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OPORTES FINANCIERA ESCANER\SOPORTES PPTO 2018\15-INFORMES\01-Mensual WEB\WEB\3_EJECUCIÓN MENSUAL Y ACUMULADA 2018\"/>
    </mc:Choice>
  </mc:AlternateContent>
  <bookViews>
    <workbookView xWindow="0" yWindow="0" windowWidth="20490" windowHeight="7155" tabRatio="601"/>
  </bookViews>
  <sheets>
    <sheet name="EJEC_FEB" sheetId="34" r:id="rId1"/>
    <sheet name="EJECUC" sheetId="33" state="hidden" r:id="rId2"/>
    <sheet name="EJECUCIÓN" sheetId="31" state="hidden" r:id="rId3"/>
    <sheet name="SIIF EJEC 01A11-NOV" sheetId="22" state="hidden" r:id="rId4"/>
    <sheet name="SIIF EJEC MENS NOV-16" sheetId="23" state="hidden" r:id="rId5"/>
    <sheet name="SIIF EJEC MENS NOV-16 COPY" sheetId="25" state="hidden" r:id="rId6"/>
    <sheet name="DIF -OCT" sheetId="21" state="hidden" r:id="rId7"/>
    <sheet name="RESUMEN OCT" sheetId="10" state="hidden" r:id="rId8"/>
    <sheet name="SIIF OCT" sheetId="20" state="hidden" r:id="rId9"/>
    <sheet name="Hoja3" sheetId="9" state="hidden" r:id="rId10"/>
  </sheets>
  <definedNames>
    <definedName name="_xlnm._FilterDatabase" localSheetId="1" hidden="1">EJECUC!$A$26:$BD$214</definedName>
    <definedName name="_xlnm._FilterDatabase" localSheetId="2" hidden="1">EJECUCIÓN!$B$26:$BE$26</definedName>
    <definedName name="_xlnm._FilterDatabase" localSheetId="7" hidden="1">'RESUMEN OCT'!$A$20:$DW$221</definedName>
    <definedName name="_xlnm._FilterDatabase" localSheetId="3" hidden="1">'SIIF EJEC 01A11-NOV'!$A$17:$BE$224</definedName>
    <definedName name="_xlnm.Print_Area" localSheetId="0">EJEC_FEB!$A$1:$O$207</definedName>
    <definedName name="_xlnm.Print_Area" localSheetId="7">'RESUMEN OCT'!$C$7:$CU$196</definedName>
    <definedName name="_xlnm.Print_Titles" localSheetId="0">EJEC_FEB!$9:$9</definedName>
    <definedName name="_xlnm.Print_Titles" localSheetId="7">'RESUMEN OCT'!$B:$E,'RESUMEN OCT'!$5:$20</definedName>
  </definedNames>
  <calcPr calcId="152511"/>
</workbook>
</file>

<file path=xl/calcChain.xml><?xml version="1.0" encoding="utf-8"?>
<calcChain xmlns="http://schemas.openxmlformats.org/spreadsheetml/2006/main">
  <c r="N197" i="34" l="1"/>
  <c r="M197" i="34"/>
  <c r="K197" i="34"/>
  <c r="L197" i="34" s="1"/>
  <c r="J197" i="34"/>
  <c r="I197" i="34"/>
  <c r="H197" i="34"/>
  <c r="N206" i="34"/>
  <c r="M206" i="34"/>
  <c r="N205" i="34"/>
  <c r="M205" i="34"/>
  <c r="L205" i="34"/>
  <c r="K205" i="34"/>
  <c r="J205" i="34"/>
  <c r="I205" i="34"/>
  <c r="H205" i="34"/>
  <c r="D205" i="34"/>
  <c r="C205" i="34"/>
  <c r="B205" i="34"/>
  <c r="N204" i="34"/>
  <c r="M204" i="34"/>
  <c r="K204" i="34"/>
  <c r="L204" i="34" s="1"/>
  <c r="J204" i="34"/>
  <c r="I204" i="34"/>
  <c r="H204" i="34"/>
  <c r="D204" i="34"/>
  <c r="C204" i="34"/>
  <c r="B204" i="34"/>
  <c r="N203" i="34"/>
  <c r="M203" i="34"/>
  <c r="K203" i="34"/>
  <c r="L203" i="34" s="1"/>
  <c r="J203" i="34"/>
  <c r="I203" i="34"/>
  <c r="H203" i="34"/>
  <c r="D203" i="34"/>
  <c r="C203" i="34"/>
  <c r="B203" i="34"/>
  <c r="N202" i="34"/>
  <c r="M202" i="34"/>
  <c r="K202" i="34"/>
  <c r="L202" i="34" s="1"/>
  <c r="J202" i="34"/>
  <c r="I202" i="34"/>
  <c r="H202" i="34"/>
  <c r="D202" i="34"/>
  <c r="C202" i="34"/>
  <c r="B202" i="34"/>
  <c r="N201" i="34"/>
  <c r="M201" i="34"/>
  <c r="K201" i="34"/>
  <c r="K206" i="34" s="1"/>
  <c r="L206" i="34" s="1"/>
  <c r="J201" i="34"/>
  <c r="J206" i="34" s="1"/>
  <c r="I201" i="34"/>
  <c r="I206" i="34" s="1"/>
  <c r="H201" i="34"/>
  <c r="H206" i="34" s="1"/>
  <c r="D201" i="34"/>
  <c r="C201" i="34"/>
  <c r="B201" i="34"/>
  <c r="L201" i="34" l="1"/>
  <c r="BB21" i="33" l="1"/>
  <c r="BA21" i="33"/>
  <c r="AZ21" i="33"/>
  <c r="AY21" i="33"/>
  <c r="AX21" i="33"/>
  <c r="AW21" i="33"/>
  <c r="AV21" i="33"/>
  <c r="AU21" i="33"/>
  <c r="AT21" i="33"/>
  <c r="AS21" i="33"/>
  <c r="AR21" i="33"/>
  <c r="AQ21" i="33"/>
  <c r="AP21" i="33"/>
  <c r="BB19" i="33"/>
  <c r="BA19" i="33"/>
  <c r="AZ19" i="33"/>
  <c r="AY19" i="33"/>
  <c r="AX19" i="33"/>
  <c r="AW19" i="33"/>
  <c r="AV19" i="33"/>
  <c r="AU19" i="33"/>
  <c r="AT19" i="33"/>
  <c r="AS19" i="33"/>
  <c r="AR19" i="33"/>
  <c r="AQ19" i="33"/>
  <c r="AP19" i="33"/>
  <c r="BB18" i="33"/>
  <c r="BA18" i="33"/>
  <c r="AZ18" i="33"/>
  <c r="AY18" i="33"/>
  <c r="AX18" i="33"/>
  <c r="AW18" i="33"/>
  <c r="AV18" i="33"/>
  <c r="AU18" i="33"/>
  <c r="AT18" i="33"/>
  <c r="AS18" i="33"/>
  <c r="AR18" i="33"/>
  <c r="AQ18" i="33"/>
  <c r="AP18" i="33"/>
  <c r="BB17" i="33"/>
  <c r="BA17" i="33"/>
  <c r="AZ17" i="33"/>
  <c r="AY17" i="33"/>
  <c r="AX17" i="33"/>
  <c r="AW17" i="33"/>
  <c r="AV17" i="33"/>
  <c r="AU17" i="33"/>
  <c r="AT17" i="33"/>
  <c r="AS17" i="33"/>
  <c r="AR17" i="33"/>
  <c r="AQ17" i="33"/>
  <c r="AP17" i="33"/>
  <c r="AV20" i="33" l="1"/>
  <c r="AV22" i="33" s="1"/>
  <c r="AP20" i="33"/>
  <c r="AP22" i="33" s="1"/>
  <c r="AR20" i="33"/>
  <c r="AR22" i="33" s="1"/>
  <c r="AW20" i="33"/>
  <c r="AW22" i="33" s="1"/>
  <c r="AW24" i="33" s="1"/>
  <c r="AU20" i="33"/>
  <c r="AU22" i="33" s="1"/>
  <c r="AU24" i="33" s="1"/>
  <c r="AX20" i="33"/>
  <c r="AX22" i="33" s="1"/>
  <c r="AX24" i="33" s="1"/>
  <c r="AZ20" i="33"/>
  <c r="AZ22" i="33" s="1"/>
  <c r="AY20" i="33"/>
  <c r="AY22" i="33" s="1"/>
  <c r="AY24" i="33" s="1"/>
  <c r="AQ20" i="33"/>
  <c r="AQ22" i="33" s="1"/>
  <c r="AQ24" i="33" s="1"/>
  <c r="AT20" i="33"/>
  <c r="AT22" i="33" s="1"/>
  <c r="AT24" i="33" s="1"/>
  <c r="BB20" i="33"/>
  <c r="BB22" i="33" s="1"/>
  <c r="BB24" i="33" s="1"/>
  <c r="AS20" i="33"/>
  <c r="AS22" i="33" s="1"/>
  <c r="BA20" i="33"/>
  <c r="BA22" i="33" s="1"/>
  <c r="BA24" i="33" s="1"/>
  <c r="AV24" i="33"/>
  <c r="AZ24" i="33"/>
  <c r="A35" i="31" l="1"/>
  <c r="A36" i="31"/>
  <c r="A37" i="31"/>
  <c r="A38" i="31"/>
  <c r="A39" i="31"/>
  <c r="A40" i="31"/>
  <c r="A41" i="31"/>
  <c r="A42" i="31"/>
  <c r="A43" i="31"/>
  <c r="A44" i="31"/>
  <c r="A45" i="31"/>
  <c r="A46" i="31"/>
  <c r="A47" i="31"/>
  <c r="A48" i="31"/>
  <c r="A49" i="31"/>
  <c r="A50" i="31"/>
  <c r="A51" i="31"/>
  <c r="A52" i="31"/>
  <c r="A53" i="31"/>
  <c r="A54" i="31"/>
  <c r="A55" i="31"/>
  <c r="A56" i="31"/>
  <c r="A57" i="31"/>
  <c r="A58" i="31"/>
  <c r="A59" i="31"/>
  <c r="A60" i="31"/>
  <c r="A61" i="31"/>
  <c r="A62" i="31"/>
  <c r="A63" i="31"/>
  <c r="A64" i="31"/>
  <c r="A65" i="31"/>
  <c r="A66" i="31"/>
  <c r="A67" i="31"/>
  <c r="A68" i="31"/>
  <c r="A69" i="31"/>
  <c r="A70" i="31"/>
  <c r="A71" i="31"/>
  <c r="A72" i="31"/>
  <c r="A73" i="31"/>
  <c r="A74" i="31"/>
  <c r="A75" i="31"/>
  <c r="A76" i="31"/>
  <c r="A77" i="31"/>
  <c r="A78" i="31"/>
  <c r="A79" i="31"/>
  <c r="A80" i="31"/>
  <c r="A81" i="31"/>
  <c r="A82" i="31"/>
  <c r="A83" i="31"/>
  <c r="A84" i="31"/>
  <c r="A85" i="31"/>
  <c r="A86" i="31"/>
  <c r="A87" i="31"/>
  <c r="A88" i="31"/>
  <c r="A89" i="31"/>
  <c r="A91" i="31"/>
  <c r="A92" i="31"/>
  <c r="A93" i="31"/>
  <c r="A94" i="31"/>
  <c r="A95" i="31"/>
  <c r="A96" i="31"/>
  <c r="A97" i="31"/>
  <c r="A98" i="31"/>
  <c r="A99" i="31"/>
  <c r="A100" i="31"/>
  <c r="A101" i="31"/>
  <c r="A102" i="31"/>
  <c r="A103" i="31"/>
  <c r="A104" i="31"/>
  <c r="A105" i="31"/>
  <c r="A106" i="31"/>
  <c r="A107" i="31"/>
  <c r="A108" i="31"/>
  <c r="A109" i="31"/>
  <c r="A110" i="31"/>
  <c r="A111" i="31"/>
  <c r="A112" i="31"/>
  <c r="A113" i="31"/>
  <c r="A114" i="31"/>
  <c r="A115" i="31"/>
  <c r="A116" i="31"/>
  <c r="A117" i="31"/>
  <c r="A118" i="31"/>
  <c r="A119" i="31"/>
  <c r="A120" i="31"/>
  <c r="A121" i="31"/>
  <c r="A122" i="31"/>
  <c r="A123" i="31"/>
  <c r="A124" i="31"/>
  <c r="A125" i="31"/>
  <c r="A126" i="31"/>
  <c r="A127" i="31"/>
  <c r="A128" i="31"/>
  <c r="A129" i="31"/>
  <c r="A130" i="31"/>
  <c r="A131" i="31"/>
  <c r="A132" i="31"/>
  <c r="A133" i="31"/>
  <c r="A134" i="31"/>
  <c r="A135" i="31"/>
  <c r="A136" i="31"/>
  <c r="A137" i="31"/>
  <c r="A138" i="31"/>
  <c r="A139" i="31"/>
  <c r="A140" i="31"/>
  <c r="A141" i="31"/>
  <c r="A142" i="31"/>
  <c r="A143" i="31"/>
  <c r="A144" i="31"/>
  <c r="A145" i="31"/>
  <c r="A146" i="31"/>
  <c r="A147" i="31"/>
  <c r="A148" i="31"/>
  <c r="A149" i="31"/>
  <c r="A150" i="31"/>
  <c r="A151" i="31"/>
  <c r="A152" i="31"/>
  <c r="A153" i="31"/>
  <c r="A154" i="31"/>
  <c r="A155" i="31"/>
  <c r="A156" i="31"/>
  <c r="A157" i="31"/>
  <c r="A158" i="31"/>
  <c r="A159" i="31"/>
  <c r="A160" i="31"/>
  <c r="A161" i="31"/>
  <c r="A162" i="31"/>
  <c r="A163" i="31"/>
  <c r="A164" i="31"/>
  <c r="A165" i="31"/>
  <c r="A166" i="31"/>
  <c r="A167" i="31"/>
  <c r="A168" i="31"/>
  <c r="A169" i="31"/>
  <c r="A170" i="31"/>
  <c r="A171" i="31"/>
  <c r="A172" i="31"/>
  <c r="A173" i="31"/>
  <c r="A174" i="31"/>
  <c r="A175" i="31"/>
  <c r="A176" i="31"/>
  <c r="A177" i="31"/>
  <c r="A178" i="31"/>
  <c r="A179" i="31"/>
  <c r="A180" i="31"/>
  <c r="A181" i="31"/>
  <c r="A182" i="31"/>
  <c r="A183" i="31"/>
  <c r="A184" i="31"/>
  <c r="A185" i="31"/>
  <c r="A186" i="31"/>
  <c r="A187" i="31"/>
  <c r="A188" i="31"/>
  <c r="A189" i="31"/>
  <c r="A190" i="31"/>
  <c r="A191" i="31"/>
  <c r="A192" i="31"/>
  <c r="A193" i="31"/>
  <c r="A194" i="31"/>
  <c r="A195" i="31"/>
  <c r="A196" i="31"/>
  <c r="A197" i="31"/>
  <c r="A198" i="31"/>
  <c r="A199" i="31"/>
  <c r="A200" i="31"/>
  <c r="A201" i="31"/>
  <c r="A202" i="31"/>
  <c r="A203" i="31"/>
  <c r="A204" i="31"/>
  <c r="A205" i="31"/>
  <c r="A206" i="31"/>
  <c r="A207" i="31"/>
  <c r="A208" i="31"/>
  <c r="A209" i="31"/>
  <c r="A210" i="31"/>
  <c r="A211" i="31"/>
  <c r="A212" i="31"/>
  <c r="A213" i="31"/>
  <c r="A214" i="31"/>
  <c r="A34" i="31"/>
  <c r="BC21" i="31"/>
  <c r="BB21" i="31"/>
  <c r="BA21" i="31"/>
  <c r="AZ21" i="31"/>
  <c r="AY21" i="31"/>
  <c r="AX21" i="31"/>
  <c r="AW21" i="31"/>
  <c r="AV21" i="31"/>
  <c r="AU21" i="31"/>
  <c r="AT21" i="31"/>
  <c r="AS21" i="31"/>
  <c r="AR21" i="31"/>
  <c r="AQ21" i="31"/>
  <c r="BC19" i="31"/>
  <c r="BB19" i="31"/>
  <c r="BA19" i="31"/>
  <c r="AZ19" i="31"/>
  <c r="AY19" i="31"/>
  <c r="AX19" i="31"/>
  <c r="AW19" i="31"/>
  <c r="AV19" i="31"/>
  <c r="AU19" i="31"/>
  <c r="AT19" i="31"/>
  <c r="AS19" i="31"/>
  <c r="AR19" i="31"/>
  <c r="AQ19" i="31"/>
  <c r="BC18" i="31"/>
  <c r="BB18" i="31"/>
  <c r="BA18" i="31"/>
  <c r="AZ18" i="31"/>
  <c r="AY18" i="31"/>
  <c r="AX18" i="31"/>
  <c r="AW18" i="31"/>
  <c r="AV18" i="31"/>
  <c r="AU18" i="31"/>
  <c r="AT18" i="31"/>
  <c r="AS18" i="31"/>
  <c r="AR18" i="31"/>
  <c r="AQ18" i="31"/>
  <c r="BC17" i="31"/>
  <c r="BC20" i="31" s="1"/>
  <c r="BC22" i="31" s="1"/>
  <c r="BC24" i="31" s="1"/>
  <c r="BB17" i="31"/>
  <c r="BB20" i="31" s="1"/>
  <c r="BB22" i="31" s="1"/>
  <c r="BB24" i="31" s="1"/>
  <c r="BA17" i="31"/>
  <c r="BA20" i="31" s="1"/>
  <c r="BA22" i="31" s="1"/>
  <c r="AZ17" i="31"/>
  <c r="AZ20" i="31" s="1"/>
  <c r="AZ22" i="31" s="1"/>
  <c r="AY17" i="31"/>
  <c r="AX17" i="31"/>
  <c r="AX20" i="31" s="1"/>
  <c r="AX22" i="31" s="1"/>
  <c r="AW17" i="31"/>
  <c r="AW20" i="31" s="1"/>
  <c r="AW22" i="31" s="1"/>
  <c r="AV17" i="31"/>
  <c r="AU17" i="31"/>
  <c r="AU20" i="31" s="1"/>
  <c r="AU22" i="31" s="1"/>
  <c r="AT17" i="31"/>
  <c r="AT20" i="31" s="1"/>
  <c r="AT22" i="31" s="1"/>
  <c r="AS17" i="31"/>
  <c r="AS20" i="31" s="1"/>
  <c r="AS22" i="31" s="1"/>
  <c r="AR17" i="31"/>
  <c r="AR20" i="31" s="1"/>
  <c r="AR22" i="31" s="1"/>
  <c r="AQ17" i="31"/>
  <c r="AV20" i="31" l="1"/>
  <c r="AV22" i="31" s="1"/>
  <c r="AY20" i="31"/>
  <c r="AY22" i="31" s="1"/>
  <c r="AY24" i="31" s="1"/>
  <c r="AQ20" i="31"/>
  <c r="AQ22" i="31" s="1"/>
  <c r="AR24" i="31"/>
  <c r="AV24" i="31"/>
  <c r="AW24" i="31"/>
  <c r="AZ24" i="31"/>
  <c r="AX24" i="31"/>
  <c r="BA24" i="31"/>
  <c r="AU24" i="31"/>
  <c r="A123" i="23" l="1"/>
  <c r="A26" i="22"/>
  <c r="AS11" i="23" l="1"/>
  <c r="AT11" i="23"/>
  <c r="AU11" i="23"/>
  <c r="AV11" i="23"/>
  <c r="AW11" i="23"/>
  <c r="AX11" i="23"/>
  <c r="AY11" i="23"/>
  <c r="AZ11" i="23"/>
  <c r="BA11" i="23"/>
  <c r="BB11" i="23"/>
  <c r="BC11" i="23"/>
  <c r="BD11" i="23"/>
  <c r="AS11" i="22"/>
  <c r="AT11" i="22"/>
  <c r="AU11" i="22"/>
  <c r="AV11" i="22"/>
  <c r="AW11" i="22"/>
  <c r="AX11" i="22"/>
  <c r="AY11" i="22"/>
  <c r="AZ11" i="22"/>
  <c r="BA11" i="22"/>
  <c r="BB11" i="22"/>
  <c r="BC11" i="22"/>
  <c r="BD11" i="22"/>
  <c r="AQ11" i="22"/>
  <c r="AR11" i="22"/>
  <c r="AR11" i="23"/>
  <c r="AW9" i="23"/>
  <c r="AW9" i="22" l="1"/>
  <c r="BA9" i="22"/>
  <c r="AY9" i="22"/>
  <c r="BG223" i="22" l="1"/>
  <c r="BG222" i="22"/>
  <c r="BG221" i="22"/>
  <c r="BG220" i="22"/>
  <c r="BG219" i="22"/>
  <c r="BG218" i="22"/>
  <c r="BG217" i="22"/>
  <c r="BG216" i="22"/>
  <c r="BG215" i="22"/>
  <c r="BG214" i="22"/>
  <c r="BG213" i="22"/>
  <c r="BG212" i="22"/>
  <c r="BG211" i="22"/>
  <c r="BG210" i="22"/>
  <c r="BG209" i="22"/>
  <c r="BG208" i="22"/>
  <c r="BG207" i="22"/>
  <c r="BG206" i="22"/>
  <c r="BG205" i="22"/>
  <c r="BG204" i="22"/>
  <c r="BG203" i="22"/>
  <c r="BG202" i="22"/>
  <c r="BG201" i="22"/>
  <c r="BG200" i="22"/>
  <c r="BG199" i="22"/>
  <c r="BG198" i="22"/>
  <c r="BG197" i="22"/>
  <c r="BG196" i="22"/>
  <c r="BG195" i="22"/>
  <c r="BG194" i="22"/>
  <c r="BG193" i="22"/>
  <c r="BG192" i="22"/>
  <c r="BG191" i="22"/>
  <c r="BG190" i="22"/>
  <c r="BG189" i="22"/>
  <c r="BG188" i="22"/>
  <c r="BG187" i="22"/>
  <c r="BG186" i="22"/>
  <c r="BG185" i="22"/>
  <c r="BG184" i="22"/>
  <c r="BG183" i="22"/>
  <c r="BG182" i="22"/>
  <c r="BG181" i="22"/>
  <c r="BG180" i="22"/>
  <c r="BG179" i="22"/>
  <c r="BG178" i="22"/>
  <c r="BG177" i="22"/>
  <c r="BG176" i="22"/>
  <c r="BG175" i="22"/>
  <c r="BG174" i="22"/>
  <c r="BG173" i="22"/>
  <c r="BG172" i="22"/>
  <c r="BG171" i="22"/>
  <c r="BG170" i="22"/>
  <c r="BG169" i="22"/>
  <c r="BG168" i="22"/>
  <c r="BG167" i="22"/>
  <c r="BG166" i="22"/>
  <c r="BG165" i="22"/>
  <c r="BG164" i="22"/>
  <c r="BG163" i="22"/>
  <c r="BG162" i="22"/>
  <c r="BG161" i="22"/>
  <c r="BG160" i="22"/>
  <c r="BG159" i="22"/>
  <c r="BG158" i="22"/>
  <c r="BG157" i="22"/>
  <c r="BG156" i="22"/>
  <c r="BG155" i="22"/>
  <c r="BG154" i="22"/>
  <c r="BG153" i="22"/>
  <c r="BG152" i="22"/>
  <c r="BG151" i="22"/>
  <c r="BG150" i="22"/>
  <c r="BG149" i="22"/>
  <c r="BG148" i="22"/>
  <c r="BG147" i="22"/>
  <c r="BG146" i="22"/>
  <c r="BG145" i="22"/>
  <c r="BG144" i="22"/>
  <c r="BG143" i="22"/>
  <c r="BG142" i="22"/>
  <c r="BG141" i="22"/>
  <c r="BG140" i="22"/>
  <c r="BG139" i="22"/>
  <c r="BG138" i="22"/>
  <c r="BG137" i="22"/>
  <c r="BG136" i="22"/>
  <c r="BG135" i="22"/>
  <c r="BG134" i="22"/>
  <c r="BG133" i="22"/>
  <c r="BG132" i="22"/>
  <c r="BG131" i="22"/>
  <c r="BG130" i="22"/>
  <c r="BG129" i="22"/>
  <c r="BG128" i="22"/>
  <c r="BG127" i="22"/>
  <c r="BG126" i="22"/>
  <c r="BG125" i="22"/>
  <c r="BG124" i="22"/>
  <c r="BG123" i="22"/>
  <c r="BG122" i="22"/>
  <c r="BG121" i="22"/>
  <c r="BG120" i="22"/>
  <c r="BG119" i="22"/>
  <c r="BG118" i="22"/>
  <c r="BG117" i="22"/>
  <c r="BG116" i="22"/>
  <c r="BG115" i="22"/>
  <c r="BG114" i="22"/>
  <c r="BG113" i="22"/>
  <c r="BG112" i="22"/>
  <c r="BG111" i="22"/>
  <c r="BG110" i="22"/>
  <c r="BG109" i="22"/>
  <c r="BG108" i="22"/>
  <c r="BG107" i="22"/>
  <c r="BG106" i="22"/>
  <c r="BG105" i="22"/>
  <c r="BG104" i="22"/>
  <c r="BG103" i="22"/>
  <c r="BG101" i="22"/>
  <c r="BG100" i="22"/>
  <c r="BG99" i="22"/>
  <c r="BG98" i="22"/>
  <c r="BG97" i="22"/>
  <c r="BG96" i="22"/>
  <c r="BG95" i="22"/>
  <c r="BG94" i="22"/>
  <c r="BG92" i="22"/>
  <c r="BG91" i="22"/>
  <c r="BG90" i="22"/>
  <c r="BG89" i="22"/>
  <c r="BG88" i="22"/>
  <c r="BG87" i="22"/>
  <c r="BG86" i="22"/>
  <c r="BG85" i="22"/>
  <c r="BG84" i="22"/>
  <c r="BG83" i="22"/>
  <c r="BG82" i="22"/>
  <c r="BG81" i="22"/>
  <c r="BG80" i="22"/>
  <c r="BG79" i="22"/>
  <c r="BG78" i="22"/>
  <c r="BG77" i="22"/>
  <c r="BG76" i="22"/>
  <c r="BG75" i="22"/>
  <c r="BG74" i="22"/>
  <c r="BG73" i="22"/>
  <c r="BG72" i="22"/>
  <c r="BG71" i="22"/>
  <c r="BG70" i="22"/>
  <c r="BG69" i="22"/>
  <c r="BG68" i="22"/>
  <c r="BG67" i="22"/>
  <c r="BG66" i="22"/>
  <c r="BG65" i="22"/>
  <c r="BG64" i="22"/>
  <c r="BG63" i="22"/>
  <c r="BG62" i="22"/>
  <c r="BG61" i="22"/>
  <c r="BG60" i="22"/>
  <c r="BG59" i="22"/>
  <c r="BG58" i="22"/>
  <c r="BG57" i="22"/>
  <c r="BG56" i="22"/>
  <c r="BG55" i="22"/>
  <c r="BG54" i="22"/>
  <c r="BG53" i="22"/>
  <c r="BG52" i="22"/>
  <c r="BG50" i="22"/>
  <c r="BG49" i="22"/>
  <c r="BG48" i="22"/>
  <c r="BG47" i="22"/>
  <c r="BG46" i="22"/>
  <c r="BG45" i="22"/>
  <c r="BG44" i="22"/>
  <c r="BG43" i="22"/>
  <c r="BG42" i="22"/>
  <c r="BG41" i="22"/>
  <c r="BG40" i="22"/>
  <c r="BG39" i="22"/>
  <c r="BG38" i="22"/>
  <c r="BG37" i="22"/>
  <c r="BG36" i="22"/>
  <c r="BG35" i="22"/>
  <c r="BG34" i="22"/>
  <c r="BG33" i="22"/>
  <c r="BG32" i="22"/>
  <c r="BG31" i="22"/>
  <c r="BG30" i="22"/>
  <c r="BG29" i="22"/>
  <c r="BG28" i="22"/>
  <c r="BG27" i="22"/>
  <c r="BG26" i="22"/>
  <c r="BG25" i="22"/>
  <c r="BG24" i="22"/>
  <c r="BG23" i="22"/>
  <c r="BG22" i="22"/>
  <c r="BG21" i="22"/>
  <c r="BG20" i="22"/>
  <c r="BG19" i="22"/>
  <c r="BS223" i="22"/>
  <c r="BR223" i="22"/>
  <c r="BQ223" i="22"/>
  <c r="BP223" i="22"/>
  <c r="BO223" i="22"/>
  <c r="BN223" i="22"/>
  <c r="BM223" i="22"/>
  <c r="BL223" i="22"/>
  <c r="BK223" i="22"/>
  <c r="BJ223" i="22"/>
  <c r="BI223" i="22"/>
  <c r="BH223" i="22"/>
  <c r="BS222" i="22"/>
  <c r="BR222" i="22"/>
  <c r="BQ222" i="22"/>
  <c r="BP222" i="22"/>
  <c r="BO222" i="22"/>
  <c r="BN222" i="22"/>
  <c r="BM222" i="22"/>
  <c r="BL222" i="22"/>
  <c r="BK222" i="22"/>
  <c r="BJ222" i="22"/>
  <c r="BI222" i="22"/>
  <c r="BH222" i="22"/>
  <c r="BS221" i="22"/>
  <c r="BR221" i="22"/>
  <c r="BQ221" i="22"/>
  <c r="BP221" i="22"/>
  <c r="BO221" i="22"/>
  <c r="BN221" i="22"/>
  <c r="BM221" i="22"/>
  <c r="BL221" i="22"/>
  <c r="BK221" i="22"/>
  <c r="BJ221" i="22"/>
  <c r="BI221" i="22"/>
  <c r="BH221" i="22"/>
  <c r="BS220" i="22"/>
  <c r="BR220" i="22"/>
  <c r="BQ220" i="22"/>
  <c r="BP220" i="22"/>
  <c r="BO220" i="22"/>
  <c r="BN220" i="22"/>
  <c r="BM220" i="22"/>
  <c r="BL220" i="22"/>
  <c r="BK220" i="22"/>
  <c r="BJ220" i="22"/>
  <c r="BI220" i="22"/>
  <c r="BH220" i="22"/>
  <c r="BS219" i="22"/>
  <c r="BR219" i="22"/>
  <c r="BQ219" i="22"/>
  <c r="BP219" i="22"/>
  <c r="BO219" i="22"/>
  <c r="BN219" i="22"/>
  <c r="BM219" i="22"/>
  <c r="BL219" i="22"/>
  <c r="BK219" i="22"/>
  <c r="BJ219" i="22"/>
  <c r="BI219" i="22"/>
  <c r="BH219" i="22"/>
  <c r="BS218" i="22"/>
  <c r="BR218" i="22"/>
  <c r="BQ218" i="22"/>
  <c r="BP218" i="22"/>
  <c r="BO218" i="22"/>
  <c r="BN218" i="22"/>
  <c r="BM218" i="22"/>
  <c r="BL218" i="22"/>
  <c r="BK218" i="22"/>
  <c r="BJ218" i="22"/>
  <c r="BI218" i="22"/>
  <c r="BH218" i="22"/>
  <c r="BS217" i="22"/>
  <c r="BR217" i="22"/>
  <c r="BQ217" i="22"/>
  <c r="BP217" i="22"/>
  <c r="BO217" i="22"/>
  <c r="BN217" i="22"/>
  <c r="BM217" i="22"/>
  <c r="BL217" i="22"/>
  <c r="BK217" i="22"/>
  <c r="BJ217" i="22"/>
  <c r="BI217" i="22"/>
  <c r="BH217" i="22"/>
  <c r="BS216" i="22"/>
  <c r="BR216" i="22"/>
  <c r="BQ216" i="22"/>
  <c r="BP216" i="22"/>
  <c r="BO216" i="22"/>
  <c r="BN216" i="22"/>
  <c r="BM216" i="22"/>
  <c r="BL216" i="22"/>
  <c r="BK216" i="22"/>
  <c r="BJ216" i="22"/>
  <c r="BI216" i="22"/>
  <c r="BH216" i="22"/>
  <c r="BS215" i="22"/>
  <c r="BR215" i="22"/>
  <c r="BQ215" i="22"/>
  <c r="BP215" i="22"/>
  <c r="BO215" i="22"/>
  <c r="BN215" i="22"/>
  <c r="BM215" i="22"/>
  <c r="BL215" i="22"/>
  <c r="BK215" i="22"/>
  <c r="BJ215" i="22"/>
  <c r="BI215" i="22"/>
  <c r="BH215" i="22"/>
  <c r="BS214" i="22"/>
  <c r="BR214" i="22"/>
  <c r="BQ214" i="22"/>
  <c r="BP214" i="22"/>
  <c r="BO214" i="22"/>
  <c r="BN214" i="22"/>
  <c r="BM214" i="22"/>
  <c r="BL214" i="22"/>
  <c r="BK214" i="22"/>
  <c r="BJ214" i="22"/>
  <c r="BI214" i="22"/>
  <c r="BH214" i="22"/>
  <c r="BS213" i="22"/>
  <c r="BR213" i="22"/>
  <c r="BQ213" i="22"/>
  <c r="BP213" i="22"/>
  <c r="BO213" i="22"/>
  <c r="BN213" i="22"/>
  <c r="BM213" i="22"/>
  <c r="BL213" i="22"/>
  <c r="BK213" i="22"/>
  <c r="BJ213" i="22"/>
  <c r="BI213" i="22"/>
  <c r="BH213" i="22"/>
  <c r="BS212" i="22"/>
  <c r="BR212" i="22"/>
  <c r="BQ212" i="22"/>
  <c r="BP212" i="22"/>
  <c r="BO212" i="22"/>
  <c r="BN212" i="22"/>
  <c r="BM212" i="22"/>
  <c r="BL212" i="22"/>
  <c r="BK212" i="22"/>
  <c r="BJ212" i="22"/>
  <c r="BI212" i="22"/>
  <c r="BH212" i="22"/>
  <c r="BS211" i="22"/>
  <c r="BR211" i="22"/>
  <c r="BQ211" i="22"/>
  <c r="BP211" i="22"/>
  <c r="BO211" i="22"/>
  <c r="BN211" i="22"/>
  <c r="BM211" i="22"/>
  <c r="BL211" i="22"/>
  <c r="BK211" i="22"/>
  <c r="BJ211" i="22"/>
  <c r="BI211" i="22"/>
  <c r="BH211" i="22"/>
  <c r="BS210" i="22"/>
  <c r="BR210" i="22"/>
  <c r="BQ210" i="22"/>
  <c r="BP210" i="22"/>
  <c r="BO210" i="22"/>
  <c r="BN210" i="22"/>
  <c r="BM210" i="22"/>
  <c r="BL210" i="22"/>
  <c r="BK210" i="22"/>
  <c r="BJ210" i="22"/>
  <c r="BI210" i="22"/>
  <c r="BH210" i="22"/>
  <c r="BS209" i="22"/>
  <c r="BR209" i="22"/>
  <c r="BQ209" i="22"/>
  <c r="BP209" i="22"/>
  <c r="BO209" i="22"/>
  <c r="BN209" i="22"/>
  <c r="BM209" i="22"/>
  <c r="BL209" i="22"/>
  <c r="BK209" i="22"/>
  <c r="BJ209" i="22"/>
  <c r="BI209" i="22"/>
  <c r="BH209" i="22"/>
  <c r="BS208" i="22"/>
  <c r="BR208" i="22"/>
  <c r="BQ208" i="22"/>
  <c r="BP208" i="22"/>
  <c r="BO208" i="22"/>
  <c r="BN208" i="22"/>
  <c r="BM208" i="22"/>
  <c r="BL208" i="22"/>
  <c r="BK208" i="22"/>
  <c r="BJ208" i="22"/>
  <c r="BI208" i="22"/>
  <c r="BH208" i="22"/>
  <c r="BS207" i="22"/>
  <c r="BR207" i="22"/>
  <c r="BQ207" i="22"/>
  <c r="BP207" i="22"/>
  <c r="BO207" i="22"/>
  <c r="BN207" i="22"/>
  <c r="BM207" i="22"/>
  <c r="BL207" i="22"/>
  <c r="BK207" i="22"/>
  <c r="BJ207" i="22"/>
  <c r="BI207" i="22"/>
  <c r="BH207" i="22"/>
  <c r="BS206" i="22"/>
  <c r="BR206" i="22"/>
  <c r="BQ206" i="22"/>
  <c r="BP206" i="22"/>
  <c r="BO206" i="22"/>
  <c r="BN206" i="22"/>
  <c r="BM206" i="22"/>
  <c r="BL206" i="22"/>
  <c r="BK206" i="22"/>
  <c r="BJ206" i="22"/>
  <c r="BI206" i="22"/>
  <c r="BH206" i="22"/>
  <c r="BS205" i="22"/>
  <c r="BR205" i="22"/>
  <c r="BQ205" i="22"/>
  <c r="BP205" i="22"/>
  <c r="BO205" i="22"/>
  <c r="BN205" i="22"/>
  <c r="BM205" i="22"/>
  <c r="BL205" i="22"/>
  <c r="BK205" i="22"/>
  <c r="BJ205" i="22"/>
  <c r="BI205" i="22"/>
  <c r="BH205" i="22"/>
  <c r="BS204" i="22"/>
  <c r="BR204" i="22"/>
  <c r="BQ204" i="22"/>
  <c r="BP204" i="22"/>
  <c r="BO204" i="22"/>
  <c r="BN204" i="22"/>
  <c r="BM204" i="22"/>
  <c r="BL204" i="22"/>
  <c r="BK204" i="22"/>
  <c r="BJ204" i="22"/>
  <c r="BI204" i="22"/>
  <c r="BH204" i="22"/>
  <c r="BS203" i="22"/>
  <c r="BR203" i="22"/>
  <c r="BQ203" i="22"/>
  <c r="BP203" i="22"/>
  <c r="BO203" i="22"/>
  <c r="BN203" i="22"/>
  <c r="BM203" i="22"/>
  <c r="BL203" i="22"/>
  <c r="BK203" i="22"/>
  <c r="BJ203" i="22"/>
  <c r="BI203" i="22"/>
  <c r="BH203" i="22"/>
  <c r="BS202" i="22"/>
  <c r="BR202" i="22"/>
  <c r="BQ202" i="22"/>
  <c r="BP202" i="22"/>
  <c r="BO202" i="22"/>
  <c r="BN202" i="22"/>
  <c r="BM202" i="22"/>
  <c r="BL202" i="22"/>
  <c r="BK202" i="22"/>
  <c r="BJ202" i="22"/>
  <c r="BI202" i="22"/>
  <c r="BH202" i="22"/>
  <c r="BS201" i="22"/>
  <c r="BR201" i="22"/>
  <c r="BQ201" i="22"/>
  <c r="BP201" i="22"/>
  <c r="BO201" i="22"/>
  <c r="BN201" i="22"/>
  <c r="BM201" i="22"/>
  <c r="BL201" i="22"/>
  <c r="BK201" i="22"/>
  <c r="BJ201" i="22"/>
  <c r="BI201" i="22"/>
  <c r="BH201" i="22"/>
  <c r="BS200" i="22"/>
  <c r="BR200" i="22"/>
  <c r="BQ200" i="22"/>
  <c r="BP200" i="22"/>
  <c r="BO200" i="22"/>
  <c r="BN200" i="22"/>
  <c r="BM200" i="22"/>
  <c r="BL200" i="22"/>
  <c r="BK200" i="22"/>
  <c r="BJ200" i="22"/>
  <c r="BI200" i="22"/>
  <c r="BH200" i="22"/>
  <c r="BS199" i="22"/>
  <c r="BR199" i="22"/>
  <c r="BQ199" i="22"/>
  <c r="BP199" i="22"/>
  <c r="BO199" i="22"/>
  <c r="BN199" i="22"/>
  <c r="BM199" i="22"/>
  <c r="BL199" i="22"/>
  <c r="BK199" i="22"/>
  <c r="BJ199" i="22"/>
  <c r="BI199" i="22"/>
  <c r="BH199" i="22"/>
  <c r="BS198" i="22"/>
  <c r="BR198" i="22"/>
  <c r="BQ198" i="22"/>
  <c r="BP198" i="22"/>
  <c r="BO198" i="22"/>
  <c r="BN198" i="22"/>
  <c r="BM198" i="22"/>
  <c r="BL198" i="22"/>
  <c r="BK198" i="22"/>
  <c r="BJ198" i="22"/>
  <c r="BI198" i="22"/>
  <c r="BH198" i="22"/>
  <c r="BS197" i="22"/>
  <c r="BR197" i="22"/>
  <c r="BQ197" i="22"/>
  <c r="BP197" i="22"/>
  <c r="BO197" i="22"/>
  <c r="BN197" i="22"/>
  <c r="BM197" i="22"/>
  <c r="BL197" i="22"/>
  <c r="BK197" i="22"/>
  <c r="BJ197" i="22"/>
  <c r="BI197" i="22"/>
  <c r="BH197" i="22"/>
  <c r="BS196" i="22"/>
  <c r="BR196" i="22"/>
  <c r="BQ196" i="22"/>
  <c r="BP196" i="22"/>
  <c r="BO196" i="22"/>
  <c r="BN196" i="22"/>
  <c r="BM196" i="22"/>
  <c r="BL196" i="22"/>
  <c r="BK196" i="22"/>
  <c r="BJ196" i="22"/>
  <c r="BI196" i="22"/>
  <c r="BH196" i="22"/>
  <c r="BS195" i="22"/>
  <c r="BR195" i="22"/>
  <c r="BQ195" i="22"/>
  <c r="BP195" i="22"/>
  <c r="BO195" i="22"/>
  <c r="BN195" i="22"/>
  <c r="BM195" i="22"/>
  <c r="BL195" i="22"/>
  <c r="BK195" i="22"/>
  <c r="BJ195" i="22"/>
  <c r="BI195" i="22"/>
  <c r="BH195" i="22"/>
  <c r="BS194" i="22"/>
  <c r="BR194" i="22"/>
  <c r="BQ194" i="22"/>
  <c r="BP194" i="22"/>
  <c r="BO194" i="22"/>
  <c r="BN194" i="22"/>
  <c r="BM194" i="22"/>
  <c r="BL194" i="22"/>
  <c r="BK194" i="22"/>
  <c r="BJ194" i="22"/>
  <c r="BI194" i="22"/>
  <c r="BH194" i="22"/>
  <c r="BS193" i="22"/>
  <c r="BR193" i="22"/>
  <c r="BQ193" i="22"/>
  <c r="BP193" i="22"/>
  <c r="BO193" i="22"/>
  <c r="BN193" i="22"/>
  <c r="BM193" i="22"/>
  <c r="BL193" i="22"/>
  <c r="BK193" i="22"/>
  <c r="BJ193" i="22"/>
  <c r="BI193" i="22"/>
  <c r="BH193" i="22"/>
  <c r="BS192" i="22"/>
  <c r="BR192" i="22"/>
  <c r="BQ192" i="22"/>
  <c r="BP192" i="22"/>
  <c r="BO192" i="22"/>
  <c r="BN192" i="22"/>
  <c r="BM192" i="22"/>
  <c r="BL192" i="22"/>
  <c r="BK192" i="22"/>
  <c r="BJ192" i="22"/>
  <c r="BI192" i="22"/>
  <c r="BH192" i="22"/>
  <c r="BS191" i="22"/>
  <c r="BR191" i="22"/>
  <c r="BQ191" i="22"/>
  <c r="BP191" i="22"/>
  <c r="BO191" i="22"/>
  <c r="BN191" i="22"/>
  <c r="BM191" i="22"/>
  <c r="BL191" i="22"/>
  <c r="BK191" i="22"/>
  <c r="BJ191" i="22"/>
  <c r="BI191" i="22"/>
  <c r="BH191" i="22"/>
  <c r="BS190" i="22"/>
  <c r="BR190" i="22"/>
  <c r="BQ190" i="22"/>
  <c r="BP190" i="22"/>
  <c r="BO190" i="22"/>
  <c r="BN190" i="22"/>
  <c r="BM190" i="22"/>
  <c r="BL190" i="22"/>
  <c r="BK190" i="22"/>
  <c r="BJ190" i="22"/>
  <c r="BI190" i="22"/>
  <c r="BH190" i="22"/>
  <c r="BS189" i="22"/>
  <c r="BR189" i="22"/>
  <c r="BQ189" i="22"/>
  <c r="BP189" i="22"/>
  <c r="BO189" i="22"/>
  <c r="BN189" i="22"/>
  <c r="BM189" i="22"/>
  <c r="BL189" i="22"/>
  <c r="BK189" i="22"/>
  <c r="BJ189" i="22"/>
  <c r="BI189" i="22"/>
  <c r="BH189" i="22"/>
  <c r="BS188" i="22"/>
  <c r="BR188" i="22"/>
  <c r="BQ188" i="22"/>
  <c r="BP188" i="22"/>
  <c r="BO188" i="22"/>
  <c r="BN188" i="22"/>
  <c r="BM188" i="22"/>
  <c r="BL188" i="22"/>
  <c r="BK188" i="22"/>
  <c r="BJ188" i="22"/>
  <c r="BI188" i="22"/>
  <c r="BH188" i="22"/>
  <c r="BS187" i="22"/>
  <c r="BR187" i="22"/>
  <c r="BQ187" i="22"/>
  <c r="BP187" i="22"/>
  <c r="BO187" i="22"/>
  <c r="BN187" i="22"/>
  <c r="BM187" i="22"/>
  <c r="BL187" i="22"/>
  <c r="BK187" i="22"/>
  <c r="BJ187" i="22"/>
  <c r="BI187" i="22"/>
  <c r="BH187" i="22"/>
  <c r="BS186" i="22"/>
  <c r="BR186" i="22"/>
  <c r="BQ186" i="22"/>
  <c r="BP186" i="22"/>
  <c r="BO186" i="22"/>
  <c r="BN186" i="22"/>
  <c r="BM186" i="22"/>
  <c r="BL186" i="22"/>
  <c r="BK186" i="22"/>
  <c r="BJ186" i="22"/>
  <c r="BI186" i="22"/>
  <c r="BH186" i="22"/>
  <c r="BS185" i="22"/>
  <c r="BR185" i="22"/>
  <c r="BQ185" i="22"/>
  <c r="BP185" i="22"/>
  <c r="BO185" i="22"/>
  <c r="BN185" i="22"/>
  <c r="BM185" i="22"/>
  <c r="BL185" i="22"/>
  <c r="BK185" i="22"/>
  <c r="BJ185" i="22"/>
  <c r="BI185" i="22"/>
  <c r="BH185" i="22"/>
  <c r="BS184" i="22"/>
  <c r="BR184" i="22"/>
  <c r="BQ184" i="22"/>
  <c r="BP184" i="22"/>
  <c r="BO184" i="22"/>
  <c r="BN184" i="22"/>
  <c r="BM184" i="22"/>
  <c r="BL184" i="22"/>
  <c r="BK184" i="22"/>
  <c r="BJ184" i="22"/>
  <c r="BI184" i="22"/>
  <c r="BH184" i="22"/>
  <c r="BS183" i="22"/>
  <c r="BR183" i="22"/>
  <c r="BQ183" i="22"/>
  <c r="BP183" i="22"/>
  <c r="BO183" i="22"/>
  <c r="BN183" i="22"/>
  <c r="BM183" i="22"/>
  <c r="BL183" i="22"/>
  <c r="BK183" i="22"/>
  <c r="BJ183" i="22"/>
  <c r="BI183" i="22"/>
  <c r="BH183" i="22"/>
  <c r="BS182" i="22"/>
  <c r="BR182" i="22"/>
  <c r="BQ182" i="22"/>
  <c r="BP182" i="22"/>
  <c r="BO182" i="22"/>
  <c r="BN182" i="22"/>
  <c r="BM182" i="22"/>
  <c r="BL182" i="22"/>
  <c r="BK182" i="22"/>
  <c r="BJ182" i="22"/>
  <c r="BI182" i="22"/>
  <c r="BH182" i="22"/>
  <c r="BS181" i="22"/>
  <c r="BR181" i="22"/>
  <c r="BQ181" i="22"/>
  <c r="BP181" i="22"/>
  <c r="BO181" i="22"/>
  <c r="BN181" i="22"/>
  <c r="BM181" i="22"/>
  <c r="BL181" i="22"/>
  <c r="BK181" i="22"/>
  <c r="BJ181" i="22"/>
  <c r="BI181" i="22"/>
  <c r="BH181" i="22"/>
  <c r="BS180" i="22"/>
  <c r="BR180" i="22"/>
  <c r="BQ180" i="22"/>
  <c r="BP180" i="22"/>
  <c r="BO180" i="22"/>
  <c r="BN180" i="22"/>
  <c r="BM180" i="22"/>
  <c r="BL180" i="22"/>
  <c r="BK180" i="22"/>
  <c r="BJ180" i="22"/>
  <c r="BI180" i="22"/>
  <c r="BH180" i="22"/>
  <c r="BS179" i="22"/>
  <c r="BR179" i="22"/>
  <c r="BQ179" i="22"/>
  <c r="BP179" i="22"/>
  <c r="BO179" i="22"/>
  <c r="BN179" i="22"/>
  <c r="BM179" i="22"/>
  <c r="BL179" i="22"/>
  <c r="BK179" i="22"/>
  <c r="BJ179" i="22"/>
  <c r="BI179" i="22"/>
  <c r="BH179" i="22"/>
  <c r="BS178" i="22"/>
  <c r="BR178" i="22"/>
  <c r="BQ178" i="22"/>
  <c r="BP178" i="22"/>
  <c r="BO178" i="22"/>
  <c r="BN178" i="22"/>
  <c r="BM178" i="22"/>
  <c r="BL178" i="22"/>
  <c r="BK178" i="22"/>
  <c r="BJ178" i="22"/>
  <c r="BI178" i="22"/>
  <c r="BH178" i="22"/>
  <c r="BS177" i="22"/>
  <c r="BR177" i="22"/>
  <c r="BQ177" i="22"/>
  <c r="BP177" i="22"/>
  <c r="BO177" i="22"/>
  <c r="BN177" i="22"/>
  <c r="BM177" i="22"/>
  <c r="BL177" i="22"/>
  <c r="BK177" i="22"/>
  <c r="BJ177" i="22"/>
  <c r="BI177" i="22"/>
  <c r="BH177" i="22"/>
  <c r="BS176" i="22"/>
  <c r="BR176" i="22"/>
  <c r="BQ176" i="22"/>
  <c r="BP176" i="22"/>
  <c r="BO176" i="22"/>
  <c r="BN176" i="22"/>
  <c r="BM176" i="22"/>
  <c r="BL176" i="22"/>
  <c r="BK176" i="22"/>
  <c r="BJ176" i="22"/>
  <c r="BI176" i="22"/>
  <c r="BH176" i="22"/>
  <c r="BS175" i="22"/>
  <c r="BR175" i="22"/>
  <c r="BQ175" i="22"/>
  <c r="BP175" i="22"/>
  <c r="BO175" i="22"/>
  <c r="BN175" i="22"/>
  <c r="BM175" i="22"/>
  <c r="BL175" i="22"/>
  <c r="BK175" i="22"/>
  <c r="BJ175" i="22"/>
  <c r="BI175" i="22"/>
  <c r="BH175" i="22"/>
  <c r="BS174" i="22"/>
  <c r="BR174" i="22"/>
  <c r="BQ174" i="22"/>
  <c r="BP174" i="22"/>
  <c r="BO174" i="22"/>
  <c r="BN174" i="22"/>
  <c r="BM174" i="22"/>
  <c r="BL174" i="22"/>
  <c r="BK174" i="22"/>
  <c r="BJ174" i="22"/>
  <c r="BI174" i="22"/>
  <c r="BH174" i="22"/>
  <c r="BS173" i="22"/>
  <c r="BR173" i="22"/>
  <c r="BQ173" i="22"/>
  <c r="BP173" i="22"/>
  <c r="BO173" i="22"/>
  <c r="BN173" i="22"/>
  <c r="BM173" i="22"/>
  <c r="BL173" i="22"/>
  <c r="BK173" i="22"/>
  <c r="BJ173" i="22"/>
  <c r="BI173" i="22"/>
  <c r="BH173" i="22"/>
  <c r="BS172" i="22"/>
  <c r="BR172" i="22"/>
  <c r="BQ172" i="22"/>
  <c r="BP172" i="22"/>
  <c r="BO172" i="22"/>
  <c r="BN172" i="22"/>
  <c r="BM172" i="22"/>
  <c r="BL172" i="22"/>
  <c r="BK172" i="22"/>
  <c r="BJ172" i="22"/>
  <c r="BI172" i="22"/>
  <c r="BH172" i="22"/>
  <c r="BS171" i="22"/>
  <c r="BR171" i="22"/>
  <c r="BQ171" i="22"/>
  <c r="BP171" i="22"/>
  <c r="BO171" i="22"/>
  <c r="BN171" i="22"/>
  <c r="BM171" i="22"/>
  <c r="BL171" i="22"/>
  <c r="BK171" i="22"/>
  <c r="BJ171" i="22"/>
  <c r="BI171" i="22"/>
  <c r="BH171" i="22"/>
  <c r="BS170" i="22"/>
  <c r="BR170" i="22"/>
  <c r="BQ170" i="22"/>
  <c r="BP170" i="22"/>
  <c r="BO170" i="22"/>
  <c r="BN170" i="22"/>
  <c r="BM170" i="22"/>
  <c r="BL170" i="22"/>
  <c r="BK170" i="22"/>
  <c r="BJ170" i="22"/>
  <c r="BI170" i="22"/>
  <c r="BH170" i="22"/>
  <c r="BS169" i="22"/>
  <c r="BR169" i="22"/>
  <c r="BQ169" i="22"/>
  <c r="BP169" i="22"/>
  <c r="BO169" i="22"/>
  <c r="BN169" i="22"/>
  <c r="BM169" i="22"/>
  <c r="BL169" i="22"/>
  <c r="BK169" i="22"/>
  <c r="BJ169" i="22"/>
  <c r="BI169" i="22"/>
  <c r="BH169" i="22"/>
  <c r="BS168" i="22"/>
  <c r="BR168" i="22"/>
  <c r="BQ168" i="22"/>
  <c r="BP168" i="22"/>
  <c r="BO168" i="22"/>
  <c r="BN168" i="22"/>
  <c r="BM168" i="22"/>
  <c r="BL168" i="22"/>
  <c r="BK168" i="22"/>
  <c r="BJ168" i="22"/>
  <c r="BI168" i="22"/>
  <c r="BH168" i="22"/>
  <c r="BS167" i="22"/>
  <c r="BR167" i="22"/>
  <c r="BQ167" i="22"/>
  <c r="BP167" i="22"/>
  <c r="BO167" i="22"/>
  <c r="BN167" i="22"/>
  <c r="BM167" i="22"/>
  <c r="BL167" i="22"/>
  <c r="BK167" i="22"/>
  <c r="BJ167" i="22"/>
  <c r="BI167" i="22"/>
  <c r="BH167" i="22"/>
  <c r="BS166" i="22"/>
  <c r="BR166" i="22"/>
  <c r="BQ166" i="22"/>
  <c r="BP166" i="22"/>
  <c r="BO166" i="22"/>
  <c r="BN166" i="22"/>
  <c r="BM166" i="22"/>
  <c r="BL166" i="22"/>
  <c r="BK166" i="22"/>
  <c r="BJ166" i="22"/>
  <c r="BI166" i="22"/>
  <c r="BH166" i="22"/>
  <c r="BS165" i="22"/>
  <c r="BR165" i="22"/>
  <c r="BQ165" i="22"/>
  <c r="BP165" i="22"/>
  <c r="BO165" i="22"/>
  <c r="BN165" i="22"/>
  <c r="BM165" i="22"/>
  <c r="BL165" i="22"/>
  <c r="BK165" i="22"/>
  <c r="BJ165" i="22"/>
  <c r="BI165" i="22"/>
  <c r="BH165" i="22"/>
  <c r="BS164" i="22"/>
  <c r="BR164" i="22"/>
  <c r="BQ164" i="22"/>
  <c r="BP164" i="22"/>
  <c r="BO164" i="22"/>
  <c r="BN164" i="22"/>
  <c r="BM164" i="22"/>
  <c r="BL164" i="22"/>
  <c r="BK164" i="22"/>
  <c r="BJ164" i="22"/>
  <c r="BI164" i="22"/>
  <c r="BH164" i="22"/>
  <c r="BS163" i="22"/>
  <c r="BR163" i="22"/>
  <c r="BQ163" i="22"/>
  <c r="BP163" i="22"/>
  <c r="BO163" i="22"/>
  <c r="BN163" i="22"/>
  <c r="BM163" i="22"/>
  <c r="BL163" i="22"/>
  <c r="BK163" i="22"/>
  <c r="BJ163" i="22"/>
  <c r="BI163" i="22"/>
  <c r="BH163" i="22"/>
  <c r="BS162" i="22"/>
  <c r="BR162" i="22"/>
  <c r="BQ162" i="22"/>
  <c r="BP162" i="22"/>
  <c r="BO162" i="22"/>
  <c r="BN162" i="22"/>
  <c r="BM162" i="22"/>
  <c r="BL162" i="22"/>
  <c r="BK162" i="22"/>
  <c r="BJ162" i="22"/>
  <c r="BI162" i="22"/>
  <c r="BH162" i="22"/>
  <c r="BS161" i="22"/>
  <c r="BR161" i="22"/>
  <c r="BQ161" i="22"/>
  <c r="BP161" i="22"/>
  <c r="BO161" i="22"/>
  <c r="BN161" i="22"/>
  <c r="BM161" i="22"/>
  <c r="BL161" i="22"/>
  <c r="BK161" i="22"/>
  <c r="BJ161" i="22"/>
  <c r="BI161" i="22"/>
  <c r="BH161" i="22"/>
  <c r="BS160" i="22"/>
  <c r="BR160" i="22"/>
  <c r="BQ160" i="22"/>
  <c r="BP160" i="22"/>
  <c r="BO160" i="22"/>
  <c r="BN160" i="22"/>
  <c r="BM160" i="22"/>
  <c r="BL160" i="22"/>
  <c r="BK160" i="22"/>
  <c r="BJ160" i="22"/>
  <c r="BI160" i="22"/>
  <c r="BH160" i="22"/>
  <c r="BS159" i="22"/>
  <c r="BR159" i="22"/>
  <c r="BQ159" i="22"/>
  <c r="BP159" i="22"/>
  <c r="BO159" i="22"/>
  <c r="BN159" i="22"/>
  <c r="BM159" i="22"/>
  <c r="BL159" i="22"/>
  <c r="BK159" i="22"/>
  <c r="BJ159" i="22"/>
  <c r="BI159" i="22"/>
  <c r="BH159" i="22"/>
  <c r="BS158" i="22"/>
  <c r="BR158" i="22"/>
  <c r="BQ158" i="22"/>
  <c r="BP158" i="22"/>
  <c r="BO158" i="22"/>
  <c r="BN158" i="22"/>
  <c r="BM158" i="22"/>
  <c r="BL158" i="22"/>
  <c r="BK158" i="22"/>
  <c r="BJ158" i="22"/>
  <c r="BI158" i="22"/>
  <c r="BH158" i="22"/>
  <c r="BS157" i="22"/>
  <c r="BR157" i="22"/>
  <c r="BQ157" i="22"/>
  <c r="BP157" i="22"/>
  <c r="BO157" i="22"/>
  <c r="BN157" i="22"/>
  <c r="BM157" i="22"/>
  <c r="BL157" i="22"/>
  <c r="BK157" i="22"/>
  <c r="BJ157" i="22"/>
  <c r="BI157" i="22"/>
  <c r="BH157" i="22"/>
  <c r="BS156" i="22"/>
  <c r="BR156" i="22"/>
  <c r="BQ156" i="22"/>
  <c r="BP156" i="22"/>
  <c r="BO156" i="22"/>
  <c r="BN156" i="22"/>
  <c r="BM156" i="22"/>
  <c r="BL156" i="22"/>
  <c r="BK156" i="22"/>
  <c r="BJ156" i="22"/>
  <c r="BI156" i="22"/>
  <c r="BH156" i="22"/>
  <c r="BS155" i="22"/>
  <c r="BR155" i="22"/>
  <c r="BQ155" i="22"/>
  <c r="BP155" i="22"/>
  <c r="BO155" i="22"/>
  <c r="BN155" i="22"/>
  <c r="BM155" i="22"/>
  <c r="BL155" i="22"/>
  <c r="BK155" i="22"/>
  <c r="BJ155" i="22"/>
  <c r="BI155" i="22"/>
  <c r="BH155" i="22"/>
  <c r="BS154" i="22"/>
  <c r="BR154" i="22"/>
  <c r="BQ154" i="22"/>
  <c r="BP154" i="22"/>
  <c r="BO154" i="22"/>
  <c r="BN154" i="22"/>
  <c r="BM154" i="22"/>
  <c r="BL154" i="22"/>
  <c r="BK154" i="22"/>
  <c r="BJ154" i="22"/>
  <c r="BI154" i="22"/>
  <c r="BH154" i="22"/>
  <c r="BS153" i="22"/>
  <c r="BR153" i="22"/>
  <c r="BQ153" i="22"/>
  <c r="BP153" i="22"/>
  <c r="BO153" i="22"/>
  <c r="BN153" i="22"/>
  <c r="BM153" i="22"/>
  <c r="BL153" i="22"/>
  <c r="BK153" i="22"/>
  <c r="BJ153" i="22"/>
  <c r="BI153" i="22"/>
  <c r="BH153" i="22"/>
  <c r="BS152" i="22"/>
  <c r="BR152" i="22"/>
  <c r="BQ152" i="22"/>
  <c r="BP152" i="22"/>
  <c r="BO152" i="22"/>
  <c r="BN152" i="22"/>
  <c r="BM152" i="22"/>
  <c r="BL152" i="22"/>
  <c r="BK152" i="22"/>
  <c r="BJ152" i="22"/>
  <c r="BI152" i="22"/>
  <c r="BH152" i="22"/>
  <c r="BS151" i="22"/>
  <c r="BR151" i="22"/>
  <c r="BQ151" i="22"/>
  <c r="BP151" i="22"/>
  <c r="BO151" i="22"/>
  <c r="BN151" i="22"/>
  <c r="BM151" i="22"/>
  <c r="BL151" i="22"/>
  <c r="BK151" i="22"/>
  <c r="BJ151" i="22"/>
  <c r="BI151" i="22"/>
  <c r="BH151" i="22"/>
  <c r="BS150" i="22"/>
  <c r="BR150" i="22"/>
  <c r="BQ150" i="22"/>
  <c r="BP150" i="22"/>
  <c r="BO150" i="22"/>
  <c r="BN150" i="22"/>
  <c r="BM150" i="22"/>
  <c r="BL150" i="22"/>
  <c r="BK150" i="22"/>
  <c r="BJ150" i="22"/>
  <c r="BI150" i="22"/>
  <c r="BH150" i="22"/>
  <c r="BS149" i="22"/>
  <c r="BR149" i="22"/>
  <c r="BQ149" i="22"/>
  <c r="BP149" i="22"/>
  <c r="BO149" i="22"/>
  <c r="BN149" i="22"/>
  <c r="BM149" i="22"/>
  <c r="BL149" i="22"/>
  <c r="BK149" i="22"/>
  <c r="BJ149" i="22"/>
  <c r="BI149" i="22"/>
  <c r="BH149" i="22"/>
  <c r="BS148" i="22"/>
  <c r="BR148" i="22"/>
  <c r="BQ148" i="22"/>
  <c r="BP148" i="22"/>
  <c r="BO148" i="22"/>
  <c r="BN148" i="22"/>
  <c r="BM148" i="22"/>
  <c r="BL148" i="22"/>
  <c r="BK148" i="22"/>
  <c r="BJ148" i="22"/>
  <c r="BI148" i="22"/>
  <c r="BH148" i="22"/>
  <c r="BS147" i="22"/>
  <c r="BR147" i="22"/>
  <c r="BQ147" i="22"/>
  <c r="BP147" i="22"/>
  <c r="BO147" i="22"/>
  <c r="BN147" i="22"/>
  <c r="BM147" i="22"/>
  <c r="BL147" i="22"/>
  <c r="BK147" i="22"/>
  <c r="BJ147" i="22"/>
  <c r="BI147" i="22"/>
  <c r="BH147" i="22"/>
  <c r="BS146" i="22"/>
  <c r="BR146" i="22"/>
  <c r="BQ146" i="22"/>
  <c r="BP146" i="22"/>
  <c r="BO146" i="22"/>
  <c r="BN146" i="22"/>
  <c r="BM146" i="22"/>
  <c r="BL146" i="22"/>
  <c r="BK146" i="22"/>
  <c r="BJ146" i="22"/>
  <c r="BI146" i="22"/>
  <c r="BH146" i="22"/>
  <c r="BS145" i="22"/>
  <c r="BR145" i="22"/>
  <c r="BQ145" i="22"/>
  <c r="BP145" i="22"/>
  <c r="BO145" i="22"/>
  <c r="BN145" i="22"/>
  <c r="BM145" i="22"/>
  <c r="BL145" i="22"/>
  <c r="BK145" i="22"/>
  <c r="BJ145" i="22"/>
  <c r="BI145" i="22"/>
  <c r="BH145" i="22"/>
  <c r="BS144" i="22"/>
  <c r="BR144" i="22"/>
  <c r="BQ144" i="22"/>
  <c r="BP144" i="22"/>
  <c r="BO144" i="22"/>
  <c r="BN144" i="22"/>
  <c r="BM144" i="22"/>
  <c r="BL144" i="22"/>
  <c r="BK144" i="22"/>
  <c r="BJ144" i="22"/>
  <c r="BI144" i="22"/>
  <c r="BH144" i="22"/>
  <c r="BS143" i="22"/>
  <c r="BR143" i="22"/>
  <c r="BQ143" i="22"/>
  <c r="BP143" i="22"/>
  <c r="BO143" i="22"/>
  <c r="BN143" i="22"/>
  <c r="BM143" i="22"/>
  <c r="BL143" i="22"/>
  <c r="BK143" i="22"/>
  <c r="BJ143" i="22"/>
  <c r="BI143" i="22"/>
  <c r="BH143" i="22"/>
  <c r="BS142" i="22"/>
  <c r="BR142" i="22"/>
  <c r="BQ142" i="22"/>
  <c r="BP142" i="22"/>
  <c r="BO142" i="22"/>
  <c r="BN142" i="22"/>
  <c r="BM142" i="22"/>
  <c r="BL142" i="22"/>
  <c r="BK142" i="22"/>
  <c r="BJ142" i="22"/>
  <c r="BI142" i="22"/>
  <c r="BH142" i="22"/>
  <c r="BS141" i="22"/>
  <c r="BR141" i="22"/>
  <c r="BQ141" i="22"/>
  <c r="BP141" i="22"/>
  <c r="BO141" i="22"/>
  <c r="BN141" i="22"/>
  <c r="BM141" i="22"/>
  <c r="BL141" i="22"/>
  <c r="BK141" i="22"/>
  <c r="BJ141" i="22"/>
  <c r="BI141" i="22"/>
  <c r="BH141" i="22"/>
  <c r="BS140" i="22"/>
  <c r="BR140" i="22"/>
  <c r="BQ140" i="22"/>
  <c r="BP140" i="22"/>
  <c r="BO140" i="22"/>
  <c r="BN140" i="22"/>
  <c r="BM140" i="22"/>
  <c r="BL140" i="22"/>
  <c r="BK140" i="22"/>
  <c r="BJ140" i="22"/>
  <c r="BI140" i="22"/>
  <c r="BH140" i="22"/>
  <c r="BS139" i="22"/>
  <c r="BR139" i="22"/>
  <c r="BQ139" i="22"/>
  <c r="BP139" i="22"/>
  <c r="BO139" i="22"/>
  <c r="BN139" i="22"/>
  <c r="BM139" i="22"/>
  <c r="BL139" i="22"/>
  <c r="BK139" i="22"/>
  <c r="BJ139" i="22"/>
  <c r="BI139" i="22"/>
  <c r="BH139" i="22"/>
  <c r="BS138" i="22"/>
  <c r="BR138" i="22"/>
  <c r="BQ138" i="22"/>
  <c r="BP138" i="22"/>
  <c r="BO138" i="22"/>
  <c r="BN138" i="22"/>
  <c r="BM138" i="22"/>
  <c r="BL138" i="22"/>
  <c r="BK138" i="22"/>
  <c r="BJ138" i="22"/>
  <c r="BI138" i="22"/>
  <c r="BH138" i="22"/>
  <c r="BS137" i="22"/>
  <c r="BR137" i="22"/>
  <c r="BQ137" i="22"/>
  <c r="BP137" i="22"/>
  <c r="BO137" i="22"/>
  <c r="BN137" i="22"/>
  <c r="BM137" i="22"/>
  <c r="BL137" i="22"/>
  <c r="BK137" i="22"/>
  <c r="BJ137" i="22"/>
  <c r="BI137" i="22"/>
  <c r="BH137" i="22"/>
  <c r="BS136" i="22"/>
  <c r="BR136" i="22"/>
  <c r="BQ136" i="22"/>
  <c r="BP136" i="22"/>
  <c r="BO136" i="22"/>
  <c r="BN136" i="22"/>
  <c r="BM136" i="22"/>
  <c r="BL136" i="22"/>
  <c r="BK136" i="22"/>
  <c r="BJ136" i="22"/>
  <c r="BI136" i="22"/>
  <c r="BH136" i="22"/>
  <c r="BS135" i="22"/>
  <c r="BR135" i="22"/>
  <c r="BQ135" i="22"/>
  <c r="BP135" i="22"/>
  <c r="BO135" i="22"/>
  <c r="BN135" i="22"/>
  <c r="BM135" i="22"/>
  <c r="BL135" i="22"/>
  <c r="BK135" i="22"/>
  <c r="BJ135" i="22"/>
  <c r="BI135" i="22"/>
  <c r="BH135" i="22"/>
  <c r="BS134" i="22"/>
  <c r="BR134" i="22"/>
  <c r="BQ134" i="22"/>
  <c r="BP134" i="22"/>
  <c r="BO134" i="22"/>
  <c r="BN134" i="22"/>
  <c r="BM134" i="22"/>
  <c r="BL134" i="22"/>
  <c r="BK134" i="22"/>
  <c r="BJ134" i="22"/>
  <c r="BI134" i="22"/>
  <c r="BH134" i="22"/>
  <c r="BS133" i="22"/>
  <c r="BR133" i="22"/>
  <c r="BQ133" i="22"/>
  <c r="BP133" i="22"/>
  <c r="BO133" i="22"/>
  <c r="BN133" i="22"/>
  <c r="BM133" i="22"/>
  <c r="BL133" i="22"/>
  <c r="BK133" i="22"/>
  <c r="BJ133" i="22"/>
  <c r="BI133" i="22"/>
  <c r="BH133" i="22"/>
  <c r="BS132" i="22"/>
  <c r="BR132" i="22"/>
  <c r="BQ132" i="22"/>
  <c r="BP132" i="22"/>
  <c r="BO132" i="22"/>
  <c r="BN132" i="22"/>
  <c r="BM132" i="22"/>
  <c r="BL132" i="22"/>
  <c r="BK132" i="22"/>
  <c r="BJ132" i="22"/>
  <c r="BI132" i="22"/>
  <c r="BH132" i="22"/>
  <c r="BS131" i="22"/>
  <c r="BR131" i="22"/>
  <c r="BQ131" i="22"/>
  <c r="BP131" i="22"/>
  <c r="BO131" i="22"/>
  <c r="BN131" i="22"/>
  <c r="BM131" i="22"/>
  <c r="BL131" i="22"/>
  <c r="BK131" i="22"/>
  <c r="BJ131" i="22"/>
  <c r="BI131" i="22"/>
  <c r="BH131" i="22"/>
  <c r="BS130" i="22"/>
  <c r="BR130" i="22"/>
  <c r="BQ130" i="22"/>
  <c r="BP130" i="22"/>
  <c r="BO130" i="22"/>
  <c r="BN130" i="22"/>
  <c r="BM130" i="22"/>
  <c r="BL130" i="22"/>
  <c r="BK130" i="22"/>
  <c r="BJ130" i="22"/>
  <c r="BI130" i="22"/>
  <c r="BH130" i="22"/>
  <c r="BS129" i="22"/>
  <c r="BR129" i="22"/>
  <c r="BQ129" i="22"/>
  <c r="BP129" i="22"/>
  <c r="BO129" i="22"/>
  <c r="BN129" i="22"/>
  <c r="BM129" i="22"/>
  <c r="BL129" i="22"/>
  <c r="BK129" i="22"/>
  <c r="BJ129" i="22"/>
  <c r="BI129" i="22"/>
  <c r="BH129" i="22"/>
  <c r="BS128" i="22"/>
  <c r="BR128" i="22"/>
  <c r="BQ128" i="22"/>
  <c r="BP128" i="22"/>
  <c r="BO128" i="22"/>
  <c r="BN128" i="22"/>
  <c r="BM128" i="22"/>
  <c r="BL128" i="22"/>
  <c r="BK128" i="22"/>
  <c r="BJ128" i="22"/>
  <c r="BI128" i="22"/>
  <c r="BH128" i="22"/>
  <c r="BS127" i="22"/>
  <c r="BR127" i="22"/>
  <c r="BQ127" i="22"/>
  <c r="BP127" i="22"/>
  <c r="BO127" i="22"/>
  <c r="BN127" i="22"/>
  <c r="BM127" i="22"/>
  <c r="BL127" i="22"/>
  <c r="BK127" i="22"/>
  <c r="BJ127" i="22"/>
  <c r="BI127" i="22"/>
  <c r="BH127" i="22"/>
  <c r="BS126" i="22"/>
  <c r="BR126" i="22"/>
  <c r="BQ126" i="22"/>
  <c r="BP126" i="22"/>
  <c r="BO126" i="22"/>
  <c r="BN126" i="22"/>
  <c r="BM126" i="22"/>
  <c r="BL126" i="22"/>
  <c r="BK126" i="22"/>
  <c r="BJ126" i="22"/>
  <c r="BI126" i="22"/>
  <c r="BH126" i="22"/>
  <c r="BS125" i="22"/>
  <c r="BR125" i="22"/>
  <c r="BQ125" i="22"/>
  <c r="BP125" i="22"/>
  <c r="BO125" i="22"/>
  <c r="BN125" i="22"/>
  <c r="BM125" i="22"/>
  <c r="BL125" i="22"/>
  <c r="BK125" i="22"/>
  <c r="BJ125" i="22"/>
  <c r="BI125" i="22"/>
  <c r="BH125" i="22"/>
  <c r="BS124" i="22"/>
  <c r="BR124" i="22"/>
  <c r="BQ124" i="22"/>
  <c r="BP124" i="22"/>
  <c r="BO124" i="22"/>
  <c r="BN124" i="22"/>
  <c r="BM124" i="22"/>
  <c r="BL124" i="22"/>
  <c r="BK124" i="22"/>
  <c r="BJ124" i="22"/>
  <c r="BI124" i="22"/>
  <c r="BH124" i="22"/>
  <c r="BS123" i="22"/>
  <c r="BR123" i="22"/>
  <c r="BQ123" i="22"/>
  <c r="BP123" i="22"/>
  <c r="BO123" i="22"/>
  <c r="BN123" i="22"/>
  <c r="BM123" i="22"/>
  <c r="BL123" i="22"/>
  <c r="BK123" i="22"/>
  <c r="BJ123" i="22"/>
  <c r="BI123" i="22"/>
  <c r="BH123" i="22"/>
  <c r="BS122" i="22"/>
  <c r="BR122" i="22"/>
  <c r="BQ122" i="22"/>
  <c r="BP122" i="22"/>
  <c r="BO122" i="22"/>
  <c r="BN122" i="22"/>
  <c r="BM122" i="22"/>
  <c r="BL122" i="22"/>
  <c r="BK122" i="22"/>
  <c r="BJ122" i="22"/>
  <c r="BI122" i="22"/>
  <c r="BH122" i="22"/>
  <c r="BS121" i="22"/>
  <c r="BR121" i="22"/>
  <c r="BQ121" i="22"/>
  <c r="BP121" i="22"/>
  <c r="BO121" i="22"/>
  <c r="BN121" i="22"/>
  <c r="BM121" i="22"/>
  <c r="BL121" i="22"/>
  <c r="BK121" i="22"/>
  <c r="BJ121" i="22"/>
  <c r="BI121" i="22"/>
  <c r="BH121" i="22"/>
  <c r="BS120" i="22"/>
  <c r="BR120" i="22"/>
  <c r="BQ120" i="22"/>
  <c r="BP120" i="22"/>
  <c r="BO120" i="22"/>
  <c r="BN120" i="22"/>
  <c r="BM120" i="22"/>
  <c r="BL120" i="22"/>
  <c r="BK120" i="22"/>
  <c r="BJ120" i="22"/>
  <c r="BI120" i="22"/>
  <c r="BH120" i="22"/>
  <c r="BS119" i="22"/>
  <c r="BR119" i="22"/>
  <c r="BQ119" i="22"/>
  <c r="BP119" i="22"/>
  <c r="BO119" i="22"/>
  <c r="BN119" i="22"/>
  <c r="BM119" i="22"/>
  <c r="BL119" i="22"/>
  <c r="BK119" i="22"/>
  <c r="BJ119" i="22"/>
  <c r="BI119" i="22"/>
  <c r="BH119" i="22"/>
  <c r="BS118" i="22"/>
  <c r="BR118" i="22"/>
  <c r="BQ118" i="22"/>
  <c r="BP118" i="22"/>
  <c r="BO118" i="22"/>
  <c r="BN118" i="22"/>
  <c r="BM118" i="22"/>
  <c r="BL118" i="22"/>
  <c r="BK118" i="22"/>
  <c r="BJ118" i="22"/>
  <c r="BI118" i="22"/>
  <c r="BH118" i="22"/>
  <c r="BS117" i="22"/>
  <c r="BR117" i="22"/>
  <c r="BQ117" i="22"/>
  <c r="BP117" i="22"/>
  <c r="BO117" i="22"/>
  <c r="BN117" i="22"/>
  <c r="BM117" i="22"/>
  <c r="BL117" i="22"/>
  <c r="BK117" i="22"/>
  <c r="BJ117" i="22"/>
  <c r="BI117" i="22"/>
  <c r="BH117" i="22"/>
  <c r="BS116" i="22"/>
  <c r="BR116" i="22"/>
  <c r="BQ116" i="22"/>
  <c r="BP116" i="22"/>
  <c r="BO116" i="22"/>
  <c r="BN116" i="22"/>
  <c r="BM116" i="22"/>
  <c r="BL116" i="22"/>
  <c r="BK116" i="22"/>
  <c r="BJ116" i="22"/>
  <c r="BI116" i="22"/>
  <c r="BH116" i="22"/>
  <c r="BS115" i="22"/>
  <c r="BR115" i="22"/>
  <c r="BQ115" i="22"/>
  <c r="BP115" i="22"/>
  <c r="BO115" i="22"/>
  <c r="BN115" i="22"/>
  <c r="BM115" i="22"/>
  <c r="BL115" i="22"/>
  <c r="BK115" i="22"/>
  <c r="BJ115" i="22"/>
  <c r="BI115" i="22"/>
  <c r="BH115" i="22"/>
  <c r="BS114" i="22"/>
  <c r="BR114" i="22"/>
  <c r="BQ114" i="22"/>
  <c r="BP114" i="22"/>
  <c r="BO114" i="22"/>
  <c r="BN114" i="22"/>
  <c r="BM114" i="22"/>
  <c r="BL114" i="22"/>
  <c r="BK114" i="22"/>
  <c r="BJ114" i="22"/>
  <c r="BI114" i="22"/>
  <c r="BH114" i="22"/>
  <c r="BS113" i="22"/>
  <c r="BR113" i="22"/>
  <c r="BQ113" i="22"/>
  <c r="BP113" i="22"/>
  <c r="BO113" i="22"/>
  <c r="BN113" i="22"/>
  <c r="BM113" i="22"/>
  <c r="BL113" i="22"/>
  <c r="BK113" i="22"/>
  <c r="BJ113" i="22"/>
  <c r="BI113" i="22"/>
  <c r="BH113" i="22"/>
  <c r="BS112" i="22"/>
  <c r="BR112" i="22"/>
  <c r="BQ112" i="22"/>
  <c r="BP112" i="22"/>
  <c r="BO112" i="22"/>
  <c r="BN112" i="22"/>
  <c r="BM112" i="22"/>
  <c r="BL112" i="22"/>
  <c r="BK112" i="22"/>
  <c r="BJ112" i="22"/>
  <c r="BI112" i="22"/>
  <c r="BH112" i="22"/>
  <c r="BS111" i="22"/>
  <c r="BR111" i="22"/>
  <c r="BQ111" i="22"/>
  <c r="BP111" i="22"/>
  <c r="BO111" i="22"/>
  <c r="BN111" i="22"/>
  <c r="BM111" i="22"/>
  <c r="BL111" i="22"/>
  <c r="BK111" i="22"/>
  <c r="BJ111" i="22"/>
  <c r="BI111" i="22"/>
  <c r="BH111" i="22"/>
  <c r="BS110" i="22"/>
  <c r="BR110" i="22"/>
  <c r="BQ110" i="22"/>
  <c r="BP110" i="22"/>
  <c r="BO110" i="22"/>
  <c r="BN110" i="22"/>
  <c r="BM110" i="22"/>
  <c r="BL110" i="22"/>
  <c r="BK110" i="22"/>
  <c r="BJ110" i="22"/>
  <c r="BI110" i="22"/>
  <c r="BH110" i="22"/>
  <c r="BS109" i="22"/>
  <c r="BR109" i="22"/>
  <c r="BQ109" i="22"/>
  <c r="BP109" i="22"/>
  <c r="BO109" i="22"/>
  <c r="BN109" i="22"/>
  <c r="BM109" i="22"/>
  <c r="BL109" i="22"/>
  <c r="BK109" i="22"/>
  <c r="BJ109" i="22"/>
  <c r="BI109" i="22"/>
  <c r="BH109" i="22"/>
  <c r="BS108" i="22"/>
  <c r="BR108" i="22"/>
  <c r="BQ108" i="22"/>
  <c r="BP108" i="22"/>
  <c r="BO108" i="22"/>
  <c r="BN108" i="22"/>
  <c r="BM108" i="22"/>
  <c r="BL108" i="22"/>
  <c r="BK108" i="22"/>
  <c r="BJ108" i="22"/>
  <c r="BI108" i="22"/>
  <c r="BH108" i="22"/>
  <c r="BS107" i="22"/>
  <c r="BR107" i="22"/>
  <c r="BQ107" i="22"/>
  <c r="BP107" i="22"/>
  <c r="BO107" i="22"/>
  <c r="BN107" i="22"/>
  <c r="BM107" i="22"/>
  <c r="BL107" i="22"/>
  <c r="BK107" i="22"/>
  <c r="BJ107" i="22"/>
  <c r="BI107" i="22"/>
  <c r="BH107" i="22"/>
  <c r="BS106" i="22"/>
  <c r="BR106" i="22"/>
  <c r="BQ106" i="22"/>
  <c r="BP106" i="22"/>
  <c r="BO106" i="22"/>
  <c r="BN106" i="22"/>
  <c r="BM106" i="22"/>
  <c r="BL106" i="22"/>
  <c r="BK106" i="22"/>
  <c r="BJ106" i="22"/>
  <c r="BI106" i="22"/>
  <c r="BH106" i="22"/>
  <c r="BS105" i="22"/>
  <c r="BR105" i="22"/>
  <c r="BQ105" i="22"/>
  <c r="BP105" i="22"/>
  <c r="BO105" i="22"/>
  <c r="BN105" i="22"/>
  <c r="BM105" i="22"/>
  <c r="BL105" i="22"/>
  <c r="BK105" i="22"/>
  <c r="BJ105" i="22"/>
  <c r="BI105" i="22"/>
  <c r="BH105" i="22"/>
  <c r="BS104" i="22"/>
  <c r="BR104" i="22"/>
  <c r="BQ104" i="22"/>
  <c r="BP104" i="22"/>
  <c r="BO104" i="22"/>
  <c r="BN104" i="22"/>
  <c r="BM104" i="22"/>
  <c r="BL104" i="22"/>
  <c r="BK104" i="22"/>
  <c r="BJ104" i="22"/>
  <c r="BI104" i="22"/>
  <c r="BH104" i="22"/>
  <c r="BS103" i="22"/>
  <c r="BR103" i="22"/>
  <c r="BQ103" i="22"/>
  <c r="BP103" i="22"/>
  <c r="BO103" i="22"/>
  <c r="BN103" i="22"/>
  <c r="BM103" i="22"/>
  <c r="BL103" i="22"/>
  <c r="BK103" i="22"/>
  <c r="BJ103" i="22"/>
  <c r="BI103" i="22"/>
  <c r="BH103" i="22"/>
  <c r="BS101" i="22"/>
  <c r="BR101" i="22"/>
  <c r="BQ101" i="22"/>
  <c r="BP101" i="22"/>
  <c r="BO101" i="22"/>
  <c r="BN101" i="22"/>
  <c r="BM101" i="22"/>
  <c r="BL101" i="22"/>
  <c r="BK101" i="22"/>
  <c r="BJ101" i="22"/>
  <c r="BI101" i="22"/>
  <c r="BH101" i="22"/>
  <c r="BS100" i="22"/>
  <c r="BR100" i="22"/>
  <c r="BQ100" i="22"/>
  <c r="BP100" i="22"/>
  <c r="BO100" i="22"/>
  <c r="BN100" i="22"/>
  <c r="BM100" i="22"/>
  <c r="BL100" i="22"/>
  <c r="BK100" i="22"/>
  <c r="BJ100" i="22"/>
  <c r="BI100" i="22"/>
  <c r="BH100" i="22"/>
  <c r="BS99" i="22"/>
  <c r="BR99" i="22"/>
  <c r="BQ99" i="22"/>
  <c r="BP99" i="22"/>
  <c r="BO99" i="22"/>
  <c r="BN99" i="22"/>
  <c r="BM99" i="22"/>
  <c r="BL99" i="22"/>
  <c r="BK99" i="22"/>
  <c r="BJ99" i="22"/>
  <c r="BI99" i="22"/>
  <c r="BH99" i="22"/>
  <c r="BS98" i="22"/>
  <c r="BR98" i="22"/>
  <c r="BQ98" i="22"/>
  <c r="BP98" i="22"/>
  <c r="BO98" i="22"/>
  <c r="BN98" i="22"/>
  <c r="BM98" i="22"/>
  <c r="BL98" i="22"/>
  <c r="BK98" i="22"/>
  <c r="BJ98" i="22"/>
  <c r="BI98" i="22"/>
  <c r="BH98" i="22"/>
  <c r="BS97" i="22"/>
  <c r="BR97" i="22"/>
  <c r="BQ97" i="22"/>
  <c r="BP97" i="22"/>
  <c r="BO97" i="22"/>
  <c r="BN97" i="22"/>
  <c r="BM97" i="22"/>
  <c r="BL97" i="22"/>
  <c r="BK97" i="22"/>
  <c r="BJ97" i="22"/>
  <c r="BI97" i="22"/>
  <c r="BH97" i="22"/>
  <c r="BS96" i="22"/>
  <c r="BR96" i="22"/>
  <c r="BQ96" i="22"/>
  <c r="BP96" i="22"/>
  <c r="BO96" i="22"/>
  <c r="BN96" i="22"/>
  <c r="BM96" i="22"/>
  <c r="BL96" i="22"/>
  <c r="BK96" i="22"/>
  <c r="BJ96" i="22"/>
  <c r="BI96" i="22"/>
  <c r="BH96" i="22"/>
  <c r="BS95" i="22"/>
  <c r="BR95" i="22"/>
  <c r="BQ95" i="22"/>
  <c r="BP95" i="22"/>
  <c r="BO95" i="22"/>
  <c r="BN95" i="22"/>
  <c r="BM95" i="22"/>
  <c r="BL95" i="22"/>
  <c r="BK95" i="22"/>
  <c r="BJ95" i="22"/>
  <c r="BI95" i="22"/>
  <c r="BH95" i="22"/>
  <c r="BS94" i="22"/>
  <c r="BR94" i="22"/>
  <c r="BQ94" i="22"/>
  <c r="BP94" i="22"/>
  <c r="BO94" i="22"/>
  <c r="BN94" i="22"/>
  <c r="BM94" i="22"/>
  <c r="BL94" i="22"/>
  <c r="BK94" i="22"/>
  <c r="BJ94" i="22"/>
  <c r="BI94" i="22"/>
  <c r="BH94" i="22"/>
  <c r="BS92" i="22"/>
  <c r="BR92" i="22"/>
  <c r="BQ92" i="22"/>
  <c r="BP92" i="22"/>
  <c r="BO92" i="22"/>
  <c r="BN92" i="22"/>
  <c r="BM92" i="22"/>
  <c r="BL92" i="22"/>
  <c r="BK92" i="22"/>
  <c r="BJ92" i="22"/>
  <c r="BI92" i="22"/>
  <c r="BH92" i="22"/>
  <c r="BS91" i="22"/>
  <c r="BR91" i="22"/>
  <c r="BQ91" i="22"/>
  <c r="BP91" i="22"/>
  <c r="BO91" i="22"/>
  <c r="BN91" i="22"/>
  <c r="BM91" i="22"/>
  <c r="BL91" i="22"/>
  <c r="BK91" i="22"/>
  <c r="BJ91" i="22"/>
  <c r="BI91" i="22"/>
  <c r="BH91" i="22"/>
  <c r="BS90" i="22"/>
  <c r="BR90" i="22"/>
  <c r="BQ90" i="22"/>
  <c r="BP90" i="22"/>
  <c r="BO90" i="22"/>
  <c r="BN90" i="22"/>
  <c r="BM90" i="22"/>
  <c r="BL90" i="22"/>
  <c r="BK90" i="22"/>
  <c r="BJ90" i="22"/>
  <c r="BI90" i="22"/>
  <c r="BH90" i="22"/>
  <c r="BS89" i="22"/>
  <c r="BR89" i="22"/>
  <c r="BQ89" i="22"/>
  <c r="BP89" i="22"/>
  <c r="BO89" i="22"/>
  <c r="BN89" i="22"/>
  <c r="BM89" i="22"/>
  <c r="BL89" i="22"/>
  <c r="BK89" i="22"/>
  <c r="BJ89" i="22"/>
  <c r="BI89" i="22"/>
  <c r="BH89" i="22"/>
  <c r="BS88" i="22"/>
  <c r="BR88" i="22"/>
  <c r="BQ88" i="22"/>
  <c r="BP88" i="22"/>
  <c r="BO88" i="22"/>
  <c r="BN88" i="22"/>
  <c r="BM88" i="22"/>
  <c r="BL88" i="22"/>
  <c r="BK88" i="22"/>
  <c r="BJ88" i="22"/>
  <c r="BI88" i="22"/>
  <c r="BH88" i="22"/>
  <c r="BS87" i="22"/>
  <c r="BR87" i="22"/>
  <c r="BQ87" i="22"/>
  <c r="BP87" i="22"/>
  <c r="BO87" i="22"/>
  <c r="BN87" i="22"/>
  <c r="BM87" i="22"/>
  <c r="BL87" i="22"/>
  <c r="BK87" i="22"/>
  <c r="BJ87" i="22"/>
  <c r="BI87" i="22"/>
  <c r="BH87" i="22"/>
  <c r="BS86" i="22"/>
  <c r="BR86" i="22"/>
  <c r="BQ86" i="22"/>
  <c r="BP86" i="22"/>
  <c r="BO86" i="22"/>
  <c r="BN86" i="22"/>
  <c r="BM86" i="22"/>
  <c r="BL86" i="22"/>
  <c r="BK86" i="22"/>
  <c r="BJ86" i="22"/>
  <c r="BI86" i="22"/>
  <c r="BH86" i="22"/>
  <c r="BS85" i="22"/>
  <c r="BR85" i="22"/>
  <c r="BQ85" i="22"/>
  <c r="BP85" i="22"/>
  <c r="BO85" i="22"/>
  <c r="BN85" i="22"/>
  <c r="BM85" i="22"/>
  <c r="BL85" i="22"/>
  <c r="BK85" i="22"/>
  <c r="BJ85" i="22"/>
  <c r="BI85" i="22"/>
  <c r="BH85" i="22"/>
  <c r="BS84" i="22"/>
  <c r="BR84" i="22"/>
  <c r="BQ84" i="22"/>
  <c r="BP84" i="22"/>
  <c r="BO84" i="22"/>
  <c r="BN84" i="22"/>
  <c r="BM84" i="22"/>
  <c r="BL84" i="22"/>
  <c r="BK84" i="22"/>
  <c r="BJ84" i="22"/>
  <c r="BI84" i="22"/>
  <c r="BH84" i="22"/>
  <c r="BS83" i="22"/>
  <c r="BR83" i="22"/>
  <c r="BQ83" i="22"/>
  <c r="BP83" i="22"/>
  <c r="BO83" i="22"/>
  <c r="BN83" i="22"/>
  <c r="BM83" i="22"/>
  <c r="BL83" i="22"/>
  <c r="BK83" i="22"/>
  <c r="BJ83" i="22"/>
  <c r="BI83" i="22"/>
  <c r="BH83" i="22"/>
  <c r="BS82" i="22"/>
  <c r="BR82" i="22"/>
  <c r="BQ82" i="22"/>
  <c r="BP82" i="22"/>
  <c r="BO82" i="22"/>
  <c r="BN82" i="22"/>
  <c r="BM82" i="22"/>
  <c r="BL82" i="22"/>
  <c r="BK82" i="22"/>
  <c r="BJ82" i="22"/>
  <c r="BI82" i="22"/>
  <c r="BH82" i="22"/>
  <c r="BS81" i="22"/>
  <c r="BR81" i="22"/>
  <c r="BQ81" i="22"/>
  <c r="BP81" i="22"/>
  <c r="BO81" i="22"/>
  <c r="BN81" i="22"/>
  <c r="BM81" i="22"/>
  <c r="BL81" i="22"/>
  <c r="BK81" i="22"/>
  <c r="BJ81" i="22"/>
  <c r="BI81" i="22"/>
  <c r="BH81" i="22"/>
  <c r="BS80" i="22"/>
  <c r="BR80" i="22"/>
  <c r="BQ80" i="22"/>
  <c r="BP80" i="22"/>
  <c r="BO80" i="22"/>
  <c r="BN80" i="22"/>
  <c r="BM80" i="22"/>
  <c r="BL80" i="22"/>
  <c r="BK80" i="22"/>
  <c r="BJ80" i="22"/>
  <c r="BI80" i="22"/>
  <c r="BH80" i="22"/>
  <c r="BS79" i="22"/>
  <c r="BR79" i="22"/>
  <c r="BQ79" i="22"/>
  <c r="BP79" i="22"/>
  <c r="BO79" i="22"/>
  <c r="BN79" i="22"/>
  <c r="BM79" i="22"/>
  <c r="BL79" i="22"/>
  <c r="BK79" i="22"/>
  <c r="BJ79" i="22"/>
  <c r="BI79" i="22"/>
  <c r="BH79" i="22"/>
  <c r="BS78" i="22"/>
  <c r="BR78" i="22"/>
  <c r="BQ78" i="22"/>
  <c r="BP78" i="22"/>
  <c r="BO78" i="22"/>
  <c r="BN78" i="22"/>
  <c r="BM78" i="22"/>
  <c r="BL78" i="22"/>
  <c r="BK78" i="22"/>
  <c r="BJ78" i="22"/>
  <c r="BI78" i="22"/>
  <c r="BH78" i="22"/>
  <c r="BS77" i="22"/>
  <c r="BR77" i="22"/>
  <c r="BQ77" i="22"/>
  <c r="BP77" i="22"/>
  <c r="BO77" i="22"/>
  <c r="BN77" i="22"/>
  <c r="BM77" i="22"/>
  <c r="BL77" i="22"/>
  <c r="BK77" i="22"/>
  <c r="BJ77" i="22"/>
  <c r="BI77" i="22"/>
  <c r="BH77" i="22"/>
  <c r="BS76" i="22"/>
  <c r="BR76" i="22"/>
  <c r="BQ76" i="22"/>
  <c r="BP76" i="22"/>
  <c r="BO76" i="22"/>
  <c r="BN76" i="22"/>
  <c r="BM76" i="22"/>
  <c r="BL76" i="22"/>
  <c r="BK76" i="22"/>
  <c r="BJ76" i="22"/>
  <c r="BI76" i="22"/>
  <c r="BH76" i="22"/>
  <c r="BS75" i="22"/>
  <c r="BR75" i="22"/>
  <c r="BQ75" i="22"/>
  <c r="BP75" i="22"/>
  <c r="BO75" i="22"/>
  <c r="BN75" i="22"/>
  <c r="BM75" i="22"/>
  <c r="BL75" i="22"/>
  <c r="BK75" i="22"/>
  <c r="BJ75" i="22"/>
  <c r="BI75" i="22"/>
  <c r="BH75" i="22"/>
  <c r="BS74" i="22"/>
  <c r="BR74" i="22"/>
  <c r="BQ74" i="22"/>
  <c r="BP74" i="22"/>
  <c r="BO74" i="22"/>
  <c r="BN74" i="22"/>
  <c r="BM74" i="22"/>
  <c r="BL74" i="22"/>
  <c r="BK74" i="22"/>
  <c r="BJ74" i="22"/>
  <c r="BI74" i="22"/>
  <c r="BH74" i="22"/>
  <c r="BS73" i="22"/>
  <c r="BR73" i="22"/>
  <c r="BQ73" i="22"/>
  <c r="BP73" i="22"/>
  <c r="BO73" i="22"/>
  <c r="BN73" i="22"/>
  <c r="BM73" i="22"/>
  <c r="BL73" i="22"/>
  <c r="BK73" i="22"/>
  <c r="BJ73" i="22"/>
  <c r="BI73" i="22"/>
  <c r="BH73" i="22"/>
  <c r="BS72" i="22"/>
  <c r="BR72" i="22"/>
  <c r="BQ72" i="22"/>
  <c r="BP72" i="22"/>
  <c r="BO72" i="22"/>
  <c r="BN72" i="22"/>
  <c r="BM72" i="22"/>
  <c r="BL72" i="22"/>
  <c r="BK72" i="22"/>
  <c r="BJ72" i="22"/>
  <c r="BI72" i="22"/>
  <c r="BH72" i="22"/>
  <c r="BS71" i="22"/>
  <c r="BR71" i="22"/>
  <c r="BQ71" i="22"/>
  <c r="BP71" i="22"/>
  <c r="BO71" i="22"/>
  <c r="BN71" i="22"/>
  <c r="BM71" i="22"/>
  <c r="BL71" i="22"/>
  <c r="BK71" i="22"/>
  <c r="BJ71" i="22"/>
  <c r="BI71" i="22"/>
  <c r="BH71" i="22"/>
  <c r="BS70" i="22"/>
  <c r="BR70" i="22"/>
  <c r="BQ70" i="22"/>
  <c r="BP70" i="22"/>
  <c r="BO70" i="22"/>
  <c r="BN70" i="22"/>
  <c r="BM70" i="22"/>
  <c r="BL70" i="22"/>
  <c r="BK70" i="22"/>
  <c r="BJ70" i="22"/>
  <c r="BI70" i="22"/>
  <c r="BH70" i="22"/>
  <c r="BS69" i="22"/>
  <c r="BR69" i="22"/>
  <c r="BQ69" i="22"/>
  <c r="BP69" i="22"/>
  <c r="BO69" i="22"/>
  <c r="BN69" i="22"/>
  <c r="BM69" i="22"/>
  <c r="BL69" i="22"/>
  <c r="BK69" i="22"/>
  <c r="BJ69" i="22"/>
  <c r="BI69" i="22"/>
  <c r="BH69" i="22"/>
  <c r="BS68" i="22"/>
  <c r="BR68" i="22"/>
  <c r="BQ68" i="22"/>
  <c r="BP68" i="22"/>
  <c r="BO68" i="22"/>
  <c r="BN68" i="22"/>
  <c r="BM68" i="22"/>
  <c r="BL68" i="22"/>
  <c r="BK68" i="22"/>
  <c r="BJ68" i="22"/>
  <c r="BI68" i="22"/>
  <c r="BH68" i="22"/>
  <c r="BS67" i="22"/>
  <c r="BR67" i="22"/>
  <c r="BQ67" i="22"/>
  <c r="BP67" i="22"/>
  <c r="BO67" i="22"/>
  <c r="BN67" i="22"/>
  <c r="BM67" i="22"/>
  <c r="BL67" i="22"/>
  <c r="BK67" i="22"/>
  <c r="BJ67" i="22"/>
  <c r="BI67" i="22"/>
  <c r="BH67" i="22"/>
  <c r="BS66" i="22"/>
  <c r="BR66" i="22"/>
  <c r="BQ66" i="22"/>
  <c r="BP66" i="22"/>
  <c r="BO66" i="22"/>
  <c r="BN66" i="22"/>
  <c r="BM66" i="22"/>
  <c r="BL66" i="22"/>
  <c r="BK66" i="22"/>
  <c r="BJ66" i="22"/>
  <c r="BI66" i="22"/>
  <c r="BH66" i="22"/>
  <c r="BS65" i="22"/>
  <c r="BR65" i="22"/>
  <c r="BQ65" i="22"/>
  <c r="BP65" i="22"/>
  <c r="BO65" i="22"/>
  <c r="BN65" i="22"/>
  <c r="BM65" i="22"/>
  <c r="BL65" i="22"/>
  <c r="BK65" i="22"/>
  <c r="BJ65" i="22"/>
  <c r="BI65" i="22"/>
  <c r="BH65" i="22"/>
  <c r="BS64" i="22"/>
  <c r="BR64" i="22"/>
  <c r="BQ64" i="22"/>
  <c r="BP64" i="22"/>
  <c r="BO64" i="22"/>
  <c r="BN64" i="22"/>
  <c r="BM64" i="22"/>
  <c r="BL64" i="22"/>
  <c r="BK64" i="22"/>
  <c r="BJ64" i="22"/>
  <c r="BI64" i="22"/>
  <c r="BH64" i="22"/>
  <c r="BS63" i="22"/>
  <c r="BR63" i="22"/>
  <c r="BQ63" i="22"/>
  <c r="BP63" i="22"/>
  <c r="BO63" i="22"/>
  <c r="BN63" i="22"/>
  <c r="BM63" i="22"/>
  <c r="BL63" i="22"/>
  <c r="BK63" i="22"/>
  <c r="BJ63" i="22"/>
  <c r="BI63" i="22"/>
  <c r="BH63" i="22"/>
  <c r="BS62" i="22"/>
  <c r="BR62" i="22"/>
  <c r="BQ62" i="22"/>
  <c r="BP62" i="22"/>
  <c r="BO62" i="22"/>
  <c r="BN62" i="22"/>
  <c r="BM62" i="22"/>
  <c r="BL62" i="22"/>
  <c r="BK62" i="22"/>
  <c r="BJ62" i="22"/>
  <c r="BI62" i="22"/>
  <c r="BH62" i="22"/>
  <c r="BS61" i="22"/>
  <c r="BR61" i="22"/>
  <c r="BQ61" i="22"/>
  <c r="BP61" i="22"/>
  <c r="BO61" i="22"/>
  <c r="BN61" i="22"/>
  <c r="BM61" i="22"/>
  <c r="BL61" i="22"/>
  <c r="BK61" i="22"/>
  <c r="BJ61" i="22"/>
  <c r="BI61" i="22"/>
  <c r="BH61" i="22"/>
  <c r="BS60" i="22"/>
  <c r="BR60" i="22"/>
  <c r="BQ60" i="22"/>
  <c r="BP60" i="22"/>
  <c r="BO60" i="22"/>
  <c r="BN60" i="22"/>
  <c r="BM60" i="22"/>
  <c r="BL60" i="22"/>
  <c r="BK60" i="22"/>
  <c r="BJ60" i="22"/>
  <c r="BI60" i="22"/>
  <c r="BH60" i="22"/>
  <c r="BS59" i="22"/>
  <c r="BR59" i="22"/>
  <c r="BQ59" i="22"/>
  <c r="BP59" i="22"/>
  <c r="BO59" i="22"/>
  <c r="BN59" i="22"/>
  <c r="BM59" i="22"/>
  <c r="BL59" i="22"/>
  <c r="BK59" i="22"/>
  <c r="BJ59" i="22"/>
  <c r="BI59" i="22"/>
  <c r="BH59" i="22"/>
  <c r="BS58" i="22"/>
  <c r="BR58" i="22"/>
  <c r="BQ58" i="22"/>
  <c r="BP58" i="22"/>
  <c r="BO58" i="22"/>
  <c r="BN58" i="22"/>
  <c r="BM58" i="22"/>
  <c r="BL58" i="22"/>
  <c r="BK58" i="22"/>
  <c r="BJ58" i="22"/>
  <c r="BI58" i="22"/>
  <c r="BH58" i="22"/>
  <c r="BS57" i="22"/>
  <c r="BR57" i="22"/>
  <c r="BQ57" i="22"/>
  <c r="BP57" i="22"/>
  <c r="BO57" i="22"/>
  <c r="BN57" i="22"/>
  <c r="BM57" i="22"/>
  <c r="BL57" i="22"/>
  <c r="BK57" i="22"/>
  <c r="BJ57" i="22"/>
  <c r="BI57" i="22"/>
  <c r="BH57" i="22"/>
  <c r="BS56" i="22"/>
  <c r="BR56" i="22"/>
  <c r="BQ56" i="22"/>
  <c r="BP56" i="22"/>
  <c r="BO56" i="22"/>
  <c r="BN56" i="22"/>
  <c r="BM56" i="22"/>
  <c r="BL56" i="22"/>
  <c r="BK56" i="22"/>
  <c r="BJ56" i="22"/>
  <c r="BI56" i="22"/>
  <c r="BH56" i="22"/>
  <c r="BS55" i="22"/>
  <c r="BR55" i="22"/>
  <c r="BQ55" i="22"/>
  <c r="BP55" i="22"/>
  <c r="BO55" i="22"/>
  <c r="BN55" i="22"/>
  <c r="BM55" i="22"/>
  <c r="BL55" i="22"/>
  <c r="BK55" i="22"/>
  <c r="BJ55" i="22"/>
  <c r="BI55" i="22"/>
  <c r="BH55" i="22"/>
  <c r="BS54" i="22"/>
  <c r="BR54" i="22"/>
  <c r="BQ54" i="22"/>
  <c r="BP54" i="22"/>
  <c r="BO54" i="22"/>
  <c r="BN54" i="22"/>
  <c r="BM54" i="22"/>
  <c r="BL54" i="22"/>
  <c r="BK54" i="22"/>
  <c r="BJ54" i="22"/>
  <c r="BI54" i="22"/>
  <c r="BH54" i="22"/>
  <c r="BS53" i="22"/>
  <c r="BR53" i="22"/>
  <c r="BQ53" i="22"/>
  <c r="BP53" i="22"/>
  <c r="BO53" i="22"/>
  <c r="BN53" i="22"/>
  <c r="BM53" i="22"/>
  <c r="BL53" i="22"/>
  <c r="BK53" i="22"/>
  <c r="BJ53" i="22"/>
  <c r="BI53" i="22"/>
  <c r="BH53" i="22"/>
  <c r="BS52" i="22"/>
  <c r="BR52" i="22"/>
  <c r="BQ52" i="22"/>
  <c r="BP52" i="22"/>
  <c r="BO52" i="22"/>
  <c r="BN52" i="22"/>
  <c r="BM52" i="22"/>
  <c r="BL52" i="22"/>
  <c r="BK52" i="22"/>
  <c r="BJ52" i="22"/>
  <c r="BI52" i="22"/>
  <c r="BH52" i="22"/>
  <c r="BS50" i="22"/>
  <c r="BR50" i="22"/>
  <c r="BQ50" i="22"/>
  <c r="BP50" i="22"/>
  <c r="BO50" i="22"/>
  <c r="BN50" i="22"/>
  <c r="BM50" i="22"/>
  <c r="BL50" i="22"/>
  <c r="BK50" i="22"/>
  <c r="BJ50" i="22"/>
  <c r="BI50" i="22"/>
  <c r="BH50" i="22"/>
  <c r="BS49" i="22"/>
  <c r="BR49" i="22"/>
  <c r="BQ49" i="22"/>
  <c r="BP49" i="22"/>
  <c r="BO49" i="22"/>
  <c r="BN49" i="22"/>
  <c r="BM49" i="22"/>
  <c r="BL49" i="22"/>
  <c r="BK49" i="22"/>
  <c r="BJ49" i="22"/>
  <c r="BI49" i="22"/>
  <c r="BH49" i="22"/>
  <c r="BS48" i="22"/>
  <c r="BR48" i="22"/>
  <c r="BQ48" i="22"/>
  <c r="BP48" i="22"/>
  <c r="BO48" i="22"/>
  <c r="BN48" i="22"/>
  <c r="BM48" i="22"/>
  <c r="BL48" i="22"/>
  <c r="BK48" i="22"/>
  <c r="BJ48" i="22"/>
  <c r="BI48" i="22"/>
  <c r="BH48" i="22"/>
  <c r="BS47" i="22"/>
  <c r="BR47" i="22"/>
  <c r="BQ47" i="22"/>
  <c r="BP47" i="22"/>
  <c r="BO47" i="22"/>
  <c r="BN47" i="22"/>
  <c r="BM47" i="22"/>
  <c r="BL47" i="22"/>
  <c r="BK47" i="22"/>
  <c r="BJ47" i="22"/>
  <c r="BI47" i="22"/>
  <c r="BH47" i="22"/>
  <c r="BS46" i="22"/>
  <c r="BR46" i="22"/>
  <c r="BQ46" i="22"/>
  <c r="BP46" i="22"/>
  <c r="BO46" i="22"/>
  <c r="BN46" i="22"/>
  <c r="BM46" i="22"/>
  <c r="BL46" i="22"/>
  <c r="BK46" i="22"/>
  <c r="BJ46" i="22"/>
  <c r="BI46" i="22"/>
  <c r="BH46" i="22"/>
  <c r="BS45" i="22"/>
  <c r="BR45" i="22"/>
  <c r="BQ45" i="22"/>
  <c r="BP45" i="22"/>
  <c r="BO45" i="22"/>
  <c r="BN45" i="22"/>
  <c r="BM45" i="22"/>
  <c r="BL45" i="22"/>
  <c r="BK45" i="22"/>
  <c r="BJ45" i="22"/>
  <c r="BI45" i="22"/>
  <c r="BH45" i="22"/>
  <c r="BS44" i="22"/>
  <c r="BR44" i="22"/>
  <c r="BQ44" i="22"/>
  <c r="BP44" i="22"/>
  <c r="BO44" i="22"/>
  <c r="BN44" i="22"/>
  <c r="BM44" i="22"/>
  <c r="BL44" i="22"/>
  <c r="BK44" i="22"/>
  <c r="BJ44" i="22"/>
  <c r="BI44" i="22"/>
  <c r="BH44" i="22"/>
  <c r="BS43" i="22"/>
  <c r="BR43" i="22"/>
  <c r="BQ43" i="22"/>
  <c r="BP43" i="22"/>
  <c r="BO43" i="22"/>
  <c r="BN43" i="22"/>
  <c r="BM43" i="22"/>
  <c r="BL43" i="22"/>
  <c r="BK43" i="22"/>
  <c r="BJ43" i="22"/>
  <c r="BI43" i="22"/>
  <c r="BH43" i="22"/>
  <c r="BS42" i="22"/>
  <c r="BR42" i="22"/>
  <c r="BQ42" i="22"/>
  <c r="BP42" i="22"/>
  <c r="BO42" i="22"/>
  <c r="BN42" i="22"/>
  <c r="BM42" i="22"/>
  <c r="BL42" i="22"/>
  <c r="BK42" i="22"/>
  <c r="BJ42" i="22"/>
  <c r="BI42" i="22"/>
  <c r="BH42" i="22"/>
  <c r="BS41" i="22"/>
  <c r="BR41" i="22"/>
  <c r="BQ41" i="22"/>
  <c r="BP41" i="22"/>
  <c r="BO41" i="22"/>
  <c r="BN41" i="22"/>
  <c r="BM41" i="22"/>
  <c r="BL41" i="22"/>
  <c r="BK41" i="22"/>
  <c r="BJ41" i="22"/>
  <c r="BI41" i="22"/>
  <c r="BH41" i="22"/>
  <c r="BS40" i="22"/>
  <c r="BR40" i="22"/>
  <c r="BQ40" i="22"/>
  <c r="BP40" i="22"/>
  <c r="BO40" i="22"/>
  <c r="BN40" i="22"/>
  <c r="BM40" i="22"/>
  <c r="BL40" i="22"/>
  <c r="BK40" i="22"/>
  <c r="BJ40" i="22"/>
  <c r="BI40" i="22"/>
  <c r="BH40" i="22"/>
  <c r="BS39" i="22"/>
  <c r="BR39" i="22"/>
  <c r="BQ39" i="22"/>
  <c r="BP39" i="22"/>
  <c r="BO39" i="22"/>
  <c r="BN39" i="22"/>
  <c r="BM39" i="22"/>
  <c r="BL39" i="22"/>
  <c r="BK39" i="22"/>
  <c r="BJ39" i="22"/>
  <c r="BI39" i="22"/>
  <c r="BH39" i="22"/>
  <c r="BS38" i="22"/>
  <c r="BR38" i="22"/>
  <c r="BQ38" i="22"/>
  <c r="BP38" i="22"/>
  <c r="BO38" i="22"/>
  <c r="BN38" i="22"/>
  <c r="BM38" i="22"/>
  <c r="BL38" i="22"/>
  <c r="BK38" i="22"/>
  <c r="BJ38" i="22"/>
  <c r="BI38" i="22"/>
  <c r="BH38" i="22"/>
  <c r="BS37" i="22"/>
  <c r="BR37" i="22"/>
  <c r="BQ37" i="22"/>
  <c r="BP37" i="22"/>
  <c r="BO37" i="22"/>
  <c r="BN37" i="22"/>
  <c r="BM37" i="22"/>
  <c r="BL37" i="22"/>
  <c r="BK37" i="22"/>
  <c r="BJ37" i="22"/>
  <c r="BI37" i="22"/>
  <c r="BH37" i="22"/>
  <c r="BS36" i="22"/>
  <c r="BR36" i="22"/>
  <c r="BQ36" i="22"/>
  <c r="BP36" i="22"/>
  <c r="BO36" i="22"/>
  <c r="BN36" i="22"/>
  <c r="BM36" i="22"/>
  <c r="BL36" i="22"/>
  <c r="BK36" i="22"/>
  <c r="BJ36" i="22"/>
  <c r="BI36" i="22"/>
  <c r="BH36" i="22"/>
  <c r="BS35" i="22"/>
  <c r="BR35" i="22"/>
  <c r="BQ35" i="22"/>
  <c r="BP35" i="22"/>
  <c r="BO35" i="22"/>
  <c r="BN35" i="22"/>
  <c r="BM35" i="22"/>
  <c r="BL35" i="22"/>
  <c r="BK35" i="22"/>
  <c r="BJ35" i="22"/>
  <c r="BI35" i="22"/>
  <c r="BH35" i="22"/>
  <c r="BS34" i="22"/>
  <c r="BR34" i="22"/>
  <c r="BQ34" i="22"/>
  <c r="BP34" i="22"/>
  <c r="BO34" i="22"/>
  <c r="BN34" i="22"/>
  <c r="BM34" i="22"/>
  <c r="BL34" i="22"/>
  <c r="BK34" i="22"/>
  <c r="BJ34" i="22"/>
  <c r="BI34" i="22"/>
  <c r="BH34" i="22"/>
  <c r="BS33" i="22"/>
  <c r="BR33" i="22"/>
  <c r="BQ33" i="22"/>
  <c r="BP33" i="22"/>
  <c r="BO33" i="22"/>
  <c r="BN33" i="22"/>
  <c r="BM33" i="22"/>
  <c r="BL33" i="22"/>
  <c r="BK33" i="22"/>
  <c r="BJ33" i="22"/>
  <c r="BI33" i="22"/>
  <c r="BH33" i="22"/>
  <c r="BS32" i="22"/>
  <c r="BR32" i="22"/>
  <c r="BQ32" i="22"/>
  <c r="BP32" i="22"/>
  <c r="BO32" i="22"/>
  <c r="BN32" i="22"/>
  <c r="BM32" i="22"/>
  <c r="BL32" i="22"/>
  <c r="BK32" i="22"/>
  <c r="BJ32" i="22"/>
  <c r="BI32" i="22"/>
  <c r="BH32" i="22"/>
  <c r="BS31" i="22"/>
  <c r="BR31" i="22"/>
  <c r="BQ31" i="22"/>
  <c r="BP31" i="22"/>
  <c r="BO31" i="22"/>
  <c r="BN31" i="22"/>
  <c r="BM31" i="22"/>
  <c r="BL31" i="22"/>
  <c r="BK31" i="22"/>
  <c r="BJ31" i="22"/>
  <c r="BI31" i="22"/>
  <c r="BH31" i="22"/>
  <c r="BS30" i="22"/>
  <c r="BR30" i="22"/>
  <c r="BQ30" i="22"/>
  <c r="BP30" i="22"/>
  <c r="BO30" i="22"/>
  <c r="BN30" i="22"/>
  <c r="BM30" i="22"/>
  <c r="BL30" i="22"/>
  <c r="BK30" i="22"/>
  <c r="BJ30" i="22"/>
  <c r="BI30" i="22"/>
  <c r="BH30" i="22"/>
  <c r="BS29" i="22"/>
  <c r="BR29" i="22"/>
  <c r="BQ29" i="22"/>
  <c r="BP29" i="22"/>
  <c r="BO29" i="22"/>
  <c r="BN29" i="22"/>
  <c r="BM29" i="22"/>
  <c r="BL29" i="22"/>
  <c r="BK29" i="22"/>
  <c r="BJ29" i="22"/>
  <c r="BI29" i="22"/>
  <c r="BH29" i="22"/>
  <c r="BS28" i="22"/>
  <c r="BR28" i="22"/>
  <c r="BQ28" i="22"/>
  <c r="BP28" i="22"/>
  <c r="BO28" i="22"/>
  <c r="BN28" i="22"/>
  <c r="BM28" i="22"/>
  <c r="BL28" i="22"/>
  <c r="BK28" i="22"/>
  <c r="BJ28" i="22"/>
  <c r="BI28" i="22"/>
  <c r="BH28" i="22"/>
  <c r="BS27" i="22"/>
  <c r="BR27" i="22"/>
  <c r="BQ27" i="22"/>
  <c r="BP27" i="22"/>
  <c r="BO27" i="22"/>
  <c r="BN27" i="22"/>
  <c r="BM27" i="22"/>
  <c r="BL27" i="22"/>
  <c r="BK27" i="22"/>
  <c r="BJ27" i="22"/>
  <c r="BI27" i="22"/>
  <c r="BH27" i="22"/>
  <c r="BS26" i="22"/>
  <c r="BR26" i="22"/>
  <c r="BQ26" i="22"/>
  <c r="BP26" i="22"/>
  <c r="BO26" i="22"/>
  <c r="BN26" i="22"/>
  <c r="BM26" i="22"/>
  <c r="BL26" i="22"/>
  <c r="BK26" i="22"/>
  <c r="BJ26" i="22"/>
  <c r="BI26" i="22"/>
  <c r="BH26" i="22"/>
  <c r="BS25" i="22"/>
  <c r="BR25" i="22"/>
  <c r="BQ25" i="22"/>
  <c r="BP25" i="22"/>
  <c r="BO25" i="22"/>
  <c r="BN25" i="22"/>
  <c r="BM25" i="22"/>
  <c r="BL25" i="22"/>
  <c r="BK25" i="22"/>
  <c r="BJ25" i="22"/>
  <c r="BI25" i="22"/>
  <c r="BH25" i="22"/>
  <c r="BS24" i="22"/>
  <c r="BR24" i="22"/>
  <c r="BQ24" i="22"/>
  <c r="BP24" i="22"/>
  <c r="BO24" i="22"/>
  <c r="BN24" i="22"/>
  <c r="BM24" i="22"/>
  <c r="BL24" i="22"/>
  <c r="BK24" i="22"/>
  <c r="BJ24" i="22"/>
  <c r="BI24" i="22"/>
  <c r="BH24" i="22"/>
  <c r="BS23" i="22"/>
  <c r="BR23" i="22"/>
  <c r="BQ23" i="22"/>
  <c r="BP23" i="22"/>
  <c r="BO23" i="22"/>
  <c r="BN23" i="22"/>
  <c r="BM23" i="22"/>
  <c r="BL23" i="22"/>
  <c r="BK23" i="22"/>
  <c r="BJ23" i="22"/>
  <c r="BI23" i="22"/>
  <c r="BH23" i="22"/>
  <c r="BS22" i="22"/>
  <c r="BR22" i="22"/>
  <c r="BQ22" i="22"/>
  <c r="BP22" i="22"/>
  <c r="BO22" i="22"/>
  <c r="BN22" i="22"/>
  <c r="BM22" i="22"/>
  <c r="BL22" i="22"/>
  <c r="BK22" i="22"/>
  <c r="BJ22" i="22"/>
  <c r="BI22" i="22"/>
  <c r="BH22" i="22"/>
  <c r="BS21" i="22"/>
  <c r="BR21" i="22"/>
  <c r="BQ21" i="22"/>
  <c r="BP21" i="22"/>
  <c r="BO21" i="22"/>
  <c r="BN21" i="22"/>
  <c r="BM21" i="22"/>
  <c r="BL21" i="22"/>
  <c r="BK21" i="22"/>
  <c r="BJ21" i="22"/>
  <c r="BI21" i="22"/>
  <c r="BH21" i="22"/>
  <c r="BS20" i="22"/>
  <c r="BR20" i="22"/>
  <c r="BQ20" i="22"/>
  <c r="BP20" i="22"/>
  <c r="BO20" i="22"/>
  <c r="BN20" i="22"/>
  <c r="BM20" i="22"/>
  <c r="BL20" i="22"/>
  <c r="BK20" i="22"/>
  <c r="BJ20" i="22"/>
  <c r="BI20" i="22"/>
  <c r="BH20" i="22"/>
  <c r="BS19" i="22"/>
  <c r="BR19" i="22"/>
  <c r="BQ19" i="22"/>
  <c r="BP19" i="22"/>
  <c r="BO19" i="22"/>
  <c r="BN19" i="22"/>
  <c r="BM19" i="22"/>
  <c r="BL19" i="22"/>
  <c r="BK19" i="22"/>
  <c r="BJ19" i="22"/>
  <c r="BI19" i="22"/>
  <c r="BH19" i="22"/>
  <c r="BS18" i="22"/>
  <c r="BR18" i="22"/>
  <c r="BQ18" i="22"/>
  <c r="BP18" i="22"/>
  <c r="BO18" i="22"/>
  <c r="BN18" i="22"/>
  <c r="BM18" i="22"/>
  <c r="BL18" i="22"/>
  <c r="BK18" i="22"/>
  <c r="BJ18" i="22"/>
  <c r="BI18" i="22"/>
  <c r="BH18" i="22"/>
  <c r="BG18" i="22"/>
  <c r="A224" i="25" l="1"/>
  <c r="A223" i="25"/>
  <c r="A222" i="25"/>
  <c r="A221" i="25"/>
  <c r="A220" i="25"/>
  <c r="A219" i="25"/>
  <c r="A218" i="25"/>
  <c r="A217" i="25"/>
  <c r="A216" i="25"/>
  <c r="A215" i="25"/>
  <c r="A214" i="25"/>
  <c r="A213" i="25"/>
  <c r="A212" i="25"/>
  <c r="A211" i="25"/>
  <c r="A210" i="25"/>
  <c r="A209" i="25"/>
  <c r="A208" i="25"/>
  <c r="A207" i="25"/>
  <c r="A206" i="25"/>
  <c r="A205" i="25"/>
  <c r="A204" i="25"/>
  <c r="A203" i="25"/>
  <c r="A202" i="25"/>
  <c r="A201" i="25"/>
  <c r="A200" i="25"/>
  <c r="A199" i="25"/>
  <c r="A198" i="25"/>
  <c r="A197" i="25"/>
  <c r="A196" i="25"/>
  <c r="A195" i="25"/>
  <c r="A194" i="25"/>
  <c r="A193" i="25"/>
  <c r="A192" i="25"/>
  <c r="A191" i="25"/>
  <c r="A190" i="25"/>
  <c r="A189" i="25"/>
  <c r="A188" i="25"/>
  <c r="A187" i="25"/>
  <c r="A186" i="25"/>
  <c r="A185" i="25"/>
  <c r="A184" i="25"/>
  <c r="A183" i="25"/>
  <c r="A182" i="25"/>
  <c r="A181" i="25"/>
  <c r="A180" i="25"/>
  <c r="A179" i="25"/>
  <c r="A178" i="25"/>
  <c r="A177" i="25"/>
  <c r="A176" i="25"/>
  <c r="A175" i="25"/>
  <c r="A174" i="25"/>
  <c r="A173" i="25"/>
  <c r="A172" i="25"/>
  <c r="A171" i="25"/>
  <c r="A170" i="25"/>
  <c r="A169" i="25"/>
  <c r="A168" i="25"/>
  <c r="A167" i="25"/>
  <c r="A166" i="25"/>
  <c r="A165" i="25"/>
  <c r="A164" i="25"/>
  <c r="A163" i="25"/>
  <c r="A162" i="25"/>
  <c r="A161" i="25"/>
  <c r="A160" i="25"/>
  <c r="A159" i="25"/>
  <c r="A158" i="25"/>
  <c r="A157" i="25"/>
  <c r="A156" i="25"/>
  <c r="A155" i="25"/>
  <c r="A154" i="25"/>
  <c r="A153" i="25"/>
  <c r="A152" i="25"/>
  <c r="A151" i="25"/>
  <c r="A150" i="25"/>
  <c r="A149" i="25"/>
  <c r="A148" i="25"/>
  <c r="A147" i="25"/>
  <c r="A146" i="25"/>
  <c r="A145" i="25"/>
  <c r="A144" i="25"/>
  <c r="A143" i="25"/>
  <c r="A142" i="25"/>
  <c r="A141" i="25"/>
  <c r="A140" i="25"/>
  <c r="A139" i="25"/>
  <c r="A138" i="25"/>
  <c r="A137" i="25"/>
  <c r="A136" i="25"/>
  <c r="A135" i="25"/>
  <c r="A134" i="25"/>
  <c r="A133" i="25"/>
  <c r="A132" i="25"/>
  <c r="A131" i="25"/>
  <c r="A130" i="25"/>
  <c r="A129" i="25"/>
  <c r="A128" i="25"/>
  <c r="A127" i="25"/>
  <c r="A126" i="25"/>
  <c r="A125" i="25"/>
  <c r="A124" i="25"/>
  <c r="A123" i="25"/>
  <c r="A122" i="25"/>
  <c r="A121" i="25"/>
  <c r="A120" i="25"/>
  <c r="A119" i="25"/>
  <c r="A118" i="25"/>
  <c r="A117" i="25"/>
  <c r="A116" i="25"/>
  <c r="A115" i="25"/>
  <c r="A114" i="25"/>
  <c r="A113" i="25"/>
  <c r="A112" i="25"/>
  <c r="A111" i="25"/>
  <c r="A110" i="25"/>
  <c r="A109" i="25"/>
  <c r="A108" i="25"/>
  <c r="A107" i="25"/>
  <c r="A106" i="25"/>
  <c r="A105" i="25"/>
  <c r="A104" i="25"/>
  <c r="A103" i="25"/>
  <c r="A102" i="25"/>
  <c r="A101" i="25"/>
  <c r="A100" i="25"/>
  <c r="A99" i="25"/>
  <c r="A98" i="25"/>
  <c r="A97" i="25"/>
  <c r="A96" i="25"/>
  <c r="A95" i="25"/>
  <c r="A94" i="25"/>
  <c r="A93" i="25"/>
  <c r="A92" i="25"/>
  <c r="A91" i="25"/>
  <c r="A90" i="25"/>
  <c r="A89" i="25"/>
  <c r="A88" i="25"/>
  <c r="A87" i="25"/>
  <c r="A86" i="25"/>
  <c r="A85" i="25"/>
  <c r="A84" i="25"/>
  <c r="A83" i="25"/>
  <c r="A82" i="25"/>
  <c r="A81" i="25"/>
  <c r="A80" i="25"/>
  <c r="A79" i="25"/>
  <c r="A78" i="25"/>
  <c r="A77" i="25"/>
  <c r="A76" i="25"/>
  <c r="A75" i="25"/>
  <c r="A74" i="25"/>
  <c r="A73" i="25"/>
  <c r="A72" i="25"/>
  <c r="A71" i="25"/>
  <c r="A70" i="25"/>
  <c r="A69" i="25"/>
  <c r="A68" i="25"/>
  <c r="A67" i="25"/>
  <c r="A66" i="25"/>
  <c r="A65" i="25"/>
  <c r="A64" i="25"/>
  <c r="A63" i="25"/>
  <c r="A62" i="25"/>
  <c r="A61" i="25"/>
  <c r="A60" i="25"/>
  <c r="A59" i="25"/>
  <c r="A58" i="25"/>
  <c r="A57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47" i="23"/>
  <c r="A48" i="23"/>
  <c r="A49" i="23"/>
  <c r="A50" i="23"/>
  <c r="A51" i="23"/>
  <c r="A52" i="23"/>
  <c r="A53" i="23"/>
  <c r="A54" i="23"/>
  <c r="A55" i="23"/>
  <c r="A56" i="23"/>
  <c r="A57" i="23"/>
  <c r="A58" i="23"/>
  <c r="A59" i="23"/>
  <c r="A60" i="23"/>
  <c r="A61" i="23"/>
  <c r="A62" i="23"/>
  <c r="A63" i="23"/>
  <c r="A64" i="23"/>
  <c r="A65" i="23"/>
  <c r="A66" i="23"/>
  <c r="A67" i="23"/>
  <c r="A68" i="23"/>
  <c r="A69" i="23"/>
  <c r="A70" i="23"/>
  <c r="A71" i="23"/>
  <c r="A72" i="23"/>
  <c r="A73" i="23"/>
  <c r="A74" i="23"/>
  <c r="A75" i="23"/>
  <c r="A76" i="23"/>
  <c r="A77" i="23"/>
  <c r="A78" i="23"/>
  <c r="A79" i="23"/>
  <c r="A80" i="23"/>
  <c r="A81" i="23"/>
  <c r="A82" i="23"/>
  <c r="A83" i="23"/>
  <c r="A84" i="23"/>
  <c r="A85" i="23"/>
  <c r="A86" i="23"/>
  <c r="A87" i="23"/>
  <c r="A88" i="23"/>
  <c r="A89" i="23"/>
  <c r="A90" i="23"/>
  <c r="A91" i="23"/>
  <c r="A92" i="23"/>
  <c r="A93" i="23"/>
  <c r="A94" i="23"/>
  <c r="A95" i="23"/>
  <c r="A96" i="23"/>
  <c r="A97" i="23"/>
  <c r="A98" i="23"/>
  <c r="A99" i="23"/>
  <c r="A100" i="23"/>
  <c r="A101" i="23"/>
  <c r="A102" i="23"/>
  <c r="A103" i="23"/>
  <c r="A104" i="23"/>
  <c r="A105" i="23"/>
  <c r="A106" i="23"/>
  <c r="A107" i="23"/>
  <c r="A108" i="23"/>
  <c r="A109" i="23"/>
  <c r="A110" i="23"/>
  <c r="A111" i="23"/>
  <c r="A112" i="23"/>
  <c r="A113" i="23"/>
  <c r="A114" i="23"/>
  <c r="A115" i="23"/>
  <c r="A116" i="23"/>
  <c r="A117" i="23"/>
  <c r="A118" i="23"/>
  <c r="A119" i="23"/>
  <c r="A120" i="23"/>
  <c r="A121" i="23"/>
  <c r="A122" i="23"/>
  <c r="A124" i="23"/>
  <c r="A125" i="23"/>
  <c r="A126" i="23"/>
  <c r="A127" i="23"/>
  <c r="A128" i="23"/>
  <c r="A129" i="23"/>
  <c r="A130" i="23"/>
  <c r="A131" i="23"/>
  <c r="A132" i="23"/>
  <c r="A133" i="23"/>
  <c r="A134" i="23"/>
  <c r="A135" i="23"/>
  <c r="A136" i="23"/>
  <c r="A137" i="23"/>
  <c r="A138" i="23"/>
  <c r="A139" i="23"/>
  <c r="A140" i="23"/>
  <c r="A141" i="23"/>
  <c r="A142" i="23"/>
  <c r="A143" i="23"/>
  <c r="A144" i="23"/>
  <c r="A145" i="23"/>
  <c r="A146" i="23"/>
  <c r="A147" i="23"/>
  <c r="A148" i="23"/>
  <c r="A149" i="23"/>
  <c r="A150" i="23"/>
  <c r="A151" i="23"/>
  <c r="A152" i="23"/>
  <c r="A153" i="23"/>
  <c r="A154" i="23"/>
  <c r="A155" i="23"/>
  <c r="A156" i="23"/>
  <c r="A157" i="23"/>
  <c r="A158" i="23"/>
  <c r="A159" i="23"/>
  <c r="A160" i="23"/>
  <c r="A161" i="23"/>
  <c r="A162" i="23"/>
  <c r="A163" i="23"/>
  <c r="A164" i="23"/>
  <c r="A165" i="23"/>
  <c r="A166" i="23"/>
  <c r="A167" i="23"/>
  <c r="A168" i="23"/>
  <c r="A169" i="23"/>
  <c r="A170" i="23"/>
  <c r="A171" i="23"/>
  <c r="A172" i="23"/>
  <c r="A173" i="23"/>
  <c r="A174" i="23"/>
  <c r="A175" i="23"/>
  <c r="A176" i="23"/>
  <c r="A177" i="23"/>
  <c r="A178" i="23"/>
  <c r="A179" i="23"/>
  <c r="A180" i="23"/>
  <c r="A181" i="23"/>
  <c r="A182" i="23"/>
  <c r="A183" i="23"/>
  <c r="A184" i="23"/>
  <c r="A185" i="23"/>
  <c r="A186" i="23"/>
  <c r="A187" i="23"/>
  <c r="A188" i="23"/>
  <c r="A189" i="23"/>
  <c r="A190" i="23"/>
  <c r="A191" i="23"/>
  <c r="A192" i="23"/>
  <c r="A193" i="23"/>
  <c r="A194" i="23"/>
  <c r="A195" i="23"/>
  <c r="A196" i="23"/>
  <c r="A197" i="23"/>
  <c r="A198" i="23"/>
  <c r="A199" i="23"/>
  <c r="A200" i="23"/>
  <c r="A201" i="23"/>
  <c r="A202" i="23"/>
  <c r="A203" i="23"/>
  <c r="A204" i="23"/>
  <c r="A205" i="23"/>
  <c r="A206" i="23"/>
  <c r="A207" i="23"/>
  <c r="A208" i="23"/>
  <c r="A209" i="23"/>
  <c r="A210" i="23"/>
  <c r="A211" i="23"/>
  <c r="A212" i="23"/>
  <c r="A213" i="23"/>
  <c r="A214" i="23"/>
  <c r="A215" i="23"/>
  <c r="A216" i="23"/>
  <c r="A217" i="23"/>
  <c r="A218" i="23"/>
  <c r="A219" i="23"/>
  <c r="A220" i="23"/>
  <c r="A221" i="23"/>
  <c r="A222" i="23"/>
  <c r="A223" i="23"/>
  <c r="A224" i="23"/>
  <c r="A26" i="23"/>
  <c r="A223" i="22"/>
  <c r="A222" i="22"/>
  <c r="A221" i="22"/>
  <c r="A220" i="22"/>
  <c r="A219" i="22"/>
  <c r="A218" i="22"/>
  <c r="A217" i="22"/>
  <c r="A216" i="22"/>
  <c r="A215" i="22"/>
  <c r="A214" i="22"/>
  <c r="A213" i="22"/>
  <c r="A212" i="22"/>
  <c r="A211" i="22"/>
  <c r="A210" i="22"/>
  <c r="A209" i="22"/>
  <c r="A208" i="22"/>
  <c r="A207" i="22"/>
  <c r="A206" i="22"/>
  <c r="A205" i="22"/>
  <c r="A204" i="22"/>
  <c r="A203" i="22"/>
  <c r="A202" i="22"/>
  <c r="A201" i="22"/>
  <c r="A200" i="22"/>
  <c r="A199" i="22"/>
  <c r="A198" i="22"/>
  <c r="A197" i="22"/>
  <c r="A196" i="22"/>
  <c r="A195" i="22"/>
  <c r="A194" i="22"/>
  <c r="A193" i="22"/>
  <c r="A192" i="22"/>
  <c r="A191" i="22"/>
  <c r="A190" i="22"/>
  <c r="A189" i="22"/>
  <c r="A188" i="22"/>
  <c r="A187" i="22"/>
  <c r="A186" i="22"/>
  <c r="A185" i="22"/>
  <c r="A184" i="22"/>
  <c r="A183" i="22"/>
  <c r="A182" i="22"/>
  <c r="A181" i="22"/>
  <c r="A180" i="22"/>
  <c r="A179" i="22"/>
  <c r="A178" i="22"/>
  <c r="A177" i="22"/>
  <c r="A176" i="22"/>
  <c r="A175" i="22"/>
  <c r="A174" i="22"/>
  <c r="A173" i="22"/>
  <c r="A172" i="22"/>
  <c r="A171" i="22"/>
  <c r="A170" i="22"/>
  <c r="A169" i="22"/>
  <c r="A168" i="22"/>
  <c r="A167" i="22"/>
  <c r="A166" i="22"/>
  <c r="A165" i="22"/>
  <c r="A164" i="22"/>
  <c r="A163" i="22"/>
  <c r="A162" i="22"/>
  <c r="A161" i="22"/>
  <c r="A160" i="22"/>
  <c r="A159" i="22"/>
  <c r="A158" i="22"/>
  <c r="A157" i="22"/>
  <c r="A156" i="22"/>
  <c r="A155" i="22"/>
  <c r="A154" i="22"/>
  <c r="A153" i="22"/>
  <c r="A152" i="22"/>
  <c r="A151" i="22"/>
  <c r="A150" i="22"/>
  <c r="A149" i="22"/>
  <c r="A148" i="22"/>
  <c r="A147" i="22"/>
  <c r="A146" i="22"/>
  <c r="A145" i="22"/>
  <c r="A144" i="22"/>
  <c r="A143" i="22"/>
  <c r="A142" i="22"/>
  <c r="A141" i="22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23" i="22"/>
  <c r="A122" i="22"/>
  <c r="A121" i="22"/>
  <c r="A120" i="22"/>
  <c r="A119" i="22"/>
  <c r="A118" i="22"/>
  <c r="A117" i="22"/>
  <c r="A116" i="22"/>
  <c r="A115" i="22"/>
  <c r="A114" i="22"/>
  <c r="A113" i="22"/>
  <c r="A112" i="22"/>
  <c r="A111" i="22"/>
  <c r="A110" i="22"/>
  <c r="A109" i="22"/>
  <c r="A108" i="22"/>
  <c r="A107" i="22"/>
  <c r="A106" i="22"/>
  <c r="A105" i="22"/>
  <c r="A104" i="22"/>
  <c r="A103" i="22"/>
  <c r="A102" i="22"/>
  <c r="A101" i="22"/>
  <c r="A100" i="22"/>
  <c r="A99" i="22"/>
  <c r="A98" i="22"/>
  <c r="A97" i="22"/>
  <c r="A96" i="22"/>
  <c r="A95" i="22"/>
  <c r="A94" i="22"/>
  <c r="A93" i="22"/>
  <c r="A92" i="22"/>
  <c r="A91" i="22"/>
  <c r="A90" i="22"/>
  <c r="A89" i="22"/>
  <c r="A88" i="22"/>
  <c r="A87" i="22"/>
  <c r="A86" i="22"/>
  <c r="A85" i="22"/>
  <c r="A84" i="22"/>
  <c r="A83" i="22"/>
  <c r="A82" i="22"/>
  <c r="A81" i="22"/>
  <c r="A80" i="22"/>
  <c r="A79" i="22"/>
  <c r="A78" i="22"/>
  <c r="A77" i="22"/>
  <c r="A76" i="22"/>
  <c r="A75" i="22"/>
  <c r="A74" i="22"/>
  <c r="A73" i="22"/>
  <c r="A72" i="22"/>
  <c r="A71" i="22"/>
  <c r="A70" i="22"/>
  <c r="A69" i="22"/>
  <c r="A68" i="22"/>
  <c r="A67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40" i="22"/>
  <c r="A39" i="22"/>
  <c r="A38" i="22"/>
  <c r="A37" i="22"/>
  <c r="A36" i="22"/>
  <c r="A27" i="22"/>
  <c r="A35" i="22"/>
  <c r="A34" i="22"/>
  <c r="A33" i="22"/>
  <c r="A32" i="22"/>
  <c r="A31" i="22"/>
  <c r="A30" i="22"/>
  <c r="A29" i="22"/>
  <c r="A28" i="22"/>
  <c r="A26" i="20"/>
  <c r="A25" i="20"/>
  <c r="B25" i="10" l="1"/>
  <c r="AP14" i="20"/>
  <c r="CZ128" i="10" l="1"/>
  <c r="BL24" i="10"/>
  <c r="BA162" i="10" l="1"/>
  <c r="BA173" i="10"/>
  <c r="BN162" i="10" l="1"/>
  <c r="CQ162" i="10" s="1"/>
  <c r="BH16" i="10"/>
  <c r="BB14" i="20"/>
  <c r="BA14" i="20"/>
  <c r="AZ14" i="20"/>
  <c r="AY14" i="20"/>
  <c r="AX14" i="20"/>
  <c r="AW14" i="20"/>
  <c r="AV14" i="20"/>
  <c r="AU14" i="20"/>
  <c r="AT14" i="20"/>
  <c r="AS14" i="20"/>
  <c r="AR14" i="20"/>
  <c r="AQ14" i="20"/>
  <c r="CP196" i="10" l="1"/>
  <c r="CQ196" i="10"/>
  <c r="CR196" i="10"/>
  <c r="CS196" i="10"/>
  <c r="AZ16" i="10"/>
  <c r="B174" i="21" l="1"/>
  <c r="B173" i="21"/>
  <c r="B172" i="21"/>
  <c r="B171" i="21"/>
  <c r="B169" i="21"/>
  <c r="B168" i="21"/>
  <c r="B167" i="21"/>
  <c r="X167" i="21" s="1"/>
  <c r="B166" i="21"/>
  <c r="B165" i="21"/>
  <c r="B164" i="21"/>
  <c r="B163" i="21"/>
  <c r="Z162" i="21"/>
  <c r="X162" i="21"/>
  <c r="B162" i="21"/>
  <c r="B161" i="21"/>
  <c r="Z161" i="21" s="1"/>
  <c r="B160" i="21"/>
  <c r="B159" i="21"/>
  <c r="B158" i="21"/>
  <c r="B157" i="21"/>
  <c r="B156" i="21"/>
  <c r="B155" i="21"/>
  <c r="B154" i="21"/>
  <c r="B153" i="21"/>
  <c r="B152" i="21"/>
  <c r="B151" i="21"/>
  <c r="E148" i="21"/>
  <c r="B148" i="21"/>
  <c r="Z148" i="21" s="1"/>
  <c r="B147" i="21"/>
  <c r="B146" i="21"/>
  <c r="B145" i="21"/>
  <c r="B144" i="21"/>
  <c r="B142" i="21"/>
  <c r="B141" i="21"/>
  <c r="B140" i="21"/>
  <c r="B138" i="21"/>
  <c r="B137" i="21"/>
  <c r="B136" i="21"/>
  <c r="B133" i="21"/>
  <c r="B132" i="21"/>
  <c r="B131" i="21"/>
  <c r="B130" i="21"/>
  <c r="B128" i="21"/>
  <c r="B127" i="21"/>
  <c r="B126" i="21"/>
  <c r="B125" i="21"/>
  <c r="X125" i="21" s="1"/>
  <c r="B124" i="21"/>
  <c r="B122" i="21"/>
  <c r="X122" i="21" s="1"/>
  <c r="Z121" i="21"/>
  <c r="B121" i="21"/>
  <c r="X119" i="21"/>
  <c r="B119" i="21"/>
  <c r="B117" i="21"/>
  <c r="B116" i="21"/>
  <c r="B115" i="21"/>
  <c r="B113" i="21"/>
  <c r="B112" i="21"/>
  <c r="B111" i="21"/>
  <c r="Z111" i="21" s="1"/>
  <c r="B110" i="21"/>
  <c r="B109" i="21"/>
  <c r="B107" i="21"/>
  <c r="B106" i="21"/>
  <c r="Z106" i="21" s="1"/>
  <c r="B104" i="21"/>
  <c r="Z104" i="21" s="1"/>
  <c r="B103" i="21"/>
  <c r="B102" i="21"/>
  <c r="B100" i="21"/>
  <c r="X100" i="21" s="1"/>
  <c r="B99" i="21"/>
  <c r="B98" i="21"/>
  <c r="Z98" i="21" s="1"/>
  <c r="B97" i="21"/>
  <c r="B96" i="21"/>
  <c r="B95" i="21"/>
  <c r="B94" i="21"/>
  <c r="Z93" i="21"/>
  <c r="B93" i="21"/>
  <c r="B91" i="21"/>
  <c r="X91" i="21" s="1"/>
  <c r="B90" i="21"/>
  <c r="B89" i="21"/>
  <c r="B88" i="21"/>
  <c r="B87" i="21"/>
  <c r="B86" i="21"/>
  <c r="B85" i="21"/>
  <c r="B84" i="21"/>
  <c r="B83" i="21"/>
  <c r="B81" i="21"/>
  <c r="B80" i="21"/>
  <c r="B78" i="21"/>
  <c r="B77" i="21"/>
  <c r="B76" i="21"/>
  <c r="B75" i="21"/>
  <c r="B74" i="21"/>
  <c r="X73" i="21"/>
  <c r="B73" i="21"/>
  <c r="B72" i="21"/>
  <c r="B69" i="21"/>
  <c r="B68" i="21"/>
  <c r="B66" i="21"/>
  <c r="B65" i="21"/>
  <c r="B64" i="21"/>
  <c r="Z63" i="21"/>
  <c r="B63" i="21"/>
  <c r="B58" i="21"/>
  <c r="B57" i="21"/>
  <c r="B56" i="21"/>
  <c r="B55" i="21"/>
  <c r="B54" i="21"/>
  <c r="B53" i="21"/>
  <c r="B52" i="21"/>
  <c r="B51" i="21"/>
  <c r="Z49" i="21"/>
  <c r="B49" i="21"/>
  <c r="B48" i="21"/>
  <c r="Z48" i="21" s="1"/>
  <c r="Z47" i="21"/>
  <c r="B47" i="21"/>
  <c r="B46" i="21"/>
  <c r="Z46" i="21" s="1"/>
  <c r="B45" i="21"/>
  <c r="Z45" i="21" s="1"/>
  <c r="B42" i="21"/>
  <c r="B39" i="21"/>
  <c r="B38" i="21"/>
  <c r="B36" i="21"/>
  <c r="B35" i="21"/>
  <c r="B34" i="21"/>
  <c r="B33" i="21"/>
  <c r="Z32" i="21"/>
  <c r="X32" i="21"/>
  <c r="B32" i="21"/>
  <c r="B31" i="21"/>
  <c r="B29" i="21"/>
  <c r="B27" i="21"/>
  <c r="B26" i="21"/>
  <c r="B25" i="21"/>
  <c r="C17" i="21"/>
  <c r="D17" i="21" s="1"/>
  <c r="E17" i="21" s="1"/>
  <c r="BA170" i="10" l="1"/>
  <c r="Z77" i="21"/>
  <c r="X99" i="21"/>
  <c r="Z125" i="21"/>
  <c r="Z140" i="21"/>
  <c r="Z169" i="21"/>
  <c r="X83" i="21"/>
  <c r="X97" i="21"/>
  <c r="Z124" i="21"/>
  <c r="Z155" i="21"/>
  <c r="X133" i="21"/>
  <c r="X112" i="21"/>
  <c r="Z160" i="21"/>
  <c r="Z76" i="21"/>
  <c r="Z64" i="21"/>
  <c r="Z85" i="21"/>
  <c r="X152" i="21"/>
  <c r="Z164" i="21"/>
  <c r="X172" i="21"/>
  <c r="X40" i="21"/>
  <c r="Z97" i="21"/>
  <c r="Z126" i="21"/>
  <c r="X160" i="21"/>
  <c r="X38" i="21"/>
  <c r="X84" i="21"/>
  <c r="X90" i="21"/>
  <c r="Z96" i="21"/>
  <c r="X107" i="21"/>
  <c r="Z109" i="21"/>
  <c r="Z110" i="21"/>
  <c r="X155" i="21"/>
  <c r="Z163" i="21"/>
  <c r="X109" i="21"/>
  <c r="Z172" i="21"/>
  <c r="Z173" i="21"/>
  <c r="X27" i="21"/>
  <c r="Z26" i="21"/>
  <c r="X52" i="21"/>
  <c r="Z56" i="21"/>
  <c r="Z51" i="21"/>
  <c r="Z54" i="21"/>
  <c r="X85" i="21"/>
  <c r="Z40" i="21"/>
  <c r="Z74" i="21"/>
  <c r="X94" i="21"/>
  <c r="X55" i="21"/>
  <c r="Z65" i="21"/>
  <c r="Z55" i="21"/>
  <c r="X63" i="21"/>
  <c r="Z69" i="21"/>
  <c r="Z75" i="21"/>
  <c r="X76" i="21"/>
  <c r="Z34" i="21"/>
  <c r="X57" i="21"/>
  <c r="Z72" i="21"/>
  <c r="X74" i="21"/>
  <c r="X80" i="21"/>
  <c r="Z81" i="21"/>
  <c r="X93" i="21"/>
  <c r="Z86" i="21"/>
  <c r="X95" i="21"/>
  <c r="X64" i="21"/>
  <c r="X106" i="21"/>
  <c r="Z90" i="21"/>
  <c r="Z95" i="21"/>
  <c r="Z83" i="21"/>
  <c r="Z88" i="21"/>
  <c r="Z99" i="21"/>
  <c r="Z117" i="21"/>
  <c r="X104" i="21"/>
  <c r="X102" i="21"/>
  <c r="Z132" i="21"/>
  <c r="X121" i="21"/>
  <c r="Z128" i="21"/>
  <c r="Z115" i="21"/>
  <c r="X126" i="21"/>
  <c r="X142" i="21"/>
  <c r="X124" i="21"/>
  <c r="X141" i="21"/>
  <c r="X157" i="21"/>
  <c r="X148" i="21"/>
  <c r="X158" i="21"/>
  <c r="X166" i="21"/>
  <c r="X145" i="21"/>
  <c r="Z174" i="21"/>
  <c r="X164" i="21"/>
  <c r="X173" i="21"/>
  <c r="AI137" i="10"/>
  <c r="AF137" i="10"/>
  <c r="AE137" i="10"/>
  <c r="B137" i="10"/>
  <c r="BN137" i="10" l="1"/>
  <c r="BA137" i="10"/>
  <c r="CN137" i="10"/>
  <c r="CA137" i="10"/>
  <c r="X54" i="21"/>
  <c r="Z27" i="21"/>
  <c r="X169" i="21"/>
  <c r="Z166" i="21"/>
  <c r="Z107" i="21"/>
  <c r="X34" i="21"/>
  <c r="Z52" i="21"/>
  <c r="X98" i="21"/>
  <c r="Z31" i="21"/>
  <c r="Z156" i="21"/>
  <c r="X96" i="21"/>
  <c r="Z84" i="21"/>
  <c r="X25" i="21"/>
  <c r="Z137" i="21"/>
  <c r="X31" i="21"/>
  <c r="Z100" i="21"/>
  <c r="X137" i="21"/>
  <c r="X156" i="21"/>
  <c r="Z119" i="21"/>
  <c r="X174" i="21"/>
  <c r="Z133" i="21"/>
  <c r="Z68" i="21"/>
  <c r="X163" i="21"/>
  <c r="Z131" i="21"/>
  <c r="Z138" i="21"/>
  <c r="Z87" i="21"/>
  <c r="X47" i="21"/>
  <c r="Z158" i="21"/>
  <c r="X144" i="21"/>
  <c r="Z122" i="21"/>
  <c r="X116" i="21"/>
  <c r="X103" i="21"/>
  <c r="X46" i="21"/>
  <c r="Z113" i="21"/>
  <c r="Z57" i="21"/>
  <c r="X65" i="21"/>
  <c r="Z66" i="21"/>
  <c r="Z36" i="21"/>
  <c r="X161" i="21"/>
  <c r="Z142" i="21"/>
  <c r="X154" i="21"/>
  <c r="X146" i="21"/>
  <c r="Z127" i="21"/>
  <c r="X132" i="21"/>
  <c r="Z112" i="21"/>
  <c r="Z116" i="21"/>
  <c r="X45" i="21"/>
  <c r="Z94" i="21"/>
  <c r="X66" i="21"/>
  <c r="X42" i="21"/>
  <c r="Z53" i="21"/>
  <c r="Z167" i="21"/>
  <c r="X168" i="21"/>
  <c r="X136" i="21"/>
  <c r="Z144" i="21"/>
  <c r="X131" i="21"/>
  <c r="X88" i="21"/>
  <c r="X115" i="21"/>
  <c r="Z102" i="21"/>
  <c r="Z89" i="21"/>
  <c r="X72" i="21"/>
  <c r="X81" i="21"/>
  <c r="X56" i="21"/>
  <c r="Z35" i="21"/>
  <c r="X29" i="21"/>
  <c r="Z130" i="21"/>
  <c r="Z154" i="21"/>
  <c r="Z146" i="21"/>
  <c r="X86" i="21"/>
  <c r="X113" i="21"/>
  <c r="X78" i="21"/>
  <c r="Z42" i="21"/>
  <c r="Z58" i="21"/>
  <c r="X127" i="21"/>
  <c r="X140" i="21"/>
  <c r="X153" i="21"/>
  <c r="X128" i="21"/>
  <c r="X111" i="21"/>
  <c r="X89" i="21"/>
  <c r="Z80" i="21"/>
  <c r="X77" i="21"/>
  <c r="X68" i="21"/>
  <c r="X51" i="21"/>
  <c r="Z78" i="21"/>
  <c r="Z33" i="21"/>
  <c r="X33" i="21"/>
  <c r="Z29" i="21"/>
  <c r="X39" i="21"/>
  <c r="Z157" i="21"/>
  <c r="Z171" i="21"/>
  <c r="Z165" i="21"/>
  <c r="Z151" i="21"/>
  <c r="Z145" i="21"/>
  <c r="Z153" i="21"/>
  <c r="Z136" i="21"/>
  <c r="X110" i="21"/>
  <c r="X130" i="21"/>
  <c r="X117" i="21"/>
  <c r="X87" i="21"/>
  <c r="X75" i="21"/>
  <c r="X49" i="21"/>
  <c r="X36" i="21"/>
  <c r="Z38" i="21"/>
  <c r="X26" i="21"/>
  <c r="X53" i="21"/>
  <c r="Z25" i="21"/>
  <c r="X151" i="21"/>
  <c r="Z168" i="21"/>
  <c r="Z159" i="21"/>
  <c r="X171" i="21"/>
  <c r="X165" i="21"/>
  <c r="X159" i="21"/>
  <c r="Z152" i="21"/>
  <c r="Z141" i="21"/>
  <c r="X138" i="21"/>
  <c r="Z91" i="21"/>
  <c r="Z103" i="21"/>
  <c r="Z73" i="21"/>
  <c r="X69" i="21"/>
  <c r="X48" i="21"/>
  <c r="X35" i="21"/>
  <c r="Z39" i="21"/>
  <c r="X58" i="21"/>
  <c r="AK137" i="10"/>
  <c r="AN137" i="10" s="1"/>
  <c r="AJ193" i="10"/>
  <c r="AJ190" i="10"/>
  <c r="AJ181" i="10"/>
  <c r="AJ150" i="10"/>
  <c r="AJ192" i="10" s="1"/>
  <c r="AJ143" i="10"/>
  <c r="AJ191" i="10" s="1"/>
  <c r="AJ139" i="10"/>
  <c r="AJ189" i="10" s="1"/>
  <c r="AJ129" i="10"/>
  <c r="AJ123" i="10"/>
  <c r="AJ120" i="10"/>
  <c r="AJ118" i="10"/>
  <c r="AJ114" i="10"/>
  <c r="AJ108" i="10"/>
  <c r="AJ105" i="10"/>
  <c r="AJ101" i="10"/>
  <c r="AJ92" i="10"/>
  <c r="AJ82" i="10"/>
  <c r="AJ79" i="10"/>
  <c r="AJ71" i="10"/>
  <c r="AJ67" i="10"/>
  <c r="AJ62" i="10"/>
  <c r="AJ50" i="10"/>
  <c r="AJ44" i="10"/>
  <c r="AJ41" i="10"/>
  <c r="AJ37" i="10"/>
  <c r="AJ30" i="10"/>
  <c r="AJ28" i="10"/>
  <c r="AJ24" i="10"/>
  <c r="AJ17" i="10"/>
  <c r="AJ1" i="10"/>
  <c r="Z142" i="10"/>
  <c r="AF147" i="10"/>
  <c r="AE147" i="10"/>
  <c r="B147" i="10"/>
  <c r="Y25" i="10"/>
  <c r="CR137" i="10" l="1"/>
  <c r="CS137" i="10"/>
  <c r="BN147" i="10"/>
  <c r="AM137" i="10"/>
  <c r="CQ137" i="10"/>
  <c r="DF137" i="10"/>
  <c r="CP137" i="10"/>
  <c r="X176" i="21"/>
  <c r="Z176" i="21"/>
  <c r="DJ147" i="10"/>
  <c r="DD147" i="10"/>
  <c r="DF147" i="10"/>
  <c r="DL147" i="10"/>
  <c r="DD137" i="10"/>
  <c r="DQ137" i="10"/>
  <c r="DL137" i="10"/>
  <c r="DW137" i="10"/>
  <c r="DH137" i="10"/>
  <c r="DS137" i="10"/>
  <c r="DJ137" i="10"/>
  <c r="DU137" i="10"/>
  <c r="AJ135" i="10"/>
  <c r="CO137" i="10"/>
  <c r="CT137" i="10"/>
  <c r="CU137" i="10"/>
  <c r="AJ61" i="10"/>
  <c r="AJ43" i="10"/>
  <c r="AJ23" i="10"/>
  <c r="AJ70" i="10"/>
  <c r="AK147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G50" i="10"/>
  <c r="AH50" i="10"/>
  <c r="AL50" i="10"/>
  <c r="AO50" i="10"/>
  <c r="AP50" i="10"/>
  <c r="AQ50" i="10"/>
  <c r="AR50" i="10"/>
  <c r="AS50" i="10"/>
  <c r="AT50" i="10"/>
  <c r="AU50" i="10"/>
  <c r="AV50" i="10"/>
  <c r="AW50" i="10"/>
  <c r="AY50" i="10"/>
  <c r="AZ50" i="10"/>
  <c r="BB50" i="10"/>
  <c r="BC50" i="10"/>
  <c r="BD50" i="10"/>
  <c r="BE50" i="10"/>
  <c r="BF50" i="10"/>
  <c r="BG50" i="10"/>
  <c r="BH50" i="10"/>
  <c r="BI50" i="10"/>
  <c r="BJ50" i="10"/>
  <c r="BL50" i="10"/>
  <c r="BM50" i="10"/>
  <c r="BO50" i="10"/>
  <c r="BP50" i="10"/>
  <c r="BQ50" i="10"/>
  <c r="BR50" i="10"/>
  <c r="BS50" i="10"/>
  <c r="BT50" i="10"/>
  <c r="BU50" i="10"/>
  <c r="BV50" i="10"/>
  <c r="BW50" i="10"/>
  <c r="BY50" i="10"/>
  <c r="BZ50" i="10"/>
  <c r="CB50" i="10"/>
  <c r="CC50" i="10"/>
  <c r="CD50" i="10"/>
  <c r="CE50" i="10"/>
  <c r="CF50" i="10"/>
  <c r="CG50" i="10"/>
  <c r="CH50" i="10"/>
  <c r="CI50" i="10"/>
  <c r="CJ50" i="10"/>
  <c r="CL50" i="10"/>
  <c r="CM50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G44" i="10"/>
  <c r="AH44" i="10"/>
  <c r="AL44" i="10"/>
  <c r="AO44" i="10"/>
  <c r="AP44" i="10"/>
  <c r="AQ44" i="10"/>
  <c r="AR44" i="10"/>
  <c r="AS44" i="10"/>
  <c r="AT44" i="10"/>
  <c r="AU44" i="10"/>
  <c r="AV44" i="10"/>
  <c r="AW44" i="10"/>
  <c r="AY44" i="10"/>
  <c r="AZ44" i="10"/>
  <c r="BB44" i="10"/>
  <c r="BC44" i="10"/>
  <c r="BD44" i="10"/>
  <c r="BE44" i="10"/>
  <c r="BF44" i="10"/>
  <c r="BG44" i="10"/>
  <c r="BH44" i="10"/>
  <c r="BI44" i="10"/>
  <c r="BJ44" i="10"/>
  <c r="BL44" i="10"/>
  <c r="BM44" i="10"/>
  <c r="BO44" i="10"/>
  <c r="BP44" i="10"/>
  <c r="BQ44" i="10"/>
  <c r="BR44" i="10"/>
  <c r="BS44" i="10"/>
  <c r="BT44" i="10"/>
  <c r="BU44" i="10"/>
  <c r="BV44" i="10"/>
  <c r="BW44" i="10"/>
  <c r="BY44" i="10"/>
  <c r="BZ44" i="10"/>
  <c r="CB44" i="10"/>
  <c r="CC44" i="10"/>
  <c r="CD44" i="10"/>
  <c r="CE44" i="10"/>
  <c r="CF44" i="10"/>
  <c r="CG44" i="10"/>
  <c r="CH44" i="10"/>
  <c r="CI44" i="10"/>
  <c r="CJ44" i="10"/>
  <c r="CL44" i="10"/>
  <c r="CM44" i="10"/>
  <c r="DH147" i="10" l="1"/>
  <c r="Q43" i="10"/>
  <c r="BV43" i="10"/>
  <c r="CF43" i="10"/>
  <c r="BW43" i="10"/>
  <c r="BO43" i="10"/>
  <c r="BF43" i="10"/>
  <c r="AW43" i="10"/>
  <c r="Z43" i="10"/>
  <c r="R43" i="10"/>
  <c r="J43" i="10"/>
  <c r="AJ60" i="10"/>
  <c r="AJ188" i="10" s="1"/>
  <c r="AJ22" i="10"/>
  <c r="AJ187" i="10" s="1"/>
  <c r="CC43" i="10"/>
  <c r="BC43" i="10"/>
  <c r="AG43" i="10"/>
  <c r="CD43" i="10"/>
  <c r="AU43" i="10"/>
  <c r="AH43" i="10"/>
  <c r="P43" i="10"/>
  <c r="CL43" i="10"/>
  <c r="CG43" i="10"/>
  <c r="BP43" i="10"/>
  <c r="BG43" i="10"/>
  <c r="AP43" i="10"/>
  <c r="AA43" i="10"/>
  <c r="S43" i="10"/>
  <c r="K43" i="10"/>
  <c r="CI43" i="10"/>
  <c r="BI43" i="10"/>
  <c r="AZ43" i="10"/>
  <c r="AR43" i="10"/>
  <c r="BY43" i="10"/>
  <c r="BQ43" i="10"/>
  <c r="BH43" i="10"/>
  <c r="AY43" i="10"/>
  <c r="AQ43" i="10"/>
  <c r="AB43" i="10"/>
  <c r="T43" i="10"/>
  <c r="L43" i="10"/>
  <c r="BS43" i="10"/>
  <c r="AS43" i="10"/>
  <c r="AD43" i="10"/>
  <c r="V43" i="10"/>
  <c r="N43" i="10"/>
  <c r="CM43" i="10"/>
  <c r="CE43" i="10"/>
  <c r="BM43" i="10"/>
  <c r="Y43" i="10"/>
  <c r="I43" i="10"/>
  <c r="CJ43" i="10"/>
  <c r="CB43" i="10"/>
  <c r="BT43" i="10"/>
  <c r="BL43" i="10"/>
  <c r="BD43" i="10"/>
  <c r="AV43" i="10"/>
  <c r="W43" i="10"/>
  <c r="O43" i="10"/>
  <c r="G43" i="10"/>
  <c r="BU43" i="10"/>
  <c r="BE43" i="10"/>
  <c r="AO43" i="10"/>
  <c r="X43" i="10"/>
  <c r="H43" i="10"/>
  <c r="AL43" i="10"/>
  <c r="BR43" i="10"/>
  <c r="AT43" i="10"/>
  <c r="M43" i="10"/>
  <c r="CH43" i="10"/>
  <c r="BB43" i="10"/>
  <c r="AC43" i="10"/>
  <c r="BZ43" i="10"/>
  <c r="BJ43" i="10"/>
  <c r="U43" i="10"/>
  <c r="AJ194" i="10" l="1"/>
  <c r="AJ21" i="10"/>
  <c r="AJ176" i="10" s="1"/>
  <c r="AJ179" i="10" s="1"/>
  <c r="AJ182" i="10" s="1"/>
  <c r="CA40" i="10"/>
  <c r="DJ40" i="10" s="1"/>
  <c r="AJ195" i="10" l="1"/>
  <c r="CM193" i="10"/>
  <c r="CL193" i="10"/>
  <c r="CK193" i="10"/>
  <c r="CJ193" i="10"/>
  <c r="CI193" i="10"/>
  <c r="CH193" i="10"/>
  <c r="CG193" i="10"/>
  <c r="CF193" i="10"/>
  <c r="CE193" i="10"/>
  <c r="CD193" i="10"/>
  <c r="CC193" i="10"/>
  <c r="CB193" i="10"/>
  <c r="BZ193" i="10"/>
  <c r="BY193" i="10"/>
  <c r="BX193" i="10"/>
  <c r="BW193" i="10"/>
  <c r="BV193" i="10"/>
  <c r="BU193" i="10"/>
  <c r="BT193" i="10"/>
  <c r="BS193" i="10"/>
  <c r="BR193" i="10"/>
  <c r="BQ193" i="10"/>
  <c r="BP193" i="10"/>
  <c r="BO193" i="10"/>
  <c r="BM193" i="10"/>
  <c r="BL193" i="10"/>
  <c r="BK193" i="10"/>
  <c r="BJ193" i="10"/>
  <c r="BI193" i="10"/>
  <c r="BH193" i="10"/>
  <c r="BG193" i="10"/>
  <c r="BF193" i="10"/>
  <c r="BE193" i="10"/>
  <c r="BD193" i="10"/>
  <c r="BC193" i="10"/>
  <c r="BB193" i="10"/>
  <c r="AZ193" i="10"/>
  <c r="AY193" i="10"/>
  <c r="AX193" i="10"/>
  <c r="AW193" i="10"/>
  <c r="AV193" i="10"/>
  <c r="AU193" i="10"/>
  <c r="AT193" i="10"/>
  <c r="AS193" i="10"/>
  <c r="AR193" i="10"/>
  <c r="AQ193" i="10"/>
  <c r="AP193" i="10"/>
  <c r="AO193" i="10"/>
  <c r="AM193" i="10"/>
  <c r="AL193" i="10"/>
  <c r="AI193" i="10"/>
  <c r="AH193" i="10"/>
  <c r="AG193" i="10"/>
  <c r="AD193" i="10"/>
  <c r="AC193" i="10"/>
  <c r="AB193" i="10"/>
  <c r="AA193" i="10"/>
  <c r="Z193" i="10"/>
  <c r="Y193" i="10"/>
  <c r="X193" i="10"/>
  <c r="W193" i="10"/>
  <c r="V193" i="10"/>
  <c r="U193" i="10"/>
  <c r="T193" i="10"/>
  <c r="S193" i="10"/>
  <c r="R193" i="10"/>
  <c r="Q193" i="10"/>
  <c r="P193" i="10"/>
  <c r="O193" i="10"/>
  <c r="N193" i="10"/>
  <c r="M193" i="10"/>
  <c r="L193" i="10"/>
  <c r="K193" i="10"/>
  <c r="J193" i="10"/>
  <c r="I193" i="10"/>
  <c r="H193" i="10"/>
  <c r="G193" i="10"/>
  <c r="F193" i="10"/>
  <c r="AF170" i="10" l="1"/>
  <c r="AF193" i="10" s="1"/>
  <c r="AE170" i="10"/>
  <c r="AE193" i="10" s="1"/>
  <c r="V93" i="10" l="1"/>
  <c r="CN170" i="10" l="1"/>
  <c r="DL170" i="10" s="1"/>
  <c r="CA170" i="10"/>
  <c r="DJ170" i="10" s="1"/>
  <c r="BN170" i="10"/>
  <c r="DF170" i="10"/>
  <c r="AK170" i="10"/>
  <c r="DH170" i="10" l="1"/>
  <c r="CQ170" i="10"/>
  <c r="CQ193" i="10" s="1"/>
  <c r="CR170" i="10"/>
  <c r="CR193" i="10" s="1"/>
  <c r="CS170" i="10"/>
  <c r="CS193" i="10" s="1"/>
  <c r="BA193" i="10"/>
  <c r="AN170" i="10"/>
  <c r="DD170" i="10" s="1"/>
  <c r="AK193" i="10"/>
  <c r="BN193" i="10"/>
  <c r="CA193" i="10"/>
  <c r="CN193" i="10"/>
  <c r="CO134" i="10"/>
  <c r="CU170" i="10" l="1"/>
  <c r="AN193" i="10"/>
  <c r="CP170" i="10"/>
  <c r="CP193" i="10" s="1"/>
  <c r="CO170" i="10"/>
  <c r="CO193" i="10" s="1"/>
  <c r="CT170" i="10"/>
  <c r="AL180" i="10"/>
  <c r="T122" i="10" l="1"/>
  <c r="S96" i="10"/>
  <c r="S84" i="10"/>
  <c r="DQ40" i="10" l="1"/>
  <c r="DS40" i="10"/>
  <c r="DU40" i="10"/>
  <c r="DW40" i="10"/>
  <c r="CP185" i="10"/>
  <c r="CQ185" i="10"/>
  <c r="CR185" i="10"/>
  <c r="CS185" i="10"/>
  <c r="CO185" i="10"/>
  <c r="AT190" i="10"/>
  <c r="AT181" i="10" l="1"/>
  <c r="CO9" i="10"/>
  <c r="CO5" i="10"/>
  <c r="BO139" i="10" l="1"/>
  <c r="AF174" i="10"/>
  <c r="AE174" i="10"/>
  <c r="AF173" i="10"/>
  <c r="AE173" i="10"/>
  <c r="AF166" i="10"/>
  <c r="AE166" i="10"/>
  <c r="AF165" i="10"/>
  <c r="AE165" i="10"/>
  <c r="AF164" i="10"/>
  <c r="AE164" i="10"/>
  <c r="AF163" i="10"/>
  <c r="AE163" i="10"/>
  <c r="AF161" i="10"/>
  <c r="AE161" i="10"/>
  <c r="P64" i="10"/>
  <c r="O78" i="10"/>
  <c r="P86" i="10"/>
  <c r="AF160" i="10"/>
  <c r="AE160" i="10"/>
  <c r="AF159" i="10"/>
  <c r="AE159" i="10"/>
  <c r="BO189" i="10" l="1"/>
  <c r="BO143" i="10"/>
  <c r="BO191" i="10" s="1"/>
  <c r="BO150" i="10"/>
  <c r="BO192" i="10" s="1"/>
  <c r="AK164" i="10"/>
  <c r="AN164" i="10" s="1"/>
  <c r="AK174" i="10"/>
  <c r="AN174" i="10" s="1"/>
  <c r="AK165" i="10"/>
  <c r="AN165" i="10" s="1"/>
  <c r="AK161" i="10"/>
  <c r="AN161" i="10" s="1"/>
  <c r="AK166" i="10"/>
  <c r="AN166" i="10" s="1"/>
  <c r="AK163" i="10"/>
  <c r="AN163" i="10" s="1"/>
  <c r="AK173" i="10"/>
  <c r="AN173" i="10" s="1"/>
  <c r="AK160" i="10"/>
  <c r="AN160" i="10" s="1"/>
  <c r="AF153" i="10"/>
  <c r="AE153" i="10"/>
  <c r="AL28" i="10"/>
  <c r="AL30" i="10"/>
  <c r="AL37" i="10"/>
  <c r="AL41" i="10"/>
  <c r="AS150" i="10"/>
  <c r="AS192" i="10" s="1"/>
  <c r="AY150" i="10"/>
  <c r="AY192" i="10" s="1"/>
  <c r="AZ150" i="10"/>
  <c r="AZ192" i="10" s="1"/>
  <c r="BA40" i="10"/>
  <c r="DF40" i="10" s="1"/>
  <c r="BO135" i="10" l="1"/>
  <c r="AM40" i="10"/>
  <c r="AK153" i="10"/>
  <c r="AN153" i="10" s="1"/>
  <c r="AP28" i="10" l="1"/>
  <c r="AP30" i="10"/>
  <c r="AP37" i="10"/>
  <c r="CD37" i="10" l="1"/>
  <c r="AS24" i="10"/>
  <c r="AQ37" i="10"/>
  <c r="AS37" i="10"/>
  <c r="AQ30" i="10"/>
  <c r="AR30" i="10"/>
  <c r="AS30" i="10"/>
  <c r="AQ28" i="10"/>
  <c r="AR28" i="10"/>
  <c r="AS28" i="10"/>
  <c r="AS23" i="10" l="1"/>
  <c r="B160" i="10" l="1"/>
  <c r="B153" i="10"/>
  <c r="BA153" i="10" l="1"/>
  <c r="CA153" i="10"/>
  <c r="BA160" i="10"/>
  <c r="CN160" i="10"/>
  <c r="DD153" i="10"/>
  <c r="DD160" i="10"/>
  <c r="DF160" i="10" l="1"/>
  <c r="DL160" i="10"/>
  <c r="DJ153" i="10"/>
  <c r="CO160" i="10"/>
  <c r="CP160" i="10"/>
  <c r="CN153" i="10"/>
  <c r="DL153" i="10" s="1"/>
  <c r="BN160" i="10"/>
  <c r="DH160" i="10" s="1"/>
  <c r="DF153" i="10"/>
  <c r="CA160" i="10"/>
  <c r="DJ160" i="10" s="1"/>
  <c r="DW160" i="10"/>
  <c r="DU153" i="10"/>
  <c r="DS153" i="10"/>
  <c r="BN153" i="10"/>
  <c r="DH153" i="10" s="1"/>
  <c r="DW153" i="10"/>
  <c r="DQ160" i="10"/>
  <c r="DU160" i="10"/>
  <c r="DS160" i="10"/>
  <c r="DQ153" i="10"/>
  <c r="CT160" i="10"/>
  <c r="AM160" i="10"/>
  <c r="F190" i="10"/>
  <c r="G190" i="10"/>
  <c r="H190" i="10"/>
  <c r="I190" i="10"/>
  <c r="J190" i="10"/>
  <c r="K190" i="10"/>
  <c r="L190" i="10"/>
  <c r="M190" i="10"/>
  <c r="N190" i="10"/>
  <c r="O190" i="10"/>
  <c r="P190" i="10"/>
  <c r="Q190" i="10"/>
  <c r="R190" i="10"/>
  <c r="S190" i="10"/>
  <c r="T190" i="10"/>
  <c r="U190" i="10"/>
  <c r="V190" i="10"/>
  <c r="W190" i="10"/>
  <c r="X190" i="10"/>
  <c r="Y190" i="10"/>
  <c r="Z190" i="10"/>
  <c r="AA190" i="10"/>
  <c r="AB190" i="10"/>
  <c r="AC190" i="10"/>
  <c r="AD190" i="10"/>
  <c r="AG190" i="10"/>
  <c r="AH190" i="10"/>
  <c r="AL190" i="10"/>
  <c r="AO190" i="10"/>
  <c r="AP190" i="10"/>
  <c r="AQ190" i="10"/>
  <c r="AY190" i="10"/>
  <c r="AZ190" i="10"/>
  <c r="BB190" i="10"/>
  <c r="BC190" i="10"/>
  <c r="BL190" i="10"/>
  <c r="BM190" i="10"/>
  <c r="BO190" i="10"/>
  <c r="BP190" i="10"/>
  <c r="BQ190" i="10"/>
  <c r="BY190" i="10"/>
  <c r="BZ190" i="10"/>
  <c r="CB190" i="10"/>
  <c r="CC190" i="10"/>
  <c r="CD190" i="10"/>
  <c r="CL190" i="10"/>
  <c r="CM190" i="10"/>
  <c r="CQ153" i="10" l="1"/>
  <c r="CQ160" i="10"/>
  <c r="CS160" i="10"/>
  <c r="CR153" i="10"/>
  <c r="CS153" i="10"/>
  <c r="CP153" i="10"/>
  <c r="CO153" i="10"/>
  <c r="CU160" i="10"/>
  <c r="CR160" i="10"/>
  <c r="CT153" i="10"/>
  <c r="AM153" i="10"/>
  <c r="CU153" i="10"/>
  <c r="CL150" i="10"/>
  <c r="CL192" i="10" s="1"/>
  <c r="CM150" i="10"/>
  <c r="CM192" i="10" s="1"/>
  <c r="AI174" i="10" l="1"/>
  <c r="AI173" i="10"/>
  <c r="AI172" i="10"/>
  <c r="AI171" i="10"/>
  <c r="AI169" i="10"/>
  <c r="AI168" i="10"/>
  <c r="AI167" i="10"/>
  <c r="AI166" i="10"/>
  <c r="AI165" i="10"/>
  <c r="AI164" i="10"/>
  <c r="AI163" i="10"/>
  <c r="AI162" i="10"/>
  <c r="AI161" i="10"/>
  <c r="AI159" i="10"/>
  <c r="AI158" i="10"/>
  <c r="AI157" i="10"/>
  <c r="AI156" i="10"/>
  <c r="AI155" i="10"/>
  <c r="AI154" i="10"/>
  <c r="AI152" i="10"/>
  <c r="AI151" i="10"/>
  <c r="AI148" i="10"/>
  <c r="AI146" i="10"/>
  <c r="AI145" i="10"/>
  <c r="AI144" i="10"/>
  <c r="AI142" i="10"/>
  <c r="AI141" i="10"/>
  <c r="AI140" i="10"/>
  <c r="AI138" i="10"/>
  <c r="AI136" i="10"/>
  <c r="AI133" i="10"/>
  <c r="AI132" i="10"/>
  <c r="AI131" i="10"/>
  <c r="AI130" i="10"/>
  <c r="AI128" i="10"/>
  <c r="AI127" i="10"/>
  <c r="AI126" i="10"/>
  <c r="AI125" i="10"/>
  <c r="AI124" i="10"/>
  <c r="AI121" i="10"/>
  <c r="AI119" i="10"/>
  <c r="AI117" i="10"/>
  <c r="AI116" i="10"/>
  <c r="AI115" i="10"/>
  <c r="AI113" i="10"/>
  <c r="AI112" i="10"/>
  <c r="AI111" i="10"/>
  <c r="AI110" i="10"/>
  <c r="AI109" i="10"/>
  <c r="AI107" i="10"/>
  <c r="AI106" i="10"/>
  <c r="AI104" i="10"/>
  <c r="AI103" i="10"/>
  <c r="AI102" i="10"/>
  <c r="AI100" i="10"/>
  <c r="AI99" i="10"/>
  <c r="AI98" i="10"/>
  <c r="AI97" i="10"/>
  <c r="AI96" i="10"/>
  <c r="AI95" i="10"/>
  <c r="AI94" i="10"/>
  <c r="AI93" i="10"/>
  <c r="AI91" i="10"/>
  <c r="AI90" i="10"/>
  <c r="AI89" i="10"/>
  <c r="AI88" i="10"/>
  <c r="AI87" i="10"/>
  <c r="AI86" i="10"/>
  <c r="AI85" i="10"/>
  <c r="AI84" i="10"/>
  <c r="AI83" i="10"/>
  <c r="AI81" i="10"/>
  <c r="AI80" i="10"/>
  <c r="AI78" i="10"/>
  <c r="AI77" i="10"/>
  <c r="AI76" i="10"/>
  <c r="AI75" i="10"/>
  <c r="AI74" i="10"/>
  <c r="AI73" i="10"/>
  <c r="AI72" i="10"/>
  <c r="AI69" i="10"/>
  <c r="AI68" i="10"/>
  <c r="AI66" i="10"/>
  <c r="AI65" i="10"/>
  <c r="AI64" i="10"/>
  <c r="AI63" i="10"/>
  <c r="AG129" i="10"/>
  <c r="AG123" i="10"/>
  <c r="AG120" i="10"/>
  <c r="AG118" i="10"/>
  <c r="AG114" i="10"/>
  <c r="AG108" i="10"/>
  <c r="AG105" i="10"/>
  <c r="AG101" i="10"/>
  <c r="AG92" i="10"/>
  <c r="AG82" i="10"/>
  <c r="AG79" i="10"/>
  <c r="AG71" i="10"/>
  <c r="AG67" i="10"/>
  <c r="AG62" i="10"/>
  <c r="AI190" i="10" l="1"/>
  <c r="AI108" i="10"/>
  <c r="AG61" i="10"/>
  <c r="AG70" i="10"/>
  <c r="AI58" i="10" l="1"/>
  <c r="AI57" i="10"/>
  <c r="AI56" i="10"/>
  <c r="AI55" i="10"/>
  <c r="AI54" i="10"/>
  <c r="AI53" i="10"/>
  <c r="AI52" i="10"/>
  <c r="AI49" i="10"/>
  <c r="AI48" i="10"/>
  <c r="AI47" i="10"/>
  <c r="AI46" i="10"/>
  <c r="AI45" i="10"/>
  <c r="AI42" i="10"/>
  <c r="AI40" i="10"/>
  <c r="AI39" i="10"/>
  <c r="AI38" i="10"/>
  <c r="AI36" i="10"/>
  <c r="AI35" i="10"/>
  <c r="AI34" i="10"/>
  <c r="AI33" i="10"/>
  <c r="AI32" i="10"/>
  <c r="AI31" i="10"/>
  <c r="AI29" i="10"/>
  <c r="AI28" i="10" s="1"/>
  <c r="AI26" i="10"/>
  <c r="AI27" i="10"/>
  <c r="AI25" i="10"/>
  <c r="AI181" i="10"/>
  <c r="AI150" i="10"/>
  <c r="AI192" i="10" s="1"/>
  <c r="AI143" i="10"/>
  <c r="AI191" i="10" s="1"/>
  <c r="AI139" i="10"/>
  <c r="AI189" i="10" s="1"/>
  <c r="AI129" i="10"/>
  <c r="AI123" i="10"/>
  <c r="AI120" i="10"/>
  <c r="AI118" i="10"/>
  <c r="AI114" i="10"/>
  <c r="AI105" i="10"/>
  <c r="AI101" i="10"/>
  <c r="AI92" i="10"/>
  <c r="AI82" i="10"/>
  <c r="AI79" i="10"/>
  <c r="AI71" i="10"/>
  <c r="AI67" i="10"/>
  <c r="AI62" i="10"/>
  <c r="AI17" i="10"/>
  <c r="AI1" i="10"/>
  <c r="B133" i="10"/>
  <c r="AI135" i="10" l="1"/>
  <c r="AI50" i="10"/>
  <c r="AI44" i="10"/>
  <c r="AI41" i="10"/>
  <c r="AI30" i="10"/>
  <c r="AI37" i="10"/>
  <c r="AI24" i="10"/>
  <c r="AI61" i="10"/>
  <c r="AI70" i="10"/>
  <c r="AI43" i="10" l="1"/>
  <c r="CN133" i="10"/>
  <c r="DL133" i="10" s="1"/>
  <c r="BN133" i="10"/>
  <c r="DH133" i="10" s="1"/>
  <c r="CA133" i="10"/>
  <c r="DJ133" i="10" s="1"/>
  <c r="DQ133" i="10"/>
  <c r="DS133" i="10"/>
  <c r="DU133" i="10"/>
  <c r="DW133" i="10"/>
  <c r="AI23" i="10"/>
  <c r="AI60" i="10"/>
  <c r="AI188" i="10" s="1"/>
  <c r="BA133" i="10"/>
  <c r="DF133" i="10" s="1"/>
  <c r="CQ133" i="10" l="1"/>
  <c r="AI22" i="10"/>
  <c r="AM133" i="10"/>
  <c r="AI187" i="10" l="1"/>
  <c r="AI194" i="10" s="1"/>
  <c r="AI21" i="10"/>
  <c r="AI176" i="10" s="1"/>
  <c r="AI179" i="10" s="1"/>
  <c r="AI182" i="10" s="1"/>
  <c r="L82" i="10"/>
  <c r="E148" i="10"/>
  <c r="AF146" i="10"/>
  <c r="AE146" i="10"/>
  <c r="B146" i="10"/>
  <c r="AF133" i="10"/>
  <c r="AE133" i="10"/>
  <c r="AI195" i="10" l="1"/>
  <c r="AK146" i="10"/>
  <c r="AN146" i="10" s="1"/>
  <c r="AK133" i="10"/>
  <c r="AN133" i="10" s="1"/>
  <c r="DD133" i="10" s="1"/>
  <c r="DO183" i="10"/>
  <c r="B128" i="10"/>
  <c r="DD146" i="10" l="1"/>
  <c r="CO133" i="10"/>
  <c r="CA146" i="10"/>
  <c r="DJ146" i="10" s="1"/>
  <c r="BN146" i="10"/>
  <c r="DH146" i="10" s="1"/>
  <c r="DU146" i="10"/>
  <c r="CN146" i="10"/>
  <c r="DL146" i="10" s="1"/>
  <c r="BA146" i="10"/>
  <c r="DF146" i="10" s="1"/>
  <c r="DQ146" i="10"/>
  <c r="DS146" i="10"/>
  <c r="DW146" i="10"/>
  <c r="CU133" i="10"/>
  <c r="CT133" i="10"/>
  <c r="CQ146" i="10" l="1"/>
  <c r="CR146" i="10"/>
  <c r="CS146" i="10"/>
  <c r="CO146" i="10"/>
  <c r="CP146" i="10"/>
  <c r="CU146" i="10"/>
  <c r="CT146" i="10"/>
  <c r="AM146" i="10"/>
  <c r="DQ128" i="10"/>
  <c r="DS128" i="10"/>
  <c r="DU128" i="10"/>
  <c r="DW128" i="10"/>
  <c r="AG181" i="10"/>
  <c r="AN17" i="10" l="1"/>
  <c r="AN9" i="10"/>
  <c r="AN5" i="10"/>
  <c r="AN1" i="10"/>
  <c r="F26" i="10" l="1"/>
  <c r="F27" i="10"/>
  <c r="B130" i="10"/>
  <c r="F178" i="10"/>
  <c r="B58" i="10"/>
  <c r="B57" i="10"/>
  <c r="B56" i="10"/>
  <c r="B55" i="10"/>
  <c r="B42" i="10"/>
  <c r="BA55" i="10" l="1"/>
  <c r="CA130" i="10"/>
  <c r="CN130" i="10"/>
  <c r="BA58" i="10"/>
  <c r="BA57" i="10"/>
  <c r="DF57" i="10" l="1"/>
  <c r="DL130" i="10"/>
  <c r="DJ130" i="10"/>
  <c r="DF58" i="10"/>
  <c r="DF55" i="10"/>
  <c r="BN130" i="10"/>
  <c r="CR130" i="10" s="1"/>
  <c r="CS130" i="10"/>
  <c r="DQ42" i="10"/>
  <c r="DW56" i="10"/>
  <c r="BA130" i="10"/>
  <c r="DF130" i="10" s="1"/>
  <c r="DS42" i="10"/>
  <c r="DW130" i="10"/>
  <c r="DU58" i="10"/>
  <c r="DW55" i="10"/>
  <c r="DU130" i="10"/>
  <c r="DQ57" i="10"/>
  <c r="BA56" i="10"/>
  <c r="DF56" i="10" s="1"/>
  <c r="DU56" i="10"/>
  <c r="DQ130" i="10"/>
  <c r="DW57" i="10"/>
  <c r="DS56" i="10"/>
  <c r="DS58" i="10"/>
  <c r="DU42" i="10"/>
  <c r="DW58" i="10"/>
  <c r="DS130" i="10"/>
  <c r="DW42" i="10"/>
  <c r="DQ55" i="10"/>
  <c r="DS57" i="10"/>
  <c r="DS55" i="10"/>
  <c r="DU57" i="10"/>
  <c r="DQ58" i="10"/>
  <c r="DU55" i="10"/>
  <c r="DQ56" i="10"/>
  <c r="AM55" i="10"/>
  <c r="AM58" i="10"/>
  <c r="AM57" i="10"/>
  <c r="B174" i="10"/>
  <c r="B173" i="10"/>
  <c r="B172" i="10"/>
  <c r="B171" i="10"/>
  <c r="B169" i="10"/>
  <c r="B168" i="10"/>
  <c r="B167" i="10"/>
  <c r="B166" i="10"/>
  <c r="B165" i="10"/>
  <c r="B164" i="10"/>
  <c r="BA164" i="10" s="1"/>
  <c r="B163" i="10"/>
  <c r="B162" i="10"/>
  <c r="B161" i="10"/>
  <c r="B159" i="10"/>
  <c r="B158" i="10"/>
  <c r="B157" i="10"/>
  <c r="B156" i="10"/>
  <c r="B155" i="10"/>
  <c r="B154" i="10"/>
  <c r="B152" i="10"/>
  <c r="B151" i="10"/>
  <c r="B148" i="10"/>
  <c r="B145" i="10"/>
  <c r="B144" i="10"/>
  <c r="B141" i="10"/>
  <c r="B142" i="10"/>
  <c r="B140" i="10"/>
  <c r="B138" i="10"/>
  <c r="B136" i="10"/>
  <c r="B132" i="10"/>
  <c r="B131" i="10"/>
  <c r="B127" i="10"/>
  <c r="B126" i="10"/>
  <c r="B125" i="10"/>
  <c r="B124" i="10"/>
  <c r="B122" i="10"/>
  <c r="B121" i="10"/>
  <c r="B119" i="10"/>
  <c r="B117" i="10"/>
  <c r="B116" i="10"/>
  <c r="B115" i="10"/>
  <c r="B113" i="10"/>
  <c r="B112" i="10"/>
  <c r="B111" i="10"/>
  <c r="B110" i="10"/>
  <c r="B109" i="10"/>
  <c r="B107" i="10"/>
  <c r="B106" i="10"/>
  <c r="B104" i="10"/>
  <c r="B103" i="10"/>
  <c r="B102" i="10"/>
  <c r="B100" i="10"/>
  <c r="B99" i="10"/>
  <c r="B98" i="10"/>
  <c r="B97" i="10"/>
  <c r="B96" i="10"/>
  <c r="B95" i="10"/>
  <c r="B94" i="10"/>
  <c r="B93" i="10"/>
  <c r="B91" i="10"/>
  <c r="B90" i="10"/>
  <c r="B89" i="10"/>
  <c r="B88" i="10"/>
  <c r="B87" i="10"/>
  <c r="B86" i="10"/>
  <c r="B85" i="10"/>
  <c r="B84" i="10"/>
  <c r="B83" i="10"/>
  <c r="B81" i="10"/>
  <c r="B80" i="10"/>
  <c r="B78" i="10"/>
  <c r="B77" i="10"/>
  <c r="B76" i="10"/>
  <c r="B75" i="10"/>
  <c r="B74" i="10"/>
  <c r="B73" i="10"/>
  <c r="B72" i="10"/>
  <c r="B69" i="10"/>
  <c r="B68" i="10"/>
  <c r="B66" i="10"/>
  <c r="B65" i="10"/>
  <c r="B64" i="10"/>
  <c r="B63" i="10"/>
  <c r="B54" i="10"/>
  <c r="B53" i="10"/>
  <c r="B52" i="10"/>
  <c r="B51" i="10"/>
  <c r="B49" i="10"/>
  <c r="B48" i="10"/>
  <c r="B47" i="10"/>
  <c r="B46" i="10"/>
  <c r="B45" i="10"/>
  <c r="B39" i="10"/>
  <c r="B38" i="10"/>
  <c r="B36" i="10"/>
  <c r="B35" i="10"/>
  <c r="B34" i="10"/>
  <c r="B33" i="10"/>
  <c r="B32" i="10"/>
  <c r="B31" i="10"/>
  <c r="B29" i="10"/>
  <c r="B27" i="10"/>
  <c r="B26" i="10"/>
  <c r="AG143" i="10"/>
  <c r="AG191" i="10" s="1"/>
  <c r="AF172" i="10"/>
  <c r="AE172" i="10"/>
  <c r="AF171" i="10"/>
  <c r="AE171" i="10"/>
  <c r="AF169" i="10"/>
  <c r="AE169" i="10"/>
  <c r="AF168" i="10"/>
  <c r="AE168" i="10"/>
  <c r="AF167" i="10"/>
  <c r="AE167" i="10"/>
  <c r="AF162" i="10"/>
  <c r="AE162" i="10"/>
  <c r="AF158" i="10"/>
  <c r="AE158" i="10"/>
  <c r="AF157" i="10"/>
  <c r="AE157" i="10"/>
  <c r="AF156" i="10"/>
  <c r="AE156" i="10"/>
  <c r="AF155" i="10"/>
  <c r="AE155" i="10"/>
  <c r="AF154" i="10"/>
  <c r="AE154" i="10"/>
  <c r="AF152" i="10"/>
  <c r="AE152" i="10"/>
  <c r="AF151" i="10"/>
  <c r="AE151" i="10"/>
  <c r="AF148" i="10"/>
  <c r="AE148" i="10"/>
  <c r="AF145" i="10"/>
  <c r="AE145" i="10"/>
  <c r="AF144" i="10"/>
  <c r="AE144" i="10"/>
  <c r="AF142" i="10"/>
  <c r="AE142" i="10"/>
  <c r="AF141" i="10"/>
  <c r="AE141" i="10"/>
  <c r="AF140" i="10"/>
  <c r="AF139" i="10" s="1"/>
  <c r="AE140" i="10"/>
  <c r="AF138" i="10"/>
  <c r="AE138" i="10"/>
  <c r="AF136" i="10"/>
  <c r="AE136" i="10"/>
  <c r="AF132" i="10"/>
  <c r="AE132" i="10"/>
  <c r="AF131" i="10"/>
  <c r="AE131" i="10"/>
  <c r="AF130" i="10"/>
  <c r="AE130" i="10"/>
  <c r="AF128" i="10"/>
  <c r="AE128" i="10"/>
  <c r="AF127" i="10"/>
  <c r="AE127" i="10"/>
  <c r="AF126" i="10"/>
  <c r="AE126" i="10"/>
  <c r="AF125" i="10"/>
  <c r="AE125" i="10"/>
  <c r="AF124" i="10"/>
  <c r="AE124" i="10"/>
  <c r="AF122" i="10"/>
  <c r="AE122" i="10"/>
  <c r="AF121" i="10"/>
  <c r="AE121" i="10"/>
  <c r="AF119" i="10"/>
  <c r="AF118" i="10" s="1"/>
  <c r="AE119" i="10"/>
  <c r="AF117" i="10"/>
  <c r="AE117" i="10"/>
  <c r="AF116" i="10"/>
  <c r="AE116" i="10"/>
  <c r="AF115" i="10"/>
  <c r="AE115" i="10"/>
  <c r="AF113" i="10"/>
  <c r="AE113" i="10"/>
  <c r="AF112" i="10"/>
  <c r="AE112" i="10"/>
  <c r="AF111" i="10"/>
  <c r="AE111" i="10"/>
  <c r="AF110" i="10"/>
  <c r="AE110" i="10"/>
  <c r="AF109" i="10"/>
  <c r="AE109" i="10"/>
  <c r="AF107" i="10"/>
  <c r="AE107" i="10"/>
  <c r="AF106" i="10"/>
  <c r="AE106" i="10"/>
  <c r="AF104" i="10"/>
  <c r="AE104" i="10"/>
  <c r="AF103" i="10"/>
  <c r="AE103" i="10"/>
  <c r="AF102" i="10"/>
  <c r="AE102" i="10"/>
  <c r="AF100" i="10"/>
  <c r="AE100" i="10"/>
  <c r="AF99" i="10"/>
  <c r="AE99" i="10"/>
  <c r="AF98" i="10"/>
  <c r="AE98" i="10"/>
  <c r="AF97" i="10"/>
  <c r="AE97" i="10"/>
  <c r="AF96" i="10"/>
  <c r="AE96" i="10"/>
  <c r="AF95" i="10"/>
  <c r="AE95" i="10"/>
  <c r="AF94" i="10"/>
  <c r="AE94" i="10"/>
  <c r="AF93" i="10"/>
  <c r="AE93" i="10"/>
  <c r="AF91" i="10"/>
  <c r="AE91" i="10"/>
  <c r="AF90" i="10"/>
  <c r="AE90" i="10"/>
  <c r="AF89" i="10"/>
  <c r="AE89" i="10"/>
  <c r="AF88" i="10"/>
  <c r="AE88" i="10"/>
  <c r="AF87" i="10"/>
  <c r="AE87" i="10"/>
  <c r="AF86" i="10"/>
  <c r="AE86" i="10"/>
  <c r="AF85" i="10"/>
  <c r="AE85" i="10"/>
  <c r="AF84" i="10"/>
  <c r="AE84" i="10"/>
  <c r="AF83" i="10"/>
  <c r="AE83" i="10"/>
  <c r="AF81" i="10"/>
  <c r="AE81" i="10"/>
  <c r="AF80" i="10"/>
  <c r="AE80" i="10"/>
  <c r="AF78" i="10"/>
  <c r="AE78" i="10"/>
  <c r="AF77" i="10"/>
  <c r="AE77" i="10"/>
  <c r="AF76" i="10"/>
  <c r="AE76" i="10"/>
  <c r="AF75" i="10"/>
  <c r="AE75" i="10"/>
  <c r="AF74" i="10"/>
  <c r="AE74" i="10"/>
  <c r="AF73" i="10"/>
  <c r="AE73" i="10"/>
  <c r="AF72" i="10"/>
  <c r="AE72" i="10"/>
  <c r="AF69" i="10"/>
  <c r="AE69" i="10"/>
  <c r="AF68" i="10"/>
  <c r="AE68" i="10"/>
  <c r="AF66" i="10"/>
  <c r="AE66" i="10"/>
  <c r="AF65" i="10"/>
  <c r="AE65" i="10"/>
  <c r="AF64" i="10"/>
  <c r="AE64" i="10"/>
  <c r="AF63" i="10"/>
  <c r="AE63" i="10"/>
  <c r="BZ150" i="10"/>
  <c r="BZ192" i="10" s="1"/>
  <c r="BY150" i="10"/>
  <c r="BY192" i="10" s="1"/>
  <c r="BM150" i="10"/>
  <c r="BM192" i="10" s="1"/>
  <c r="BL150" i="10"/>
  <c r="BL192" i="10" s="1"/>
  <c r="AL150" i="10"/>
  <c r="AL192" i="10" s="1"/>
  <c r="AH150" i="10"/>
  <c r="AH192" i="10" s="1"/>
  <c r="AG150" i="10"/>
  <c r="AG192" i="10" s="1"/>
  <c r="AD150" i="10"/>
  <c r="AD192" i="10" s="1"/>
  <c r="AC150" i="10"/>
  <c r="AC192" i="10" s="1"/>
  <c r="AB150" i="10"/>
  <c r="AB192" i="10" s="1"/>
  <c r="AA150" i="10"/>
  <c r="AA192" i="10" s="1"/>
  <c r="Z150" i="10"/>
  <c r="Z192" i="10" s="1"/>
  <c r="Y150" i="10"/>
  <c r="Y192" i="10" s="1"/>
  <c r="X150" i="10"/>
  <c r="X192" i="10" s="1"/>
  <c r="W150" i="10"/>
  <c r="W192" i="10" s="1"/>
  <c r="V150" i="10"/>
  <c r="V192" i="10" s="1"/>
  <c r="U150" i="10"/>
  <c r="U192" i="10" s="1"/>
  <c r="T150" i="10"/>
  <c r="T192" i="10" s="1"/>
  <c r="S150" i="10"/>
  <c r="S192" i="10" s="1"/>
  <c r="R150" i="10"/>
  <c r="R192" i="10" s="1"/>
  <c r="Q150" i="10"/>
  <c r="Q192" i="10" s="1"/>
  <c r="P150" i="10"/>
  <c r="P192" i="10" s="1"/>
  <c r="O150" i="10"/>
  <c r="O192" i="10" s="1"/>
  <c r="N150" i="10"/>
  <c r="N192" i="10" s="1"/>
  <c r="M150" i="10"/>
  <c r="M192" i="10" s="1"/>
  <c r="L150" i="10"/>
  <c r="L192" i="10" s="1"/>
  <c r="K150" i="10"/>
  <c r="K192" i="10" s="1"/>
  <c r="J150" i="10"/>
  <c r="J192" i="10" s="1"/>
  <c r="I150" i="10"/>
  <c r="I192" i="10" s="1"/>
  <c r="H150" i="10"/>
  <c r="H192" i="10" s="1"/>
  <c r="G150" i="10"/>
  <c r="G192" i="10" s="1"/>
  <c r="F150" i="10"/>
  <c r="F192" i="10" s="1"/>
  <c r="CM139" i="10"/>
  <c r="CM189" i="10" s="1"/>
  <c r="CL139" i="10"/>
  <c r="CL189" i="10" s="1"/>
  <c r="BZ139" i="10"/>
  <c r="BZ189" i="10" s="1"/>
  <c r="BY139" i="10"/>
  <c r="BY189" i="10" s="1"/>
  <c r="BM139" i="10"/>
  <c r="BM189" i="10" s="1"/>
  <c r="BL139" i="10"/>
  <c r="BL189" i="10" s="1"/>
  <c r="AZ139" i="10"/>
  <c r="AZ189" i="10" s="1"/>
  <c r="AY139" i="10"/>
  <c r="AY189" i="10" s="1"/>
  <c r="AL139" i="10"/>
  <c r="AL189" i="10" s="1"/>
  <c r="AH139" i="10"/>
  <c r="AH189" i="10" s="1"/>
  <c r="AG139" i="10"/>
  <c r="AG189" i="10" s="1"/>
  <c r="AD139" i="10"/>
  <c r="AD189" i="10" s="1"/>
  <c r="AC139" i="10"/>
  <c r="AC189" i="10" s="1"/>
  <c r="AB139" i="10"/>
  <c r="AB189" i="10" s="1"/>
  <c r="AA139" i="10"/>
  <c r="AA189" i="10" s="1"/>
  <c r="Z139" i="10"/>
  <c r="Z189" i="10" s="1"/>
  <c r="Y139" i="10"/>
  <c r="Y189" i="10" s="1"/>
  <c r="X139" i="10"/>
  <c r="X189" i="10" s="1"/>
  <c r="W139" i="10"/>
  <c r="W189" i="10" s="1"/>
  <c r="V139" i="10"/>
  <c r="V189" i="10" s="1"/>
  <c r="U139" i="10"/>
  <c r="U189" i="10" s="1"/>
  <c r="T139" i="10"/>
  <c r="T189" i="10" s="1"/>
  <c r="S139" i="10"/>
  <c r="S189" i="10" s="1"/>
  <c r="R139" i="10"/>
  <c r="R189" i="10" s="1"/>
  <c r="Q139" i="10"/>
  <c r="Q189" i="10" s="1"/>
  <c r="P139" i="10"/>
  <c r="P189" i="10" s="1"/>
  <c r="O139" i="10"/>
  <c r="O189" i="10" s="1"/>
  <c r="N139" i="10"/>
  <c r="N189" i="10" s="1"/>
  <c r="M139" i="10"/>
  <c r="M189" i="10" s="1"/>
  <c r="L139" i="10"/>
  <c r="L189" i="10" s="1"/>
  <c r="K139" i="10"/>
  <c r="K189" i="10" s="1"/>
  <c r="J139" i="10"/>
  <c r="J189" i="10" s="1"/>
  <c r="I139" i="10"/>
  <c r="I189" i="10" s="1"/>
  <c r="H139" i="10"/>
  <c r="H189" i="10" s="1"/>
  <c r="G139" i="10"/>
  <c r="G189" i="10" s="1"/>
  <c r="F139" i="10"/>
  <c r="F189" i="10" s="1"/>
  <c r="G143" i="10"/>
  <c r="G191" i="10" s="1"/>
  <c r="H143" i="10"/>
  <c r="H191" i="10" s="1"/>
  <c r="I143" i="10"/>
  <c r="I191" i="10" s="1"/>
  <c r="J143" i="10"/>
  <c r="J191" i="10" s="1"/>
  <c r="K143" i="10"/>
  <c r="K191" i="10" s="1"/>
  <c r="L143" i="10"/>
  <c r="L191" i="10" s="1"/>
  <c r="M143" i="10"/>
  <c r="M191" i="10" s="1"/>
  <c r="N143" i="10"/>
  <c r="N191" i="10" s="1"/>
  <c r="O143" i="10"/>
  <c r="O191" i="10" s="1"/>
  <c r="P143" i="10"/>
  <c r="P191" i="10" s="1"/>
  <c r="Q143" i="10"/>
  <c r="Q191" i="10" s="1"/>
  <c r="R143" i="10"/>
  <c r="R191" i="10" s="1"/>
  <c r="S143" i="10"/>
  <c r="S191" i="10" s="1"/>
  <c r="T143" i="10"/>
  <c r="T191" i="10" s="1"/>
  <c r="U143" i="10"/>
  <c r="U191" i="10" s="1"/>
  <c r="V143" i="10"/>
  <c r="V191" i="10" s="1"/>
  <c r="W143" i="10"/>
  <c r="W191" i="10" s="1"/>
  <c r="X143" i="10"/>
  <c r="X191" i="10" s="1"/>
  <c r="Y143" i="10"/>
  <c r="Y191" i="10" s="1"/>
  <c r="Z143" i="10"/>
  <c r="Z191" i="10" s="1"/>
  <c r="AA143" i="10"/>
  <c r="AA191" i="10" s="1"/>
  <c r="AB143" i="10"/>
  <c r="AB191" i="10" s="1"/>
  <c r="AC143" i="10"/>
  <c r="AC191" i="10" s="1"/>
  <c r="AD143" i="10"/>
  <c r="AD191" i="10" s="1"/>
  <c r="AH143" i="10"/>
  <c r="AH191" i="10" s="1"/>
  <c r="AL143" i="10"/>
  <c r="AL191" i="10" s="1"/>
  <c r="AY143" i="10"/>
  <c r="AY191" i="10" s="1"/>
  <c r="AZ143" i="10"/>
  <c r="AZ191" i="10" s="1"/>
  <c r="BL143" i="10"/>
  <c r="BL191" i="10" s="1"/>
  <c r="BM143" i="10"/>
  <c r="BM191" i="10" s="1"/>
  <c r="BX191" i="10"/>
  <c r="BY143" i="10"/>
  <c r="BY191" i="10" s="1"/>
  <c r="BZ143" i="10"/>
  <c r="BZ191" i="10" s="1"/>
  <c r="CL143" i="10"/>
  <c r="CL191" i="10" s="1"/>
  <c r="CM143" i="10"/>
  <c r="CM191" i="10" s="1"/>
  <c r="F143" i="10"/>
  <c r="F191" i="10" s="1"/>
  <c r="CM129" i="10"/>
  <c r="CL129" i="10"/>
  <c r="BZ129" i="10"/>
  <c r="BY129" i="10"/>
  <c r="BM129" i="10"/>
  <c r="BL129" i="10"/>
  <c r="AZ129" i="10"/>
  <c r="AY129" i="10"/>
  <c r="AL129" i="10"/>
  <c r="AH129" i="10"/>
  <c r="AD129" i="10"/>
  <c r="AC129" i="10"/>
  <c r="AB129" i="10"/>
  <c r="AA129" i="10"/>
  <c r="Z129" i="10"/>
  <c r="Y129" i="10"/>
  <c r="X129" i="10"/>
  <c r="W129" i="10"/>
  <c r="V129" i="10"/>
  <c r="U129" i="10"/>
  <c r="T129" i="10"/>
  <c r="S129" i="10"/>
  <c r="R129" i="10"/>
  <c r="Q129" i="10"/>
  <c r="P129" i="10"/>
  <c r="O129" i="10"/>
  <c r="N129" i="10"/>
  <c r="M129" i="10"/>
  <c r="L129" i="10"/>
  <c r="K129" i="10"/>
  <c r="J129" i="10"/>
  <c r="I129" i="10"/>
  <c r="H129" i="10"/>
  <c r="G129" i="10"/>
  <c r="F129" i="10"/>
  <c r="CM123" i="10"/>
  <c r="CL123" i="10"/>
  <c r="BZ123" i="10"/>
  <c r="BY123" i="10"/>
  <c r="BM123" i="10"/>
  <c r="BL123" i="10"/>
  <c r="AZ123" i="10"/>
  <c r="AY123" i="10"/>
  <c r="AL123" i="10"/>
  <c r="AH123" i="10"/>
  <c r="AD123" i="10"/>
  <c r="AC123" i="10"/>
  <c r="AB123" i="10"/>
  <c r="AA123" i="10"/>
  <c r="Z123" i="10"/>
  <c r="Y123" i="10"/>
  <c r="X123" i="10"/>
  <c r="W123" i="10"/>
  <c r="V123" i="10"/>
  <c r="U123" i="10"/>
  <c r="T123" i="10"/>
  <c r="S123" i="10"/>
  <c r="R123" i="10"/>
  <c r="Q123" i="10"/>
  <c r="P123" i="10"/>
  <c r="O123" i="10"/>
  <c r="N123" i="10"/>
  <c r="M123" i="10"/>
  <c r="L123" i="10"/>
  <c r="K123" i="10"/>
  <c r="J123" i="10"/>
  <c r="I123" i="10"/>
  <c r="H123" i="10"/>
  <c r="G123" i="10"/>
  <c r="F123" i="10"/>
  <c r="CM120" i="10"/>
  <c r="CL120" i="10"/>
  <c r="BZ120" i="10"/>
  <c r="BY120" i="10"/>
  <c r="BM120" i="10"/>
  <c r="BL120" i="10"/>
  <c r="AZ120" i="10"/>
  <c r="AY120" i="10"/>
  <c r="AL120" i="10"/>
  <c r="AH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CM118" i="10"/>
  <c r="CL118" i="10"/>
  <c r="BZ118" i="10"/>
  <c r="BY118" i="10"/>
  <c r="BM118" i="10"/>
  <c r="BL118" i="10"/>
  <c r="AZ118" i="10"/>
  <c r="AY118" i="10"/>
  <c r="AL118" i="10"/>
  <c r="AH118" i="10"/>
  <c r="AD118" i="10"/>
  <c r="AC118" i="10"/>
  <c r="AB118" i="10"/>
  <c r="AA118" i="10"/>
  <c r="Z118" i="10"/>
  <c r="Y118" i="10"/>
  <c r="X118" i="10"/>
  <c r="W118" i="10"/>
  <c r="V118" i="10"/>
  <c r="U118" i="10"/>
  <c r="T118" i="10"/>
  <c r="S118" i="10"/>
  <c r="R118" i="10"/>
  <c r="Q118" i="10"/>
  <c r="P118" i="10"/>
  <c r="O118" i="10"/>
  <c r="N118" i="10"/>
  <c r="M118" i="10"/>
  <c r="L118" i="10"/>
  <c r="K118" i="10"/>
  <c r="J118" i="10"/>
  <c r="I118" i="10"/>
  <c r="H118" i="10"/>
  <c r="G118" i="10"/>
  <c r="F118" i="10"/>
  <c r="F101" i="10"/>
  <c r="F105" i="10"/>
  <c r="F108" i="10"/>
  <c r="CM114" i="10"/>
  <c r="CL114" i="10"/>
  <c r="BZ114" i="10"/>
  <c r="BY114" i="10"/>
  <c r="BM114" i="10"/>
  <c r="BL114" i="10"/>
  <c r="AZ114" i="10"/>
  <c r="AY114" i="10"/>
  <c r="AL114" i="10"/>
  <c r="AH114" i="10"/>
  <c r="AD114" i="10"/>
  <c r="AC114" i="10"/>
  <c r="AB114" i="10"/>
  <c r="AA114" i="10"/>
  <c r="Z114" i="10"/>
  <c r="Y114" i="10"/>
  <c r="X114" i="10"/>
  <c r="W114" i="10"/>
  <c r="V114" i="10"/>
  <c r="U114" i="10"/>
  <c r="T114" i="10"/>
  <c r="S114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CL108" i="10"/>
  <c r="BZ108" i="10"/>
  <c r="BY108" i="10"/>
  <c r="BM108" i="10"/>
  <c r="BL108" i="10"/>
  <c r="AZ108" i="10"/>
  <c r="AY108" i="10"/>
  <c r="AL108" i="10"/>
  <c r="AH108" i="10"/>
  <c r="AD108" i="10"/>
  <c r="AC108" i="10"/>
  <c r="AB108" i="10"/>
  <c r="AA108" i="10"/>
  <c r="Z108" i="10"/>
  <c r="Y108" i="10"/>
  <c r="X108" i="10"/>
  <c r="W108" i="10"/>
  <c r="V108" i="10"/>
  <c r="U108" i="10"/>
  <c r="T108" i="10"/>
  <c r="S108" i="10"/>
  <c r="R108" i="10"/>
  <c r="Q108" i="10"/>
  <c r="P108" i="10"/>
  <c r="O108" i="10"/>
  <c r="N108" i="10"/>
  <c r="M108" i="10"/>
  <c r="L108" i="10"/>
  <c r="K108" i="10"/>
  <c r="J108" i="10"/>
  <c r="I108" i="10"/>
  <c r="H108" i="10"/>
  <c r="G108" i="10"/>
  <c r="G105" i="10"/>
  <c r="H105" i="10"/>
  <c r="I105" i="10"/>
  <c r="J105" i="10"/>
  <c r="K105" i="10"/>
  <c r="L105" i="10"/>
  <c r="M105" i="10"/>
  <c r="N105" i="10"/>
  <c r="O105" i="10"/>
  <c r="P105" i="10"/>
  <c r="Q105" i="10"/>
  <c r="R105" i="10"/>
  <c r="S105" i="10"/>
  <c r="T105" i="10"/>
  <c r="U105" i="10"/>
  <c r="V105" i="10"/>
  <c r="W105" i="10"/>
  <c r="X105" i="10"/>
  <c r="Y105" i="10"/>
  <c r="Z105" i="10"/>
  <c r="AA105" i="10"/>
  <c r="AB105" i="10"/>
  <c r="AC105" i="10"/>
  <c r="AD105" i="10"/>
  <c r="AH105" i="10"/>
  <c r="AL105" i="10"/>
  <c r="AY105" i="10"/>
  <c r="AZ105" i="10"/>
  <c r="BL105" i="10"/>
  <c r="BM105" i="10"/>
  <c r="BY105" i="10"/>
  <c r="BZ105" i="10"/>
  <c r="CL105" i="10"/>
  <c r="CM105" i="10"/>
  <c r="G101" i="10"/>
  <c r="H101" i="10"/>
  <c r="I101" i="10"/>
  <c r="J101" i="10"/>
  <c r="K101" i="10"/>
  <c r="L101" i="10"/>
  <c r="M101" i="10"/>
  <c r="N101" i="10"/>
  <c r="O101" i="10"/>
  <c r="P101" i="10"/>
  <c r="Q101" i="10"/>
  <c r="R101" i="10"/>
  <c r="S101" i="10"/>
  <c r="T101" i="10"/>
  <c r="U101" i="10"/>
  <c r="V101" i="10"/>
  <c r="W101" i="10"/>
  <c r="X101" i="10"/>
  <c r="Y101" i="10"/>
  <c r="Z101" i="10"/>
  <c r="AA101" i="10"/>
  <c r="AB101" i="10"/>
  <c r="AC101" i="10"/>
  <c r="AD101" i="10"/>
  <c r="AH101" i="10"/>
  <c r="AL101" i="10"/>
  <c r="AY101" i="10"/>
  <c r="AZ101" i="10"/>
  <c r="BL101" i="10"/>
  <c r="BM101" i="10"/>
  <c r="BY101" i="10"/>
  <c r="BZ101" i="10"/>
  <c r="CL101" i="10"/>
  <c r="CM101" i="10"/>
  <c r="CM92" i="10"/>
  <c r="CL92" i="10"/>
  <c r="BZ92" i="10"/>
  <c r="BY92" i="10"/>
  <c r="BM92" i="10"/>
  <c r="BL92" i="10"/>
  <c r="AZ92" i="10"/>
  <c r="AY92" i="10"/>
  <c r="AL92" i="10"/>
  <c r="AH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G82" i="10"/>
  <c r="H82" i="10"/>
  <c r="I82" i="10"/>
  <c r="J82" i="10"/>
  <c r="K82" i="10"/>
  <c r="M82" i="10"/>
  <c r="N82" i="10"/>
  <c r="O82" i="10"/>
  <c r="P82" i="10"/>
  <c r="Q82" i="10"/>
  <c r="R82" i="10"/>
  <c r="S82" i="10"/>
  <c r="T82" i="10"/>
  <c r="U82" i="10"/>
  <c r="V82" i="10"/>
  <c r="W82" i="10"/>
  <c r="X82" i="10"/>
  <c r="Y82" i="10"/>
  <c r="Z82" i="10"/>
  <c r="AA82" i="10"/>
  <c r="AB82" i="10"/>
  <c r="AC82" i="10"/>
  <c r="AD82" i="10"/>
  <c r="AH82" i="10"/>
  <c r="AL82" i="10"/>
  <c r="AY82" i="10"/>
  <c r="AZ82" i="10"/>
  <c r="BL82" i="10"/>
  <c r="BM82" i="10"/>
  <c r="BY82" i="10"/>
  <c r="BZ82" i="10"/>
  <c r="CL82" i="10"/>
  <c r="CM82" i="10"/>
  <c r="F82" i="10"/>
  <c r="G79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T79" i="10"/>
  <c r="U79" i="10"/>
  <c r="V79" i="10"/>
  <c r="W79" i="10"/>
  <c r="X79" i="10"/>
  <c r="Y79" i="10"/>
  <c r="Z79" i="10"/>
  <c r="AA79" i="10"/>
  <c r="AB79" i="10"/>
  <c r="AC79" i="10"/>
  <c r="AD79" i="10"/>
  <c r="AH79" i="10"/>
  <c r="AL79" i="10"/>
  <c r="AY79" i="10"/>
  <c r="AZ79" i="10"/>
  <c r="BL79" i="10"/>
  <c r="BM79" i="10"/>
  <c r="BY79" i="10"/>
  <c r="BZ79" i="10"/>
  <c r="CL79" i="10"/>
  <c r="CM79" i="10"/>
  <c r="F92" i="10"/>
  <c r="F79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AA71" i="10"/>
  <c r="AB71" i="10"/>
  <c r="AC71" i="10"/>
  <c r="AD71" i="10"/>
  <c r="AH71" i="10"/>
  <c r="AL71" i="10"/>
  <c r="AY71" i="10"/>
  <c r="AZ71" i="10"/>
  <c r="BL71" i="10"/>
  <c r="BM71" i="10"/>
  <c r="BY71" i="10"/>
  <c r="BZ71" i="10"/>
  <c r="CL71" i="10"/>
  <c r="CM71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AA67" i="10"/>
  <c r="AB67" i="10"/>
  <c r="AC67" i="10"/>
  <c r="AD67" i="10"/>
  <c r="AH67" i="10"/>
  <c r="AL67" i="10"/>
  <c r="AY67" i="10"/>
  <c r="AZ67" i="10"/>
  <c r="BL67" i="10"/>
  <c r="BM67" i="10"/>
  <c r="BY67" i="10"/>
  <c r="BZ67" i="10"/>
  <c r="CL67" i="10"/>
  <c r="CM67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H62" i="10"/>
  <c r="AL62" i="10"/>
  <c r="AY62" i="10"/>
  <c r="AZ62" i="10"/>
  <c r="BL62" i="10"/>
  <c r="BM62" i="10"/>
  <c r="BY62" i="10"/>
  <c r="BZ62" i="10"/>
  <c r="CL62" i="10"/>
  <c r="CM62" i="10"/>
  <c r="F71" i="10"/>
  <c r="F67" i="10"/>
  <c r="F62" i="10"/>
  <c r="AF189" i="10" l="1"/>
  <c r="CN162" i="10"/>
  <c r="CA162" i="10"/>
  <c r="I135" i="10"/>
  <c r="CA174" i="10"/>
  <c r="CN94" i="10"/>
  <c r="CN73" i="10"/>
  <c r="BA152" i="10"/>
  <c r="CN152" i="10"/>
  <c r="CA152" i="10"/>
  <c r="BA171" i="10"/>
  <c r="BA172" i="10"/>
  <c r="CA172" i="10"/>
  <c r="BA47" i="10"/>
  <c r="CN47" i="10"/>
  <c r="BA34" i="10"/>
  <c r="CA34" i="10"/>
  <c r="BA48" i="10"/>
  <c r="CA65" i="10"/>
  <c r="CN86" i="10"/>
  <c r="CA86" i="10"/>
  <c r="CA95" i="10"/>
  <c r="CA104" i="10"/>
  <c r="CN141" i="10"/>
  <c r="BA156" i="10"/>
  <c r="CA156" i="10"/>
  <c r="BA165" i="10"/>
  <c r="BA174" i="10"/>
  <c r="CN75" i="10"/>
  <c r="CA125" i="10"/>
  <c r="BA155" i="10"/>
  <c r="CN155" i="10"/>
  <c r="CA155" i="10"/>
  <c r="CA25" i="10"/>
  <c r="BA49" i="10"/>
  <c r="CA49" i="10"/>
  <c r="CA66" i="10"/>
  <c r="CA77" i="10"/>
  <c r="CA87" i="10"/>
  <c r="CN127" i="10"/>
  <c r="BA157" i="10"/>
  <c r="BA166" i="10"/>
  <c r="CN166" i="10"/>
  <c r="AX139" i="10"/>
  <c r="CK139" i="10"/>
  <c r="BK139" i="10"/>
  <c r="CN85" i="10"/>
  <c r="BA51" i="10"/>
  <c r="CN78" i="10"/>
  <c r="BA117" i="10"/>
  <c r="CN117" i="10"/>
  <c r="BA145" i="10"/>
  <c r="CN145" i="10"/>
  <c r="CA145" i="10"/>
  <c r="BA158" i="10"/>
  <c r="CA158" i="10"/>
  <c r="BN158" i="10"/>
  <c r="BA167" i="10"/>
  <c r="BN167" i="10"/>
  <c r="CA46" i="10"/>
  <c r="BA163" i="10"/>
  <c r="CA33" i="10"/>
  <c r="BA103" i="10"/>
  <c r="CA103" i="10"/>
  <c r="CN164" i="10"/>
  <c r="CA164" i="10"/>
  <c r="BN164" i="10"/>
  <c r="CQ164" i="10" s="1"/>
  <c r="BA52" i="10"/>
  <c r="CA98" i="10"/>
  <c r="AX118" i="10"/>
  <c r="CK118" i="10"/>
  <c r="CN132" i="10"/>
  <c r="CA148" i="10"/>
  <c r="BA159" i="10"/>
  <c r="CA159" i="10"/>
  <c r="BA168" i="10"/>
  <c r="CN168" i="10"/>
  <c r="BA154" i="10"/>
  <c r="CK28" i="10"/>
  <c r="BX28" i="10"/>
  <c r="BK28" i="10"/>
  <c r="BN81" i="10"/>
  <c r="CA99" i="10"/>
  <c r="AX120" i="10"/>
  <c r="CK190" i="10"/>
  <c r="BK190" i="10"/>
  <c r="BA161" i="10"/>
  <c r="BA169" i="10"/>
  <c r="CN169" i="10"/>
  <c r="G135" i="10"/>
  <c r="O135" i="10"/>
  <c r="AG135" i="10"/>
  <c r="H135" i="10"/>
  <c r="BA136" i="10"/>
  <c r="P135" i="10"/>
  <c r="X135" i="10"/>
  <c r="AK124" i="10"/>
  <c r="AN124" i="10" s="1"/>
  <c r="W135" i="10"/>
  <c r="Q135" i="10"/>
  <c r="BZ135" i="10"/>
  <c r="DH130" i="10"/>
  <c r="AH135" i="10"/>
  <c r="DD163" i="10"/>
  <c r="DD161" i="10"/>
  <c r="BM135" i="10"/>
  <c r="Y135" i="10"/>
  <c r="AL135" i="10"/>
  <c r="BY135" i="10"/>
  <c r="DD164" i="10"/>
  <c r="DD173" i="10"/>
  <c r="J135" i="10"/>
  <c r="DD165" i="10"/>
  <c r="DD174" i="10"/>
  <c r="DD166" i="10"/>
  <c r="K135" i="10"/>
  <c r="S135" i="10"/>
  <c r="AA135" i="10"/>
  <c r="AY135" i="10"/>
  <c r="Z135" i="10"/>
  <c r="L135" i="10"/>
  <c r="T135" i="10"/>
  <c r="AB135" i="10"/>
  <c r="AZ135" i="10"/>
  <c r="CL135" i="10"/>
  <c r="R135" i="10"/>
  <c r="M135" i="10"/>
  <c r="U135" i="10"/>
  <c r="AC135" i="10"/>
  <c r="CM135" i="10"/>
  <c r="F135" i="10"/>
  <c r="N135" i="10"/>
  <c r="V135" i="10"/>
  <c r="AD135" i="10"/>
  <c r="BL135" i="10"/>
  <c r="AF190" i="10"/>
  <c r="AE190" i="10"/>
  <c r="CQ130" i="10"/>
  <c r="BW139" i="10"/>
  <c r="CJ139" i="10"/>
  <c r="CJ189" i="10" s="1"/>
  <c r="CJ101" i="10"/>
  <c r="CJ123" i="10"/>
  <c r="CJ118" i="10"/>
  <c r="BW118" i="10"/>
  <c r="CJ62" i="10"/>
  <c r="CJ28" i="10"/>
  <c r="CJ190" i="10"/>
  <c r="BW190" i="10"/>
  <c r="AW139" i="10"/>
  <c r="AW189" i="10" s="1"/>
  <c r="BJ139" i="10"/>
  <c r="BJ189" i="10" s="1"/>
  <c r="AW118" i="10"/>
  <c r="AW190" i="10"/>
  <c r="BV118" i="10"/>
  <c r="CI118" i="10"/>
  <c r="BI118" i="10"/>
  <c r="AV118" i="10"/>
  <c r="BI28" i="10"/>
  <c r="BV190" i="10"/>
  <c r="CI190" i="10"/>
  <c r="BI190" i="10"/>
  <c r="AV190" i="10"/>
  <c r="BV79" i="10"/>
  <c r="CI79" i="10"/>
  <c r="CI37" i="10"/>
  <c r="BV37" i="10"/>
  <c r="CI139" i="10"/>
  <c r="CI189" i="10" s="1"/>
  <c r="BV139" i="10"/>
  <c r="BI139" i="10"/>
  <c r="BI189" i="10" s="1"/>
  <c r="AV139" i="10"/>
  <c r="AV189" i="10" s="1"/>
  <c r="BI24" i="10"/>
  <c r="AV105" i="10"/>
  <c r="BI105" i="10"/>
  <c r="CI143" i="10"/>
  <c r="CI191" i="10" s="1"/>
  <c r="BV143" i="10"/>
  <c r="BV191" i="10" s="1"/>
  <c r="BI143" i="10"/>
  <c r="AM56" i="10"/>
  <c r="AM130" i="10"/>
  <c r="BU118" i="10"/>
  <c r="BH118" i="10"/>
  <c r="CH118" i="10"/>
  <c r="AU118" i="10"/>
  <c r="BH28" i="10"/>
  <c r="CH28" i="10"/>
  <c r="BU28" i="10"/>
  <c r="CH37" i="10"/>
  <c r="CH190" i="10"/>
  <c r="AU190" i="10"/>
  <c r="BU190" i="10"/>
  <c r="BH190" i="10"/>
  <c r="BU101" i="10"/>
  <c r="CH139" i="10"/>
  <c r="CH189" i="10" s="1"/>
  <c r="AU139" i="10"/>
  <c r="AU189" i="10" s="1"/>
  <c r="BH139" i="10"/>
  <c r="BH189" i="10" s="1"/>
  <c r="BU139" i="10"/>
  <c r="AK162" i="10"/>
  <c r="AN162" i="10" s="1"/>
  <c r="CM113" i="10"/>
  <c r="CM112" i="10" s="1"/>
  <c r="CM111" i="10" s="1"/>
  <c r="CM110" i="10" s="1"/>
  <c r="CM109" i="10" s="1"/>
  <c r="CM108" i="10" s="1"/>
  <c r="CM70" i="10" s="1"/>
  <c r="BT28" i="10"/>
  <c r="BG28" i="10"/>
  <c r="CG28" i="10"/>
  <c r="BT190" i="10"/>
  <c r="BG190" i="10"/>
  <c r="CG190" i="10"/>
  <c r="AT139" i="10"/>
  <c r="AT189" i="10" s="1"/>
  <c r="BG139" i="10"/>
  <c r="BG189" i="10" s="1"/>
  <c r="CG139" i="10"/>
  <c r="CG189" i="10" s="1"/>
  <c r="BT139" i="10"/>
  <c r="AT118" i="10"/>
  <c r="CG118" i="10"/>
  <c r="BT118" i="10"/>
  <c r="BG118" i="10"/>
  <c r="CF139" i="10"/>
  <c r="CF189" i="10" s="1"/>
  <c r="BS139" i="10"/>
  <c r="BS28" i="10"/>
  <c r="CF28" i="10"/>
  <c r="BS37" i="10"/>
  <c r="BS190" i="10"/>
  <c r="CF143" i="10"/>
  <c r="CF191" i="10" s="1"/>
  <c r="BS79" i="10"/>
  <c r="CF118" i="10"/>
  <c r="BS118" i="10"/>
  <c r="AS190" i="10"/>
  <c r="BF190" i="10"/>
  <c r="AS139" i="10"/>
  <c r="AS189" i="10" s="1"/>
  <c r="BF139" i="10"/>
  <c r="BF189" i="10" s="1"/>
  <c r="BF28" i="10"/>
  <c r="AS120" i="10"/>
  <c r="AS118" i="10"/>
  <c r="BF118" i="10"/>
  <c r="AK63" i="10"/>
  <c r="AN63" i="10" s="1"/>
  <c r="CE139" i="10"/>
  <c r="CE189" i="10" s="1"/>
  <c r="BR139" i="10"/>
  <c r="BE139" i="10"/>
  <c r="BE189" i="10" s="1"/>
  <c r="AR139" i="10"/>
  <c r="AR189" i="10" s="1"/>
  <c r="BE118" i="10"/>
  <c r="AR118" i="10"/>
  <c r="CE118" i="10"/>
  <c r="BR118" i="10"/>
  <c r="BE28" i="10"/>
  <c r="CE190" i="10"/>
  <c r="BR190" i="10"/>
  <c r="BE190" i="10"/>
  <c r="AR190" i="10"/>
  <c r="AK64" i="10"/>
  <c r="AN64" i="10" s="1"/>
  <c r="CD118" i="10"/>
  <c r="BD28" i="10"/>
  <c r="BD190" i="10"/>
  <c r="BD139" i="10"/>
  <c r="BD189" i="10" s="1"/>
  <c r="CD139" i="10"/>
  <c r="CD189" i="10" s="1"/>
  <c r="AK69" i="10"/>
  <c r="AN69" i="10" s="1"/>
  <c r="AK66" i="10"/>
  <c r="AN66" i="10" s="1"/>
  <c r="AK73" i="10"/>
  <c r="AN73" i="10" s="1"/>
  <c r="AK77" i="10"/>
  <c r="AN77" i="10" s="1"/>
  <c r="AK83" i="10"/>
  <c r="AN83" i="10" s="1"/>
  <c r="AK87" i="10"/>
  <c r="AN87" i="10" s="1"/>
  <c r="AK91" i="10"/>
  <c r="AN91" i="10" s="1"/>
  <c r="AK96" i="10"/>
  <c r="AN96" i="10" s="1"/>
  <c r="AK100" i="10"/>
  <c r="AN100" i="10" s="1"/>
  <c r="AK106" i="10"/>
  <c r="AN106" i="10" s="1"/>
  <c r="AK116" i="10"/>
  <c r="AN116" i="10" s="1"/>
  <c r="AK122" i="10"/>
  <c r="AN122" i="10" s="1"/>
  <c r="AK127" i="10"/>
  <c r="AN127" i="10" s="1"/>
  <c r="AK132" i="10"/>
  <c r="AN132" i="10" s="1"/>
  <c r="AK141" i="10"/>
  <c r="AN141" i="10" s="1"/>
  <c r="AK148" i="10"/>
  <c r="AK155" i="10"/>
  <c r="AK168" i="10"/>
  <c r="AK75" i="10"/>
  <c r="AN75" i="10" s="1"/>
  <c r="AK80" i="10"/>
  <c r="AN80" i="10" s="1"/>
  <c r="AK85" i="10"/>
  <c r="AN85" i="10" s="1"/>
  <c r="AK89" i="10"/>
  <c r="AN89" i="10" s="1"/>
  <c r="AK98" i="10"/>
  <c r="AN98" i="10" s="1"/>
  <c r="AK103" i="10"/>
  <c r="AN103" i="10" s="1"/>
  <c r="AK109" i="10"/>
  <c r="AN109" i="10" s="1"/>
  <c r="AK113" i="10"/>
  <c r="AN113" i="10" s="1"/>
  <c r="AK119" i="10"/>
  <c r="AN119" i="10" s="1"/>
  <c r="AK94" i="10"/>
  <c r="AN94" i="10" s="1"/>
  <c r="AK125" i="10"/>
  <c r="AN125" i="10" s="1"/>
  <c r="AK130" i="10"/>
  <c r="AN130" i="10" s="1"/>
  <c r="DD130" i="10" s="1"/>
  <c r="AK138" i="10"/>
  <c r="AK65" i="10"/>
  <c r="AN65" i="10" s="1"/>
  <c r="AK72" i="10"/>
  <c r="AN72" i="10" s="1"/>
  <c r="AK76" i="10"/>
  <c r="AN76" i="10" s="1"/>
  <c r="AK81" i="10"/>
  <c r="AN81" i="10" s="1"/>
  <c r="AK86" i="10"/>
  <c r="AN86" i="10" s="1"/>
  <c r="AK90" i="10"/>
  <c r="AN90" i="10" s="1"/>
  <c r="AK95" i="10"/>
  <c r="AN95" i="10" s="1"/>
  <c r="AK99" i="10"/>
  <c r="AN99" i="10" s="1"/>
  <c r="AK104" i="10"/>
  <c r="AN104" i="10" s="1"/>
  <c r="AK115" i="10"/>
  <c r="AN115" i="10" s="1"/>
  <c r="AK121" i="10"/>
  <c r="AN121" i="10" s="1"/>
  <c r="AK126" i="10"/>
  <c r="AN126" i="10" s="1"/>
  <c r="AK131" i="10"/>
  <c r="AN131" i="10" s="1"/>
  <c r="AK140" i="10"/>
  <c r="AN140" i="10" s="1"/>
  <c r="AK145" i="10"/>
  <c r="AN145" i="10" s="1"/>
  <c r="AK154" i="10"/>
  <c r="AN154" i="10" s="1"/>
  <c r="AK158" i="10"/>
  <c r="AK167" i="10"/>
  <c r="AK111" i="10"/>
  <c r="AN111" i="10" s="1"/>
  <c r="AK110" i="10"/>
  <c r="AN110" i="10" s="1"/>
  <c r="BZ70" i="10"/>
  <c r="AK68" i="10"/>
  <c r="AN68" i="10" s="1"/>
  <c r="AK74" i="10"/>
  <c r="AN74" i="10" s="1"/>
  <c r="AK78" i="10"/>
  <c r="AN78" i="10" s="1"/>
  <c r="AK84" i="10"/>
  <c r="AN84" i="10" s="1"/>
  <c r="AK88" i="10"/>
  <c r="AN88" i="10" s="1"/>
  <c r="AK93" i="10"/>
  <c r="AN93" i="10" s="1"/>
  <c r="AK97" i="10"/>
  <c r="AN97" i="10" s="1"/>
  <c r="AK102" i="10"/>
  <c r="AN102" i="10" s="1"/>
  <c r="AK107" i="10"/>
  <c r="AN107" i="10" s="1"/>
  <c r="AK112" i="10"/>
  <c r="AN112" i="10" s="1"/>
  <c r="AK117" i="10"/>
  <c r="AN117" i="10" s="1"/>
  <c r="AK128" i="10"/>
  <c r="AN128" i="10" s="1"/>
  <c r="DD128" i="10" s="1"/>
  <c r="AK136" i="10"/>
  <c r="AK142" i="10"/>
  <c r="AN142" i="10" s="1"/>
  <c r="AK151" i="10"/>
  <c r="AK156" i="10"/>
  <c r="AK169" i="10"/>
  <c r="BY70" i="10"/>
  <c r="AK144" i="10"/>
  <c r="AN144" i="10" s="1"/>
  <c r="AK152" i="10"/>
  <c r="AK157" i="10"/>
  <c r="AK171" i="10"/>
  <c r="AK172" i="10"/>
  <c r="AK159" i="10"/>
  <c r="AE118" i="10"/>
  <c r="BQ139" i="10"/>
  <c r="AQ139" i="10"/>
  <c r="AQ189" i="10" s="1"/>
  <c r="BM70" i="10"/>
  <c r="AC70" i="10"/>
  <c r="U70" i="10"/>
  <c r="M70" i="10"/>
  <c r="AQ118" i="10"/>
  <c r="BQ118" i="10"/>
  <c r="BD118" i="10"/>
  <c r="BQ28" i="10"/>
  <c r="CD67" i="10"/>
  <c r="AB70" i="10"/>
  <c r="AZ70" i="10"/>
  <c r="AA70" i="10"/>
  <c r="S70" i="10"/>
  <c r="K70" i="10"/>
  <c r="Z70" i="10"/>
  <c r="BL70" i="10"/>
  <c r="AY70" i="10"/>
  <c r="AL70" i="10"/>
  <c r="Y70" i="10"/>
  <c r="Q70" i="10"/>
  <c r="I70" i="10"/>
  <c r="L70" i="10"/>
  <c r="T70" i="10"/>
  <c r="J70" i="10"/>
  <c r="F70" i="10"/>
  <c r="CL70" i="10"/>
  <c r="AH70" i="10"/>
  <c r="X70" i="10"/>
  <c r="P70" i="10"/>
  <c r="H70" i="10"/>
  <c r="R70" i="10"/>
  <c r="W70" i="10"/>
  <c r="O70" i="10"/>
  <c r="G70" i="10"/>
  <c r="AD70" i="10"/>
  <c r="V70" i="10"/>
  <c r="N70" i="10"/>
  <c r="CC28" i="10"/>
  <c r="CC139" i="10"/>
  <c r="CC189" i="10" s="1"/>
  <c r="BP139" i="10"/>
  <c r="BC139" i="10"/>
  <c r="BC189" i="10" s="1"/>
  <c r="AP139" i="10"/>
  <c r="AP189" i="10" s="1"/>
  <c r="BN128" i="10"/>
  <c r="DH128" i="10" s="1"/>
  <c r="CN128" i="10"/>
  <c r="DL128" i="10" s="1"/>
  <c r="CA128" i="10"/>
  <c r="DJ128" i="10" s="1"/>
  <c r="BC37" i="10"/>
  <c r="AP79" i="10"/>
  <c r="CC79" i="10"/>
  <c r="BP79" i="10"/>
  <c r="BC79" i="10"/>
  <c r="BC118" i="10"/>
  <c r="AP118" i="10"/>
  <c r="CC118" i="10"/>
  <c r="BP118" i="10"/>
  <c r="BP129" i="10"/>
  <c r="AP129" i="10"/>
  <c r="BC129" i="10"/>
  <c r="CC129" i="10"/>
  <c r="AF120" i="10"/>
  <c r="AF105" i="10"/>
  <c r="AE129" i="10"/>
  <c r="AE79" i="10"/>
  <c r="AF79" i="10"/>
  <c r="AF129" i="10"/>
  <c r="AF143" i="10"/>
  <c r="AF191" i="10" s="1"/>
  <c r="AF92" i="10"/>
  <c r="AE67" i="10"/>
  <c r="AE114" i="10"/>
  <c r="AE105" i="10"/>
  <c r="AF62" i="10"/>
  <c r="AF82" i="10"/>
  <c r="AF101" i="10"/>
  <c r="AF150" i="10"/>
  <c r="AF192" i="10" s="1"/>
  <c r="AE71" i="10"/>
  <c r="AE82" i="10"/>
  <c r="AE120" i="10"/>
  <c r="AE123" i="10"/>
  <c r="AF67" i="10"/>
  <c r="AF71" i="10"/>
  <c r="BB37" i="10"/>
  <c r="P61" i="10"/>
  <c r="H61" i="10"/>
  <c r="AE62" i="10"/>
  <c r="AE92" i="10"/>
  <c r="AE101" i="10"/>
  <c r="X61" i="10"/>
  <c r="AF108" i="10"/>
  <c r="AF114" i="10"/>
  <c r="AF123" i="10"/>
  <c r="AE139" i="10"/>
  <c r="AE189" i="10" s="1"/>
  <c r="AE108" i="10"/>
  <c r="AE143" i="10"/>
  <c r="AE191" i="10" s="1"/>
  <c r="AE150" i="10"/>
  <c r="AE192" i="10" s="1"/>
  <c r="BY61" i="10"/>
  <c r="R61" i="10"/>
  <c r="Z61" i="10"/>
  <c r="J61" i="10"/>
  <c r="AH61" i="10"/>
  <c r="F61" i="10"/>
  <c r="V61" i="10"/>
  <c r="N61" i="10"/>
  <c r="AD61" i="10"/>
  <c r="BM61" i="10"/>
  <c r="CM61" i="10"/>
  <c r="AY61" i="10"/>
  <c r="T61" i="10"/>
  <c r="AL61" i="10"/>
  <c r="L61" i="10"/>
  <c r="BZ61" i="10"/>
  <c r="AA61" i="10"/>
  <c r="S61" i="10"/>
  <c r="K61" i="10"/>
  <c r="AB61" i="10"/>
  <c r="AZ61" i="10"/>
  <c r="Y61" i="10"/>
  <c r="Q61" i="10"/>
  <c r="I61" i="10"/>
  <c r="CL61" i="10"/>
  <c r="W61" i="10"/>
  <c r="O61" i="10"/>
  <c r="G61" i="10"/>
  <c r="BL61" i="10"/>
  <c r="AC61" i="10"/>
  <c r="U61" i="10"/>
  <c r="M61" i="10"/>
  <c r="CN58" i="10"/>
  <c r="DL58" i="10" s="1"/>
  <c r="CN57" i="10"/>
  <c r="DL57" i="10" s="1"/>
  <c r="CN56" i="10"/>
  <c r="DL56" i="10" s="1"/>
  <c r="CN55" i="10"/>
  <c r="DL55" i="10" s="1"/>
  <c r="CN42" i="10"/>
  <c r="DL42" i="10" s="1"/>
  <c r="CM41" i="10"/>
  <c r="CL41" i="10"/>
  <c r="CK41" i="10"/>
  <c r="CJ41" i="10"/>
  <c r="CI41" i="10"/>
  <c r="CH41" i="10"/>
  <c r="CG41" i="10"/>
  <c r="CF41" i="10"/>
  <c r="CE41" i="10"/>
  <c r="CD41" i="10"/>
  <c r="CC41" i="10"/>
  <c r="CB41" i="10"/>
  <c r="CN40" i="10"/>
  <c r="DL40" i="10" s="1"/>
  <c r="CM37" i="10"/>
  <c r="CL37" i="10"/>
  <c r="CJ37" i="10"/>
  <c r="CM30" i="10"/>
  <c r="CL30" i="10"/>
  <c r="CM28" i="10"/>
  <c r="CL28" i="10"/>
  <c r="CI28" i="10"/>
  <c r="CM24" i="10"/>
  <c r="CL24" i="10"/>
  <c r="CJ24" i="10"/>
  <c r="CA58" i="10"/>
  <c r="DJ58" i="10" s="1"/>
  <c r="CA57" i="10"/>
  <c r="DJ57" i="10" s="1"/>
  <c r="CA56" i="10"/>
  <c r="DJ56" i="10" s="1"/>
  <c r="CA55" i="10"/>
  <c r="DJ55" i="10" s="1"/>
  <c r="CA42" i="10"/>
  <c r="DJ42" i="10" s="1"/>
  <c r="BZ41" i="10"/>
  <c r="BY41" i="10"/>
  <c r="BX41" i="10"/>
  <c r="BW41" i="10"/>
  <c r="BV41" i="10"/>
  <c r="BU41" i="10"/>
  <c r="BT41" i="10"/>
  <c r="BS41" i="10"/>
  <c r="BR41" i="10"/>
  <c r="BQ41" i="10"/>
  <c r="BP41" i="10"/>
  <c r="BO41" i="10"/>
  <c r="BZ37" i="10"/>
  <c r="BY37" i="10"/>
  <c r="BW37" i="10"/>
  <c r="BZ30" i="10"/>
  <c r="BY30" i="10"/>
  <c r="BZ28" i="10"/>
  <c r="BY28" i="10"/>
  <c r="BW28" i="10"/>
  <c r="BV28" i="10"/>
  <c r="BR28" i="10"/>
  <c r="BP28" i="10"/>
  <c r="BZ24" i="10"/>
  <c r="BY24" i="10"/>
  <c r="BN58" i="10"/>
  <c r="DH58" i="10" s="1"/>
  <c r="BN57" i="10"/>
  <c r="DH57" i="10" s="1"/>
  <c r="BN56" i="10"/>
  <c r="DH56" i="10" s="1"/>
  <c r="BN55" i="10"/>
  <c r="DH55" i="10" s="1"/>
  <c r="BN42" i="10"/>
  <c r="DH42" i="10" s="1"/>
  <c r="BM41" i="10"/>
  <c r="BL41" i="10"/>
  <c r="BK41" i="10"/>
  <c r="BJ41" i="10"/>
  <c r="BI41" i="10"/>
  <c r="BH41" i="10"/>
  <c r="BG41" i="10"/>
  <c r="BF41" i="10"/>
  <c r="BE41" i="10"/>
  <c r="BD41" i="10"/>
  <c r="BC41" i="10"/>
  <c r="BB41" i="10"/>
  <c r="BN40" i="10"/>
  <c r="DH40" i="10" s="1"/>
  <c r="BM37" i="10"/>
  <c r="BL37" i="10"/>
  <c r="BI37" i="10"/>
  <c r="BH37" i="10"/>
  <c r="BM30" i="10"/>
  <c r="BL30" i="10"/>
  <c r="BM28" i="10"/>
  <c r="BL28" i="10"/>
  <c r="BJ28" i="10"/>
  <c r="BC28" i="10"/>
  <c r="BM24" i="10"/>
  <c r="BA42" i="10"/>
  <c r="DF42" i="10" s="1"/>
  <c r="AF58" i="10"/>
  <c r="AE58" i="10"/>
  <c r="AF57" i="10"/>
  <c r="AE57" i="10"/>
  <c r="AF56" i="10"/>
  <c r="AE56" i="10"/>
  <c r="AF55" i="10"/>
  <c r="AE55" i="10"/>
  <c r="AF54" i="10"/>
  <c r="AE54" i="10"/>
  <c r="AF53" i="10"/>
  <c r="AE53" i="10"/>
  <c r="AF52" i="10"/>
  <c r="AE52" i="10"/>
  <c r="AF51" i="10"/>
  <c r="AE51" i="10"/>
  <c r="AF49" i="10"/>
  <c r="AE49" i="10"/>
  <c r="AF48" i="10"/>
  <c r="AE48" i="10"/>
  <c r="AF47" i="10"/>
  <c r="AE47" i="10"/>
  <c r="AF46" i="10"/>
  <c r="AE46" i="10"/>
  <c r="AF45" i="10"/>
  <c r="AE45" i="10"/>
  <c r="AF42" i="10"/>
  <c r="AF41" i="10" s="1"/>
  <c r="AE42" i="10"/>
  <c r="AF40" i="10"/>
  <c r="AE40" i="10"/>
  <c r="AF39" i="10"/>
  <c r="AE39" i="10"/>
  <c r="AF38" i="10"/>
  <c r="AE38" i="10"/>
  <c r="AF36" i="10"/>
  <c r="AE36" i="10"/>
  <c r="AF35" i="10"/>
  <c r="AE35" i="10"/>
  <c r="AF34" i="10"/>
  <c r="AE34" i="10"/>
  <c r="AF33" i="10"/>
  <c r="AE33" i="10"/>
  <c r="AF32" i="10"/>
  <c r="AE32" i="10"/>
  <c r="AF31" i="10"/>
  <c r="AE31" i="10"/>
  <c r="AF29" i="10"/>
  <c r="AF28" i="10" s="1"/>
  <c r="AE29" i="10"/>
  <c r="AE26" i="10"/>
  <c r="AF26" i="10"/>
  <c r="AE27" i="10"/>
  <c r="AF27" i="10"/>
  <c r="AF25" i="10"/>
  <c r="AE25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G24" i="10"/>
  <c r="H24" i="10"/>
  <c r="AG24" i="10"/>
  <c r="AH24" i="10"/>
  <c r="AY24" i="10"/>
  <c r="AZ24" i="10"/>
  <c r="CZ42" i="10" l="1"/>
  <c r="CZ29" i="10"/>
  <c r="CQ158" i="10"/>
  <c r="AX189" i="10"/>
  <c r="CQ167" i="10"/>
  <c r="BU189" i="10"/>
  <c r="BW189" i="10"/>
  <c r="AN138" i="10"/>
  <c r="DD138" i="10" s="1"/>
  <c r="BR189" i="10"/>
  <c r="BV135" i="10"/>
  <c r="BV189" i="10"/>
  <c r="BT189" i="10"/>
  <c r="BK189" i="10"/>
  <c r="CK189" i="10"/>
  <c r="BP189" i="10"/>
  <c r="BQ189" i="10"/>
  <c r="BS189" i="10"/>
  <c r="BX189" i="10"/>
  <c r="BX190" i="10"/>
  <c r="BX135" i="10"/>
  <c r="CA173" i="10"/>
  <c r="DJ173" i="10" s="1"/>
  <c r="CA169" i="10"/>
  <c r="DJ169" i="10" s="1"/>
  <c r="CA168" i="10"/>
  <c r="DJ168" i="10" s="1"/>
  <c r="CA165" i="10"/>
  <c r="DJ165" i="10" s="1"/>
  <c r="CA122" i="10"/>
  <c r="DJ122" i="10" s="1"/>
  <c r="BK37" i="10"/>
  <c r="BN165" i="10"/>
  <c r="DH165" i="10" s="1"/>
  <c r="BN142" i="10"/>
  <c r="CU142" i="10" s="1"/>
  <c r="BK118" i="10"/>
  <c r="CK37" i="10"/>
  <c r="BX37" i="10"/>
  <c r="BX24" i="10"/>
  <c r="CK30" i="10"/>
  <c r="AX44" i="10"/>
  <c r="AX62" i="10"/>
  <c r="BA45" i="10"/>
  <c r="DF45" i="10" s="1"/>
  <c r="AX79" i="10"/>
  <c r="AX67" i="10"/>
  <c r="AX101" i="10"/>
  <c r="CK24" i="10"/>
  <c r="BX71" i="10"/>
  <c r="AX71" i="10"/>
  <c r="CK150" i="10"/>
  <c r="CK192" i="10" s="1"/>
  <c r="AX150" i="10"/>
  <c r="AX192" i="10" s="1"/>
  <c r="BK71" i="10"/>
  <c r="BK79" i="10"/>
  <c r="BK129" i="10"/>
  <c r="BK67" i="10"/>
  <c r="AX92" i="10"/>
  <c r="CK71" i="10"/>
  <c r="BK30" i="10"/>
  <c r="BX30" i="10"/>
  <c r="CK101" i="10"/>
  <c r="AX82" i="10"/>
  <c r="AX123" i="10"/>
  <c r="AX105" i="10"/>
  <c r="AX108" i="10"/>
  <c r="BK143" i="10"/>
  <c r="BK24" i="10"/>
  <c r="BX92" i="10"/>
  <c r="BX79" i="10"/>
  <c r="BX67" i="10"/>
  <c r="CK82" i="10"/>
  <c r="CK123" i="10"/>
  <c r="BK92" i="10"/>
  <c r="BX82" i="10"/>
  <c r="AX50" i="10"/>
  <c r="AX114" i="10"/>
  <c r="CK92" i="10"/>
  <c r="CK79" i="10"/>
  <c r="CK129" i="10"/>
  <c r="CK67" i="10"/>
  <c r="CK143" i="10"/>
  <c r="BK123" i="10"/>
  <c r="AX129" i="10"/>
  <c r="AX143" i="10"/>
  <c r="AX191" i="10" s="1"/>
  <c r="BK114" i="10"/>
  <c r="BK44" i="10"/>
  <c r="BK62" i="10"/>
  <c r="CX62" i="10" s="1"/>
  <c r="BK82" i="10"/>
  <c r="CZ86" i="10" s="1"/>
  <c r="AX24" i="10"/>
  <c r="BK120" i="10"/>
  <c r="BK108" i="10"/>
  <c r="BK101" i="10"/>
  <c r="BK50" i="10"/>
  <c r="BK105" i="10"/>
  <c r="BX44" i="10"/>
  <c r="BX62" i="10"/>
  <c r="BK150" i="10"/>
  <c r="BX50" i="10"/>
  <c r="CK105" i="10"/>
  <c r="CK114" i="10"/>
  <c r="CK44" i="10"/>
  <c r="CK62" i="10"/>
  <c r="BX150" i="10"/>
  <c r="BX192" i="10" s="1"/>
  <c r="CK120" i="10"/>
  <c r="CK108" i="10"/>
  <c r="BX101" i="10"/>
  <c r="CK50" i="10"/>
  <c r="BX105" i="10"/>
  <c r="AX190" i="10"/>
  <c r="DL168" i="10"/>
  <c r="CF135" i="10"/>
  <c r="DL132" i="10"/>
  <c r="DD80" i="10"/>
  <c r="DF145" i="10"/>
  <c r="DD107" i="10"/>
  <c r="DD98" i="10"/>
  <c r="DD145" i="10"/>
  <c r="DD78" i="10"/>
  <c r="DF51" i="10"/>
  <c r="DD83" i="10"/>
  <c r="DL127" i="10"/>
  <c r="DF49" i="10"/>
  <c r="DJ104" i="10"/>
  <c r="DL86" i="10"/>
  <c r="DJ34" i="10"/>
  <c r="DL47" i="10"/>
  <c r="DD140" i="10"/>
  <c r="DD90" i="10"/>
  <c r="DD86" i="10"/>
  <c r="DD85" i="10"/>
  <c r="DJ46" i="10"/>
  <c r="DJ145" i="10"/>
  <c r="DD87" i="10"/>
  <c r="DJ49" i="10"/>
  <c r="DD104" i="10"/>
  <c r="DD65" i="10"/>
  <c r="DJ152" i="10"/>
  <c r="DJ155" i="10"/>
  <c r="DL94" i="10"/>
  <c r="DD154" i="10"/>
  <c r="DD112" i="10"/>
  <c r="DD93" i="10"/>
  <c r="DL73" i="10"/>
  <c r="DJ99" i="10"/>
  <c r="DD144" i="10"/>
  <c r="DD63" i="10"/>
  <c r="AE135" i="10"/>
  <c r="BI135" i="10"/>
  <c r="DJ159" i="10"/>
  <c r="DJ148" i="10"/>
  <c r="DD119" i="10"/>
  <c r="DD109" i="10"/>
  <c r="DD69" i="10"/>
  <c r="DF52" i="10"/>
  <c r="DD91" i="10"/>
  <c r="DH81" i="10"/>
  <c r="DL145" i="10"/>
  <c r="DL117" i="10"/>
  <c r="DD97" i="10"/>
  <c r="DD96" i="10"/>
  <c r="DJ87" i="10"/>
  <c r="DD110" i="10"/>
  <c r="DJ174" i="10"/>
  <c r="DJ156" i="10"/>
  <c r="DL141" i="10"/>
  <c r="DF48" i="10"/>
  <c r="DL152" i="10"/>
  <c r="DD100" i="10"/>
  <c r="DL155" i="10"/>
  <c r="DJ125" i="10"/>
  <c r="DD103" i="10"/>
  <c r="DD64" i="10"/>
  <c r="DD73" i="10"/>
  <c r="DD72" i="10"/>
  <c r="DD106" i="10"/>
  <c r="DL85" i="10"/>
  <c r="DD89" i="10"/>
  <c r="DH158" i="10"/>
  <c r="DD117" i="10"/>
  <c r="DD88" i="10"/>
  <c r="DD127" i="10"/>
  <c r="DJ66" i="10"/>
  <c r="DD126" i="10"/>
  <c r="DJ95" i="10"/>
  <c r="DJ86" i="10"/>
  <c r="DD122" i="10"/>
  <c r="DJ164" i="10"/>
  <c r="DD142" i="10"/>
  <c r="DD125" i="10"/>
  <c r="DF103" i="10"/>
  <c r="DD94" i="10"/>
  <c r="DF47" i="10"/>
  <c r="DJ33" i="10"/>
  <c r="DD99" i="10"/>
  <c r="DJ172" i="10"/>
  <c r="DD132" i="10"/>
  <c r="DJ98" i="10"/>
  <c r="DD81" i="10"/>
  <c r="DF117" i="10"/>
  <c r="DD68" i="10"/>
  <c r="DL166" i="10"/>
  <c r="DD77" i="10"/>
  <c r="DD66" i="10"/>
  <c r="DD95" i="10"/>
  <c r="DD76" i="10"/>
  <c r="DL164" i="10"/>
  <c r="DL75" i="10"/>
  <c r="DD74" i="10"/>
  <c r="DD116" i="10"/>
  <c r="DD115" i="10"/>
  <c r="DH167" i="10"/>
  <c r="DJ158" i="10"/>
  <c r="DD131" i="10"/>
  <c r="DJ77" i="10"/>
  <c r="DJ65" i="10"/>
  <c r="DF34" i="10"/>
  <c r="DH164" i="10"/>
  <c r="DJ103" i="10"/>
  <c r="DD75" i="10"/>
  <c r="DD124" i="10"/>
  <c r="DD84" i="10"/>
  <c r="DD121" i="10"/>
  <c r="DD111" i="10"/>
  <c r="DL78" i="10"/>
  <c r="DL169" i="10"/>
  <c r="DD141" i="10"/>
  <c r="DD113" i="10"/>
  <c r="DD102" i="10"/>
  <c r="CI135" i="10"/>
  <c r="AF135" i="10"/>
  <c r="AF44" i="10"/>
  <c r="AE50" i="10"/>
  <c r="AF50" i="10"/>
  <c r="AE44" i="10"/>
  <c r="BJ30" i="10"/>
  <c r="DH162" i="10"/>
  <c r="BN169" i="10"/>
  <c r="DH169" i="10" s="1"/>
  <c r="BN159" i="10"/>
  <c r="CR159" i="10" s="1"/>
  <c r="BN174" i="10"/>
  <c r="DH174" i="10" s="1"/>
  <c r="BJ190" i="10"/>
  <c r="BN151" i="10"/>
  <c r="DH151" i="10" s="1"/>
  <c r="BN168" i="10"/>
  <c r="CQ168" i="10" s="1"/>
  <c r="BJ118" i="10"/>
  <c r="BN166" i="10"/>
  <c r="DH166" i="10" s="1"/>
  <c r="CJ82" i="10"/>
  <c r="BW24" i="10"/>
  <c r="BW79" i="10"/>
  <c r="CJ143" i="10"/>
  <c r="CJ191" i="10" s="1"/>
  <c r="CN51" i="10"/>
  <c r="DL51" i="10" s="1"/>
  <c r="BW30" i="10"/>
  <c r="CN142" i="10"/>
  <c r="DL142" i="10" s="1"/>
  <c r="BJ24" i="10"/>
  <c r="CJ108" i="10"/>
  <c r="CJ30" i="10"/>
  <c r="CJ23" i="10" s="1"/>
  <c r="BW114" i="10"/>
  <c r="BW62" i="10"/>
  <c r="BW101" i="10"/>
  <c r="AW79" i="10"/>
  <c r="AW24" i="10"/>
  <c r="CJ71" i="10"/>
  <c r="BW123" i="10"/>
  <c r="CJ129" i="10"/>
  <c r="CJ114" i="10"/>
  <c r="BW120" i="10"/>
  <c r="BW71" i="10"/>
  <c r="BW129" i="10"/>
  <c r="BW92" i="10"/>
  <c r="BW150" i="10"/>
  <c r="BW192" i="10" s="1"/>
  <c r="CJ105" i="10"/>
  <c r="CJ92" i="10"/>
  <c r="CJ150" i="10"/>
  <c r="CJ192" i="10" s="1"/>
  <c r="BW105" i="10"/>
  <c r="CJ67" i="10"/>
  <c r="CJ61" i="10" s="1"/>
  <c r="CJ79" i="10"/>
  <c r="BW67" i="10"/>
  <c r="BW143" i="10"/>
  <c r="BW135" i="10" s="1"/>
  <c r="BW82" i="10"/>
  <c r="CJ120" i="10"/>
  <c r="BW108" i="10"/>
  <c r="AW92" i="10"/>
  <c r="BJ37" i="10"/>
  <c r="AW82" i="10"/>
  <c r="AW108" i="10"/>
  <c r="AW114" i="10"/>
  <c r="AW101" i="10"/>
  <c r="AW62" i="10"/>
  <c r="AW150" i="10"/>
  <c r="AW192" i="10" s="1"/>
  <c r="AW71" i="10"/>
  <c r="AW123" i="10"/>
  <c r="BJ82" i="10"/>
  <c r="BJ129" i="10"/>
  <c r="BJ105" i="10"/>
  <c r="BJ120" i="10"/>
  <c r="BJ143" i="10"/>
  <c r="BJ108" i="10"/>
  <c r="BJ114" i="10"/>
  <c r="BJ123" i="10"/>
  <c r="BJ62" i="10"/>
  <c r="AW129" i="10"/>
  <c r="AW105" i="10"/>
  <c r="AW120" i="10"/>
  <c r="AW143" i="10"/>
  <c r="AW135" i="10" s="1"/>
  <c r="BJ71" i="10"/>
  <c r="BJ67" i="10"/>
  <c r="BJ92" i="10"/>
  <c r="BJ101" i="10"/>
  <c r="AW67" i="10"/>
  <c r="BJ150" i="10"/>
  <c r="BJ79" i="10"/>
  <c r="CS164" i="10"/>
  <c r="CS152" i="10"/>
  <c r="CQ58" i="10"/>
  <c r="CQ42" i="10"/>
  <c r="CQ55" i="10"/>
  <c r="CQ56" i="10"/>
  <c r="CQ40" i="10"/>
  <c r="CQ57" i="10"/>
  <c r="CR164" i="10"/>
  <c r="CS155" i="10"/>
  <c r="CP117" i="10"/>
  <c r="CO117" i="10"/>
  <c r="CP103" i="10"/>
  <c r="CO103" i="10"/>
  <c r="CS86" i="10"/>
  <c r="CS162" i="10"/>
  <c r="CR158" i="10"/>
  <c r="CO145" i="10"/>
  <c r="CP145" i="10"/>
  <c r="CS145" i="10"/>
  <c r="CO130" i="10"/>
  <c r="CP130" i="10"/>
  <c r="CS55" i="10"/>
  <c r="CS56" i="10"/>
  <c r="CR42" i="10"/>
  <c r="CR55" i="10"/>
  <c r="CR56" i="10"/>
  <c r="CS58" i="10"/>
  <c r="CR57" i="10"/>
  <c r="CS57" i="10"/>
  <c r="CR58" i="10"/>
  <c r="CS42" i="10"/>
  <c r="DA115" i="10"/>
  <c r="BI191" i="10"/>
  <c r="CI30" i="10"/>
  <c r="CI105" i="10"/>
  <c r="AV24" i="10"/>
  <c r="AV143" i="10"/>
  <c r="AV191" i="10" s="1"/>
  <c r="BN173" i="10"/>
  <c r="CQ173" i="10" s="1"/>
  <c r="CI24" i="10"/>
  <c r="BV24" i="10"/>
  <c r="BV30" i="10"/>
  <c r="AV120" i="10"/>
  <c r="BV105" i="10"/>
  <c r="BI30" i="10"/>
  <c r="BI23" i="10" s="1"/>
  <c r="BI92" i="10"/>
  <c r="AV108" i="10"/>
  <c r="BI120" i="10"/>
  <c r="AV92" i="10"/>
  <c r="BI67" i="10"/>
  <c r="BI108" i="10"/>
  <c r="AV150" i="10"/>
  <c r="BV92" i="10"/>
  <c r="CI67" i="10"/>
  <c r="CI108" i="10"/>
  <c r="BV150" i="10"/>
  <c r="BV192" i="10" s="1"/>
  <c r="BV120" i="10"/>
  <c r="CI92" i="10"/>
  <c r="BV67" i="10"/>
  <c r="BV108" i="10"/>
  <c r="CI150" i="10"/>
  <c r="CI120" i="10"/>
  <c r="AV114" i="10"/>
  <c r="AV129" i="10"/>
  <c r="AV123" i="10"/>
  <c r="AV101" i="10"/>
  <c r="AV62" i="10"/>
  <c r="AV82" i="10"/>
  <c r="BI79" i="10"/>
  <c r="BI71" i="10"/>
  <c r="AV67" i="10"/>
  <c r="BI114" i="10"/>
  <c r="BI129" i="10"/>
  <c r="BI123" i="10"/>
  <c r="BI101" i="10"/>
  <c r="BI62" i="10"/>
  <c r="BI82" i="10"/>
  <c r="AV79" i="10"/>
  <c r="AV71" i="10"/>
  <c r="BI150" i="10"/>
  <c r="BV114" i="10"/>
  <c r="BV129" i="10"/>
  <c r="BV123" i="10"/>
  <c r="CI101" i="10"/>
  <c r="BV62" i="10"/>
  <c r="BV82" i="10"/>
  <c r="BV71" i="10"/>
  <c r="CI114" i="10"/>
  <c r="CI129" i="10"/>
  <c r="CI123" i="10"/>
  <c r="BV101" i="10"/>
  <c r="CI62" i="10"/>
  <c r="CI82" i="10"/>
  <c r="CI71" i="10"/>
  <c r="DD162" i="10"/>
  <c r="DJ162" i="10"/>
  <c r="DL162" i="10"/>
  <c r="CA52" i="10"/>
  <c r="DJ52" i="10" s="1"/>
  <c r="CA117" i="10"/>
  <c r="CS117" i="10" s="1"/>
  <c r="CA97" i="10"/>
  <c r="DJ97" i="10" s="1"/>
  <c r="CA69" i="10"/>
  <c r="DJ69" i="10" s="1"/>
  <c r="BN157" i="10"/>
  <c r="DH157" i="10" s="1"/>
  <c r="CN158" i="10"/>
  <c r="DL158" i="10" s="1"/>
  <c r="CA107" i="10"/>
  <c r="DJ107" i="10" s="1"/>
  <c r="BA25" i="10"/>
  <c r="CN65" i="10"/>
  <c r="DL65" i="10" s="1"/>
  <c r="BN163" i="10"/>
  <c r="DH163" i="10" s="1"/>
  <c r="CN148" i="10"/>
  <c r="DL148" i="10" s="1"/>
  <c r="CN96" i="10"/>
  <c r="DL96" i="10" s="1"/>
  <c r="CA90" i="10"/>
  <c r="DJ90" i="10" s="1"/>
  <c r="DQ96" i="10"/>
  <c r="DU51" i="10"/>
  <c r="CA154" i="10"/>
  <c r="DJ154" i="10" s="1"/>
  <c r="CN74" i="10"/>
  <c r="DL74" i="10" s="1"/>
  <c r="CA127" i="10"/>
  <c r="CS127" i="10" s="1"/>
  <c r="BA35" i="10"/>
  <c r="DF35" i="10" s="1"/>
  <c r="CN172" i="10"/>
  <c r="DL172" i="10" s="1"/>
  <c r="CA113" i="10"/>
  <c r="DJ113" i="10" s="1"/>
  <c r="BN132" i="10"/>
  <c r="DH132" i="10" s="1"/>
  <c r="CN90" i="10"/>
  <c r="DL90" i="10" s="1"/>
  <c r="BU37" i="10"/>
  <c r="CA89" i="10"/>
  <c r="DJ89" i="10" s="1"/>
  <c r="CH30" i="10"/>
  <c r="CN88" i="10"/>
  <c r="DL88" i="10" s="1"/>
  <c r="BA26" i="10"/>
  <c r="DF26" i="10" s="1"/>
  <c r="CA64" i="10"/>
  <c r="DJ64" i="10" s="1"/>
  <c r="CN69" i="10"/>
  <c r="DL69" i="10" s="1"/>
  <c r="CA36" i="10"/>
  <c r="DJ36" i="10" s="1"/>
  <c r="CA73" i="10"/>
  <c r="DJ73" i="10" s="1"/>
  <c r="CN110" i="10"/>
  <c r="DL110" i="10" s="1"/>
  <c r="BU30" i="10"/>
  <c r="DQ171" i="10"/>
  <c r="BU24" i="10"/>
  <c r="CH24" i="10"/>
  <c r="CA116" i="10"/>
  <c r="DJ116" i="10" s="1"/>
  <c r="BA53" i="10"/>
  <c r="DF53" i="10" s="1"/>
  <c r="BA29" i="10"/>
  <c r="DF29" i="10" s="1"/>
  <c r="CA157" i="10"/>
  <c r="DJ157" i="10" s="1"/>
  <c r="CN64" i="10"/>
  <c r="DL64" i="10" s="1"/>
  <c r="CN33" i="10"/>
  <c r="DL33" i="10" s="1"/>
  <c r="CN112" i="10"/>
  <c r="DL112" i="10" s="1"/>
  <c r="CA171" i="10"/>
  <c r="DJ171" i="10" s="1"/>
  <c r="BU123" i="10"/>
  <c r="CG37" i="10"/>
  <c r="CA132" i="10"/>
  <c r="DJ132" i="10" s="1"/>
  <c r="CN116" i="10"/>
  <c r="DL116" i="10" s="1"/>
  <c r="CN77" i="10"/>
  <c r="DL77" i="10" s="1"/>
  <c r="CA126" i="10"/>
  <c r="DJ126" i="10" s="1"/>
  <c r="CA85" i="10"/>
  <c r="DJ85" i="10" s="1"/>
  <c r="CA100" i="10"/>
  <c r="DJ100" i="10" s="1"/>
  <c r="CA167" i="10"/>
  <c r="DJ167" i="10" s="1"/>
  <c r="CN36" i="10"/>
  <c r="DL36" i="10" s="1"/>
  <c r="CA88" i="10"/>
  <c r="DJ88" i="10" s="1"/>
  <c r="DW66" i="10"/>
  <c r="CN107" i="10"/>
  <c r="DL107" i="10" s="1"/>
  <c r="CA166" i="10"/>
  <c r="CA47" i="10"/>
  <c r="DJ47" i="10" s="1"/>
  <c r="CN91" i="10"/>
  <c r="DL91" i="10" s="1"/>
  <c r="DU54" i="10"/>
  <c r="DS88" i="10"/>
  <c r="CA76" i="10"/>
  <c r="DJ76" i="10" s="1"/>
  <c r="BH101" i="10"/>
  <c r="DQ54" i="10"/>
  <c r="DW168" i="10"/>
  <c r="DU119" i="10"/>
  <c r="DU26" i="10"/>
  <c r="DW35" i="10"/>
  <c r="DU174" i="10"/>
  <c r="CA142" i="10"/>
  <c r="DJ142" i="10" s="1"/>
  <c r="DQ102" i="10"/>
  <c r="DW32" i="10"/>
  <c r="DQ121" i="10"/>
  <c r="DS80" i="10"/>
  <c r="CA94" i="10"/>
  <c r="DJ94" i="10" s="1"/>
  <c r="CA141" i="10"/>
  <c r="DJ141" i="10" s="1"/>
  <c r="DU116" i="10"/>
  <c r="CN159" i="10"/>
  <c r="DL159" i="10" s="1"/>
  <c r="CN89" i="10"/>
  <c r="DL89" i="10" s="1"/>
  <c r="CA96" i="10"/>
  <c r="DJ96" i="10" s="1"/>
  <c r="CN156" i="10"/>
  <c r="DL156" i="10" s="1"/>
  <c r="CA27" i="10"/>
  <c r="DJ27" i="10" s="1"/>
  <c r="CN126" i="10"/>
  <c r="DL126" i="10" s="1"/>
  <c r="CN34" i="10"/>
  <c r="DL34" i="10" s="1"/>
  <c r="BA33" i="10"/>
  <c r="DF33" i="10" s="1"/>
  <c r="CN25" i="10"/>
  <c r="DL25" i="10" s="1"/>
  <c r="BN156" i="10"/>
  <c r="DH156" i="10" s="1"/>
  <c r="AU101" i="10"/>
  <c r="CA78" i="10"/>
  <c r="DJ78" i="10" s="1"/>
  <c r="BH92" i="10"/>
  <c r="BH62" i="10"/>
  <c r="DU69" i="10"/>
  <c r="DQ156" i="10"/>
  <c r="CN84" i="10"/>
  <c r="DL84" i="10" s="1"/>
  <c r="DQ116" i="10"/>
  <c r="DU34" i="10"/>
  <c r="CN97" i="10"/>
  <c r="DL97" i="10" s="1"/>
  <c r="CA74" i="10"/>
  <c r="DJ74" i="10" s="1"/>
  <c r="CN46" i="10"/>
  <c r="DL46" i="10" s="1"/>
  <c r="CA84" i="10"/>
  <c r="DJ84" i="10" s="1"/>
  <c r="BA54" i="10"/>
  <c r="DF54" i="10" s="1"/>
  <c r="BA31" i="10"/>
  <c r="DF31" i="10" s="1"/>
  <c r="CA81" i="10"/>
  <c r="DJ81" i="10" s="1"/>
  <c r="DS74" i="10"/>
  <c r="DU46" i="10"/>
  <c r="DU168" i="10"/>
  <c r="DS132" i="10"/>
  <c r="DU109" i="10"/>
  <c r="CA75" i="10"/>
  <c r="CS75" i="10" s="1"/>
  <c r="CA45" i="10"/>
  <c r="DJ45" i="10" s="1"/>
  <c r="BN171" i="10"/>
  <c r="DH171" i="10" s="1"/>
  <c r="CN111" i="10"/>
  <c r="DL111" i="10" s="1"/>
  <c r="CN45" i="10"/>
  <c r="DL45" i="10" s="1"/>
  <c r="DQ172" i="10"/>
  <c r="DW163" i="10"/>
  <c r="CA112" i="10"/>
  <c r="DJ112" i="10" s="1"/>
  <c r="DU102" i="10"/>
  <c r="DQ84" i="10"/>
  <c r="DW74" i="10"/>
  <c r="DW171" i="10"/>
  <c r="DU138" i="10"/>
  <c r="DW100" i="10"/>
  <c r="CA91" i="10"/>
  <c r="DJ91" i="10" s="1"/>
  <c r="DU45" i="10"/>
  <c r="DS31" i="10"/>
  <c r="DQ155" i="10"/>
  <c r="DS161" i="10"/>
  <c r="DQ136" i="10"/>
  <c r="DQ99" i="10"/>
  <c r="DW90" i="10"/>
  <c r="DS72" i="10"/>
  <c r="DW39" i="10"/>
  <c r="DW29" i="10"/>
  <c r="BU79" i="10"/>
  <c r="DU52" i="10"/>
  <c r="DW142" i="10"/>
  <c r="DW145" i="10"/>
  <c r="DS117" i="10"/>
  <c r="DU88" i="10"/>
  <c r="DW51" i="10"/>
  <c r="DQ64" i="10"/>
  <c r="DQ144" i="10"/>
  <c r="DW127" i="10"/>
  <c r="BH105" i="10"/>
  <c r="DU87" i="10"/>
  <c r="DU66" i="10"/>
  <c r="BH24" i="10"/>
  <c r="DW141" i="10"/>
  <c r="DS115" i="10"/>
  <c r="DU86" i="10"/>
  <c r="DQ65" i="10"/>
  <c r="DW48" i="10"/>
  <c r="CN100" i="10"/>
  <c r="DL100" i="10" s="1"/>
  <c r="CA31" i="10"/>
  <c r="DJ31" i="10" s="1"/>
  <c r="DW99" i="10"/>
  <c r="DQ75" i="10"/>
  <c r="BN154" i="10"/>
  <c r="DH154" i="10" s="1"/>
  <c r="CA32" i="10"/>
  <c r="DJ32" i="10" s="1"/>
  <c r="CA54" i="10"/>
  <c r="DJ54" i="10" s="1"/>
  <c r="BA39" i="10"/>
  <c r="DF39" i="10" s="1"/>
  <c r="DW112" i="10"/>
  <c r="DS93" i="10"/>
  <c r="DU85" i="10"/>
  <c r="DQ53" i="10"/>
  <c r="DW69" i="10"/>
  <c r="CN99" i="10"/>
  <c r="DL99" i="10" s="1"/>
  <c r="DU166" i="10"/>
  <c r="DW165" i="10"/>
  <c r="CA111" i="10"/>
  <c r="DJ111" i="10" s="1"/>
  <c r="DQ119" i="10"/>
  <c r="DW80" i="10"/>
  <c r="DS52" i="10"/>
  <c r="DS145" i="10"/>
  <c r="DQ117" i="10"/>
  <c r="DW49" i="10"/>
  <c r="DU35" i="10"/>
  <c r="DS126" i="10"/>
  <c r="DW110" i="10"/>
  <c r="DU53" i="10"/>
  <c r="DW164" i="10"/>
  <c r="CN125" i="10"/>
  <c r="DL125" i="10" s="1"/>
  <c r="CN103" i="10"/>
  <c r="DL103" i="10" s="1"/>
  <c r="BH30" i="10"/>
  <c r="CN39" i="10"/>
  <c r="DL39" i="10" s="1"/>
  <c r="BA112" i="10"/>
  <c r="DF112" i="10" s="1"/>
  <c r="BA74" i="10"/>
  <c r="DF74" i="10" s="1"/>
  <c r="CN122" i="10"/>
  <c r="DL122" i="10" s="1"/>
  <c r="DW172" i="10"/>
  <c r="DS154" i="10"/>
  <c r="DW84" i="10"/>
  <c r="DQ173" i="10"/>
  <c r="DS152" i="10"/>
  <c r="DW111" i="10"/>
  <c r="DS159" i="10"/>
  <c r="DW119" i="10"/>
  <c r="DS69" i="10"/>
  <c r="DQ167" i="10"/>
  <c r="DQ78" i="10"/>
  <c r="DW144" i="10"/>
  <c r="DU33" i="10"/>
  <c r="CN113" i="10"/>
  <c r="DL113" i="10" s="1"/>
  <c r="BH82" i="10"/>
  <c r="CH82" i="10"/>
  <c r="DU148" i="10"/>
  <c r="DW109" i="10"/>
  <c r="AU24" i="10"/>
  <c r="BH129" i="10"/>
  <c r="DQ68" i="10"/>
  <c r="DQ113" i="10"/>
  <c r="DS166" i="10"/>
  <c r="AU143" i="10"/>
  <c r="AU191" i="10" s="1"/>
  <c r="DS34" i="10"/>
  <c r="CN171" i="10"/>
  <c r="DL171" i="10" s="1"/>
  <c r="BN32" i="10"/>
  <c r="DH32" i="10" s="1"/>
  <c r="CN104" i="10"/>
  <c r="DL104" i="10" s="1"/>
  <c r="DS140" i="10"/>
  <c r="BH123" i="10"/>
  <c r="DQ112" i="10"/>
  <c r="BU62" i="10"/>
  <c r="DQ152" i="10"/>
  <c r="DQ91" i="10"/>
  <c r="DS155" i="10"/>
  <c r="DQ85" i="10"/>
  <c r="DU72" i="10"/>
  <c r="DW52" i="10"/>
  <c r="DS36" i="10"/>
  <c r="DU115" i="10"/>
  <c r="DQ95" i="10"/>
  <c r="DS65" i="10"/>
  <c r="CN54" i="10"/>
  <c r="DL54" i="10" s="1"/>
  <c r="CA110" i="10"/>
  <c r="DJ110" i="10" s="1"/>
  <c r="CN163" i="10"/>
  <c r="DL163" i="10" s="1"/>
  <c r="DQ93" i="10"/>
  <c r="DQ46" i="10"/>
  <c r="DQ122" i="10"/>
  <c r="DS169" i="10"/>
  <c r="DQ110" i="10"/>
  <c r="DS81" i="10"/>
  <c r="DW75" i="10"/>
  <c r="DW158" i="10"/>
  <c r="DS131" i="10"/>
  <c r="DU97" i="10"/>
  <c r="DQ127" i="10"/>
  <c r="DS25" i="10"/>
  <c r="DQ165" i="10"/>
  <c r="CN87" i="10"/>
  <c r="DL87" i="10" s="1"/>
  <c r="CN167" i="10"/>
  <c r="DL167" i="10" s="1"/>
  <c r="CN66" i="10"/>
  <c r="DL66" i="10" s="1"/>
  <c r="CN31" i="10"/>
  <c r="DL31" i="10" s="1"/>
  <c r="CN161" i="10"/>
  <c r="DL161" i="10" s="1"/>
  <c r="CA163" i="10"/>
  <c r="DJ163" i="10" s="1"/>
  <c r="DW154" i="10"/>
  <c r="DQ124" i="10"/>
  <c r="DU63" i="10"/>
  <c r="DS162" i="10"/>
  <c r="DW152" i="10"/>
  <c r="DU122" i="10"/>
  <c r="DS91" i="10"/>
  <c r="DW54" i="10"/>
  <c r="DQ31" i="10"/>
  <c r="BN155" i="10"/>
  <c r="DH155" i="10" s="1"/>
  <c r="DQ151" i="10"/>
  <c r="BU120" i="10"/>
  <c r="DS110" i="10"/>
  <c r="DU39" i="10"/>
  <c r="DU159" i="10"/>
  <c r="DS98" i="10"/>
  <c r="AU79" i="10"/>
  <c r="DS38" i="10"/>
  <c r="AU129" i="10"/>
  <c r="DU131" i="10"/>
  <c r="DQ107" i="10"/>
  <c r="DW97" i="10"/>
  <c r="DS78" i="10"/>
  <c r="DQ36" i="10"/>
  <c r="DU127" i="10"/>
  <c r="DU77" i="10"/>
  <c r="DU25" i="10"/>
  <c r="DS33" i="10"/>
  <c r="DS165" i="10"/>
  <c r="DU126" i="10"/>
  <c r="DQ104" i="10"/>
  <c r="DW95" i="10"/>
  <c r="DS76" i="10"/>
  <c r="CN157" i="10"/>
  <c r="DL157" i="10" s="1"/>
  <c r="CN174" i="10"/>
  <c r="DL174" i="10" s="1"/>
  <c r="CN173" i="10"/>
  <c r="CS173" i="10" s="1"/>
  <c r="BN141" i="10"/>
  <c r="DH141" i="10" s="1"/>
  <c r="CN165" i="10"/>
  <c r="DL165" i="10" s="1"/>
  <c r="CN76" i="10"/>
  <c r="DL76" i="10" s="1"/>
  <c r="CN32" i="10"/>
  <c r="DL32" i="10" s="1"/>
  <c r="CH62" i="10"/>
  <c r="DW162" i="10"/>
  <c r="DS151" i="10"/>
  <c r="BH120" i="10"/>
  <c r="DW159" i="10"/>
  <c r="DW116" i="10"/>
  <c r="DQ94" i="10"/>
  <c r="DW126" i="10"/>
  <c r="CN154" i="10"/>
  <c r="DL154" i="10" s="1"/>
  <c r="DS163" i="10"/>
  <c r="DU173" i="10"/>
  <c r="DU162" i="10"/>
  <c r="DQ138" i="10"/>
  <c r="DQ164" i="10"/>
  <c r="DQ89" i="10"/>
  <c r="DW167" i="10"/>
  <c r="DW78" i="10"/>
  <c r="CH67" i="10"/>
  <c r="DW157" i="10"/>
  <c r="DS96" i="10"/>
  <c r="DU125" i="10"/>
  <c r="DU156" i="10"/>
  <c r="DQ86" i="10"/>
  <c r="DW76" i="10"/>
  <c r="DS102" i="10"/>
  <c r="AU92" i="10"/>
  <c r="DS45" i="10"/>
  <c r="DQ69" i="10"/>
  <c r="DU64" i="10"/>
  <c r="DW33" i="10"/>
  <c r="DS77" i="10"/>
  <c r="BN161" i="10"/>
  <c r="DH161" i="10" s="1"/>
  <c r="CA161" i="10"/>
  <c r="DJ161" i="10" s="1"/>
  <c r="DQ47" i="10"/>
  <c r="BN152" i="10"/>
  <c r="DH152" i="10" s="1"/>
  <c r="DW73" i="10"/>
  <c r="DW85" i="10"/>
  <c r="DQ49" i="10"/>
  <c r="CN49" i="10"/>
  <c r="DL49" i="10" s="1"/>
  <c r="DU121" i="10"/>
  <c r="DQ158" i="10"/>
  <c r="BN148" i="10"/>
  <c r="DH148" i="10" s="1"/>
  <c r="BA46" i="10"/>
  <c r="DF46" i="10" s="1"/>
  <c r="DW173" i="10"/>
  <c r="DQ100" i="10"/>
  <c r="DU111" i="10"/>
  <c r="CN95" i="10"/>
  <c r="DL95" i="10" s="1"/>
  <c r="BN172" i="10"/>
  <c r="DH172" i="10" s="1"/>
  <c r="DW102" i="10"/>
  <c r="CH92" i="10"/>
  <c r="DS84" i="10"/>
  <c r="DS46" i="10"/>
  <c r="DW138" i="10"/>
  <c r="DS83" i="10"/>
  <c r="DW45" i="10"/>
  <c r="DU161" i="10"/>
  <c r="DW121" i="10"/>
  <c r="DS99" i="10"/>
  <c r="DS29" i="10"/>
  <c r="DU164" i="10"/>
  <c r="DS148" i="10"/>
  <c r="BU108" i="10"/>
  <c r="DQ98" i="10"/>
  <c r="DS89" i="10"/>
  <c r="DU158" i="10"/>
  <c r="BU129" i="10"/>
  <c r="DU117" i="10"/>
  <c r="DQ97" i="10"/>
  <c r="DW88" i="10"/>
  <c r="DS68" i="10"/>
  <c r="DS26" i="10"/>
  <c r="DW166" i="10"/>
  <c r="DS144" i="10"/>
  <c r="DS106" i="10"/>
  <c r="DW77" i="10"/>
  <c r="DU49" i="10"/>
  <c r="DS125" i="10"/>
  <c r="DW174" i="10"/>
  <c r="DW86" i="10"/>
  <c r="DQ103" i="10"/>
  <c r="DS103" i="10"/>
  <c r="DS172" i="10"/>
  <c r="DQ140" i="10"/>
  <c r="CN98" i="10"/>
  <c r="DL98" i="10" s="1"/>
  <c r="BA27" i="10"/>
  <c r="DF27" i="10" s="1"/>
  <c r="BA36" i="10"/>
  <c r="DF36" i="10" s="1"/>
  <c r="DU172" i="10"/>
  <c r="DQ154" i="10"/>
  <c r="DW140" i="10"/>
  <c r="DS112" i="10"/>
  <c r="BU92" i="10"/>
  <c r="DU84" i="10"/>
  <c r="DQ63" i="10"/>
  <c r="DW46" i="10"/>
  <c r="DU171" i="10"/>
  <c r="DU152" i="10"/>
  <c r="DS111" i="10"/>
  <c r="DU91" i="10"/>
  <c r="BU82" i="10"/>
  <c r="DW83" i="10"/>
  <c r="DU155" i="10"/>
  <c r="DQ169" i="10"/>
  <c r="DW161" i="10"/>
  <c r="BU150" i="10"/>
  <c r="BU192" i="10" s="1"/>
  <c r="DU136" i="10"/>
  <c r="AU120" i="10"/>
  <c r="DU99" i="10"/>
  <c r="DQ81" i="10"/>
  <c r="DW72" i="10"/>
  <c r="DS75" i="10"/>
  <c r="DQ159" i="10"/>
  <c r="DW148" i="10"/>
  <c r="DS119" i="10"/>
  <c r="DU98" i="10"/>
  <c r="DW89" i="10"/>
  <c r="CH79" i="10"/>
  <c r="DQ52" i="10"/>
  <c r="DQ38" i="10"/>
  <c r="DS27" i="10"/>
  <c r="DW27" i="10"/>
  <c r="DS158" i="10"/>
  <c r="DQ131" i="10"/>
  <c r="DW117" i="10"/>
  <c r="DS97" i="10"/>
  <c r="DU68" i="10"/>
  <c r="DW26" i="10"/>
  <c r="DU144" i="10"/>
  <c r="DQ106" i="10"/>
  <c r="DW106" i="10"/>
  <c r="DU96" i="10"/>
  <c r="DQ77" i="10"/>
  <c r="DQ25" i="10"/>
  <c r="DW125" i="10"/>
  <c r="DQ33" i="10"/>
  <c r="DS156" i="10"/>
  <c r="DQ126" i="10"/>
  <c r="DW115" i="10"/>
  <c r="DS95" i="10"/>
  <c r="DU65" i="10"/>
  <c r="DW34" i="10"/>
  <c r="DW103" i="10"/>
  <c r="CH123" i="10"/>
  <c r="DU112" i="10"/>
  <c r="DS63" i="10"/>
  <c r="DS32" i="10"/>
  <c r="DS173" i="10"/>
  <c r="DQ73" i="10"/>
  <c r="DS54" i="10"/>
  <c r="DW31" i="10"/>
  <c r="DW155" i="10"/>
  <c r="CH150" i="10"/>
  <c r="DS136" i="10"/>
  <c r="CH120" i="10"/>
  <c r="DS39" i="10"/>
  <c r="DQ39" i="10"/>
  <c r="BH108" i="10"/>
  <c r="DQ80" i="10"/>
  <c r="DQ27" i="10"/>
  <c r="BU67" i="10"/>
  <c r="DW68" i="10"/>
  <c r="DU113" i="10"/>
  <c r="DS64" i="10"/>
  <c r="DQ157" i="10"/>
  <c r="BH143" i="10"/>
  <c r="BH135" i="10" s="1"/>
  <c r="DS87" i="10"/>
  <c r="DS49" i="10"/>
  <c r="DQ125" i="10"/>
  <c r="DU94" i="10"/>
  <c r="DW156" i="10"/>
  <c r="BH114" i="10"/>
  <c r="DU95" i="10"/>
  <c r="DQ76" i="10"/>
  <c r="DW65" i="10"/>
  <c r="DU73" i="10"/>
  <c r="DU169" i="10"/>
  <c r="DW136" i="10"/>
  <c r="DU81" i="10"/>
  <c r="BH71" i="10"/>
  <c r="DQ132" i="10"/>
  <c r="CH108" i="10"/>
  <c r="DU80" i="10"/>
  <c r="DU27" i="10"/>
  <c r="DS167" i="10"/>
  <c r="DQ145" i="10"/>
  <c r="DW64" i="10"/>
  <c r="DS157" i="10"/>
  <c r="DS116" i="10"/>
  <c r="BU105" i="10"/>
  <c r="DW87" i="10"/>
  <c r="DS35" i="10"/>
  <c r="AU114" i="10"/>
  <c r="DQ48" i="10"/>
  <c r="CN81" i="10"/>
  <c r="DL81" i="10" s="1"/>
  <c r="CA53" i="10"/>
  <c r="DJ53" i="10" s="1"/>
  <c r="DQ163" i="10"/>
  <c r="DU154" i="10"/>
  <c r="DU140" i="10"/>
  <c r="AU123" i="10"/>
  <c r="DS124" i="10"/>
  <c r="CH101" i="10"/>
  <c r="DU93" i="10"/>
  <c r="DQ74" i="10"/>
  <c r="DW63" i="10"/>
  <c r="DU32" i="10"/>
  <c r="DQ162" i="10"/>
  <c r="DS122" i="10"/>
  <c r="DU100" i="10"/>
  <c r="DW91" i="10"/>
  <c r="AU82" i="10"/>
  <c r="DU31" i="10"/>
  <c r="DW169" i="10"/>
  <c r="BH150" i="10"/>
  <c r="DU110" i="10"/>
  <c r="DQ90" i="10"/>
  <c r="DW81" i="10"/>
  <c r="BU71" i="10"/>
  <c r="DS53" i="10"/>
  <c r="DS164" i="10"/>
  <c r="DQ168" i="10"/>
  <c r="DU132" i="10"/>
  <c r="DQ109" i="10"/>
  <c r="DW98" i="10"/>
  <c r="BH79" i="10"/>
  <c r="DU38" i="10"/>
  <c r="DQ142" i="10"/>
  <c r="DU142" i="10"/>
  <c r="DU167" i="10"/>
  <c r="DU145" i="10"/>
  <c r="DW131" i="10"/>
  <c r="DS107" i="10"/>
  <c r="DU78" i="10"/>
  <c r="BH67" i="10"/>
  <c r="DQ51" i="10"/>
  <c r="DU36" i="10"/>
  <c r="DW36" i="10"/>
  <c r="DQ166" i="10"/>
  <c r="DU157" i="10"/>
  <c r="DU106" i="10"/>
  <c r="DS66" i="10"/>
  <c r="DW25" i="10"/>
  <c r="DU165" i="10"/>
  <c r="DQ141" i="10"/>
  <c r="CH114" i="10"/>
  <c r="DS104" i="10"/>
  <c r="DU76" i="10"/>
  <c r="DS48" i="10"/>
  <c r="DQ34" i="10"/>
  <c r="DU103" i="10"/>
  <c r="DS47" i="10"/>
  <c r="DU124" i="10"/>
  <c r="DW93" i="10"/>
  <c r="DQ32" i="10"/>
  <c r="DW122" i="10"/>
  <c r="DQ83" i="10"/>
  <c r="DS73" i="10"/>
  <c r="DQ45" i="10"/>
  <c r="DU151" i="10"/>
  <c r="DS90" i="10"/>
  <c r="CH71" i="10"/>
  <c r="DQ29" i="10"/>
  <c r="DQ148" i="10"/>
  <c r="DW38" i="10"/>
  <c r="DU107" i="10"/>
  <c r="DQ88" i="10"/>
  <c r="DS51" i="10"/>
  <c r="DS113" i="10"/>
  <c r="BU143" i="10"/>
  <c r="BU191" i="10" s="1"/>
  <c r="CH105" i="10"/>
  <c r="DQ66" i="10"/>
  <c r="DS94" i="10"/>
  <c r="DQ174" i="10"/>
  <c r="DS141" i="10"/>
  <c r="BU114" i="10"/>
  <c r="DU104" i="10"/>
  <c r="DU47" i="10"/>
  <c r="BA32" i="10"/>
  <c r="DF32" i="10" s="1"/>
  <c r="DU163" i="10"/>
  <c r="DW124" i="10"/>
  <c r="DU74" i="10"/>
  <c r="AU62" i="10"/>
  <c r="DS171" i="10"/>
  <c r="DS138" i="10"/>
  <c r="DQ111" i="10"/>
  <c r="DS100" i="10"/>
  <c r="DU83" i="10"/>
  <c r="DS85" i="10"/>
  <c r="DQ161" i="10"/>
  <c r="AU150" i="10"/>
  <c r="AU192" i="10" s="1"/>
  <c r="DW151" i="10"/>
  <c r="DS121" i="10"/>
  <c r="DU90" i="10"/>
  <c r="AU71" i="10"/>
  <c r="DQ72" i="10"/>
  <c r="DW53" i="10"/>
  <c r="DU29" i="10"/>
  <c r="DU75" i="10"/>
  <c r="DS168" i="10"/>
  <c r="DW132" i="10"/>
  <c r="AU108" i="10"/>
  <c r="DS109" i="10"/>
  <c r="DU89" i="10"/>
  <c r="DS142" i="10"/>
  <c r="CH129" i="10"/>
  <c r="DW107" i="10"/>
  <c r="AU67" i="10"/>
  <c r="DQ26" i="10"/>
  <c r="DW113" i="10"/>
  <c r="CH143" i="10"/>
  <c r="CH191" i="10" s="1"/>
  <c r="DS127" i="10"/>
  <c r="AU105" i="10"/>
  <c r="DW96" i="10"/>
  <c r="DQ87" i="10"/>
  <c r="DQ35" i="10"/>
  <c r="DW94" i="10"/>
  <c r="DS174" i="10"/>
  <c r="DU141" i="10"/>
  <c r="DQ115" i="10"/>
  <c r="DW104" i="10"/>
  <c r="DS86" i="10"/>
  <c r="DU48" i="10"/>
  <c r="DW47" i="10"/>
  <c r="CU164" i="10"/>
  <c r="AM47" i="10"/>
  <c r="AM52" i="10"/>
  <c r="CT103" i="10"/>
  <c r="CU128" i="10"/>
  <c r="CU130" i="10"/>
  <c r="CT130" i="10"/>
  <c r="CU81" i="10"/>
  <c r="CT145" i="10"/>
  <c r="CT117" i="10"/>
  <c r="AM51" i="10"/>
  <c r="BN34" i="10"/>
  <c r="CQ34" i="10" s="1"/>
  <c r="BN53" i="10"/>
  <c r="DH53" i="10" s="1"/>
  <c r="BN36" i="10"/>
  <c r="DH36" i="10" s="1"/>
  <c r="BN35" i="10"/>
  <c r="DH35" i="10" s="1"/>
  <c r="AM34" i="10"/>
  <c r="BN39" i="10"/>
  <c r="DH39" i="10" s="1"/>
  <c r="BG37" i="10"/>
  <c r="BN51" i="10"/>
  <c r="DH51" i="10" s="1"/>
  <c r="BN26" i="10"/>
  <c r="DH26" i="10" s="1"/>
  <c r="BN54" i="10"/>
  <c r="DH54" i="10" s="1"/>
  <c r="BT79" i="10"/>
  <c r="BT108" i="10"/>
  <c r="AT123" i="10"/>
  <c r="BG79" i="10"/>
  <c r="CG79" i="10"/>
  <c r="BT37" i="10"/>
  <c r="AN171" i="10"/>
  <c r="DD171" i="10" s="1"/>
  <c r="AN169" i="10"/>
  <c r="DD169" i="10" s="1"/>
  <c r="AN159" i="10"/>
  <c r="DD159" i="10" s="1"/>
  <c r="AN152" i="10"/>
  <c r="DD152" i="10" s="1"/>
  <c r="AN156" i="10"/>
  <c r="DD156" i="10" s="1"/>
  <c r="AN168" i="10"/>
  <c r="DD168" i="10" s="1"/>
  <c r="AN151" i="10"/>
  <c r="DD151" i="10" s="1"/>
  <c r="AN155" i="10"/>
  <c r="DD155" i="10" s="1"/>
  <c r="AN172" i="10"/>
  <c r="DD172" i="10" s="1"/>
  <c r="AN167" i="10"/>
  <c r="DD167" i="10" s="1"/>
  <c r="AN158" i="10"/>
  <c r="DD158" i="10" s="1"/>
  <c r="AN157" i="10"/>
  <c r="DD157" i="10" s="1"/>
  <c r="AT24" i="10"/>
  <c r="AK35" i="10"/>
  <c r="AN35" i="10" s="1"/>
  <c r="DD35" i="10" s="1"/>
  <c r="AK34" i="10"/>
  <c r="AN34" i="10" s="1"/>
  <c r="DD34" i="10" s="1"/>
  <c r="AK33" i="10"/>
  <c r="AN33" i="10" s="1"/>
  <c r="DD33" i="10" s="1"/>
  <c r="BG24" i="10"/>
  <c r="CG24" i="10"/>
  <c r="AT101" i="10"/>
  <c r="AT62" i="10"/>
  <c r="AT71" i="10"/>
  <c r="CG108" i="10"/>
  <c r="AK32" i="10"/>
  <c r="AN32" i="10" s="1"/>
  <c r="DD32" i="10" s="1"/>
  <c r="AT79" i="10"/>
  <c r="BT24" i="10"/>
  <c r="AT108" i="10"/>
  <c r="BG30" i="10"/>
  <c r="CA38" i="10"/>
  <c r="DJ38" i="10" s="1"/>
  <c r="BT30" i="10"/>
  <c r="CG30" i="10"/>
  <c r="AT82" i="10"/>
  <c r="AT92" i="10"/>
  <c r="BG108" i="10"/>
  <c r="AK25" i="10"/>
  <c r="AT150" i="10"/>
  <c r="CG105" i="10"/>
  <c r="CG123" i="10"/>
  <c r="BG101" i="10"/>
  <c r="CG62" i="10"/>
  <c r="BG82" i="10"/>
  <c r="CG71" i="10"/>
  <c r="BG105" i="10"/>
  <c r="BT123" i="10"/>
  <c r="CG101" i="10"/>
  <c r="BG62" i="10"/>
  <c r="BT82" i="10"/>
  <c r="BT71" i="10"/>
  <c r="AT105" i="10"/>
  <c r="BG123" i="10"/>
  <c r="BT101" i="10"/>
  <c r="BT62" i="10"/>
  <c r="CG82" i="10"/>
  <c r="BG71" i="10"/>
  <c r="CG129" i="10"/>
  <c r="BG67" i="10"/>
  <c r="CG143" i="10"/>
  <c r="CG191" i="10" s="1"/>
  <c r="BT129" i="10"/>
  <c r="BT67" i="10"/>
  <c r="BG143" i="10"/>
  <c r="BG135" i="10" s="1"/>
  <c r="BT114" i="10"/>
  <c r="CG92" i="10"/>
  <c r="BT150" i="10"/>
  <c r="BT192" i="10" s="1"/>
  <c r="CG120" i="10"/>
  <c r="BG129" i="10"/>
  <c r="CG67" i="10"/>
  <c r="BT143" i="10"/>
  <c r="BT191" i="10" s="1"/>
  <c r="CG114" i="10"/>
  <c r="BG92" i="10"/>
  <c r="CG150" i="10"/>
  <c r="BT120" i="10"/>
  <c r="AT129" i="10"/>
  <c r="AT67" i="10"/>
  <c r="AT143" i="10"/>
  <c r="AT191" i="10" s="1"/>
  <c r="BG114" i="10"/>
  <c r="BT92" i="10"/>
  <c r="BG150" i="10"/>
  <c r="BG120" i="10"/>
  <c r="BT105" i="10"/>
  <c r="AT114" i="10"/>
  <c r="AT120" i="10"/>
  <c r="BN41" i="10"/>
  <c r="CN29" i="10"/>
  <c r="DL29" i="10" s="1"/>
  <c r="BL23" i="10"/>
  <c r="BM23" i="10"/>
  <c r="BS143" i="10"/>
  <c r="BS191" i="10" s="1"/>
  <c r="BS150" i="10"/>
  <c r="CF190" i="10"/>
  <c r="CF79" i="10"/>
  <c r="CF105" i="10"/>
  <c r="BF24" i="10"/>
  <c r="BS92" i="10"/>
  <c r="CF108" i="10"/>
  <c r="CN109" i="10"/>
  <c r="DL109" i="10" s="1"/>
  <c r="CF24" i="10"/>
  <c r="BS30" i="10"/>
  <c r="BF37" i="10"/>
  <c r="BS24" i="10"/>
  <c r="CF37" i="10"/>
  <c r="CF30" i="10"/>
  <c r="BF79" i="10"/>
  <c r="BF67" i="10"/>
  <c r="BF143" i="10"/>
  <c r="BF135" i="10" s="1"/>
  <c r="BF120" i="10"/>
  <c r="BS67" i="10"/>
  <c r="CA26" i="10"/>
  <c r="DJ26" i="10" s="1"/>
  <c r="AS79" i="10"/>
  <c r="BS108" i="10"/>
  <c r="BS129" i="10"/>
  <c r="CF150" i="10"/>
  <c r="CF129" i="10"/>
  <c r="CF114" i="10"/>
  <c r="BS101" i="10"/>
  <c r="BS62" i="10"/>
  <c r="BS82" i="10"/>
  <c r="BS105" i="10"/>
  <c r="BS114" i="10"/>
  <c r="CF101" i="10"/>
  <c r="CF62" i="10"/>
  <c r="CF82" i="10"/>
  <c r="BS120" i="10"/>
  <c r="CF120" i="10"/>
  <c r="BS71" i="10"/>
  <c r="CF71" i="10"/>
  <c r="CF92" i="10"/>
  <c r="CF67" i="10"/>
  <c r="CF123" i="10"/>
  <c r="BS123" i="10"/>
  <c r="BF30" i="10"/>
  <c r="AS92" i="10"/>
  <c r="AS67" i="10"/>
  <c r="AS143" i="10"/>
  <c r="AS135" i="10" s="1"/>
  <c r="BF108" i="10"/>
  <c r="BF114" i="10"/>
  <c r="BF150" i="10"/>
  <c r="BF101" i="10"/>
  <c r="BF62" i="10"/>
  <c r="BF82" i="10"/>
  <c r="AS114" i="10"/>
  <c r="AS101" i="10"/>
  <c r="AS62" i="10"/>
  <c r="AS82" i="10"/>
  <c r="BF129" i="10"/>
  <c r="BF92" i="10"/>
  <c r="AS129" i="10"/>
  <c r="AS108" i="10"/>
  <c r="AS71" i="10"/>
  <c r="BF105" i="10"/>
  <c r="BF71" i="10"/>
  <c r="BF123" i="10"/>
  <c r="AS105" i="10"/>
  <c r="AS123" i="10"/>
  <c r="BR37" i="10"/>
  <c r="BR24" i="10"/>
  <c r="AR24" i="10"/>
  <c r="BE30" i="10"/>
  <c r="BN31" i="10"/>
  <c r="DH31" i="10" s="1"/>
  <c r="CE24" i="10"/>
  <c r="BR30" i="10"/>
  <c r="BE37" i="10"/>
  <c r="BR114" i="10"/>
  <c r="BE24" i="10"/>
  <c r="CE37" i="10"/>
  <c r="BR143" i="10"/>
  <c r="BR191" i="10" s="1"/>
  <c r="CN48" i="10"/>
  <c r="DL48" i="10" s="1"/>
  <c r="CE28" i="10"/>
  <c r="AR114" i="10"/>
  <c r="CN38" i="10"/>
  <c r="DL38" i="10" s="1"/>
  <c r="BR82" i="10"/>
  <c r="AR79" i="10"/>
  <c r="CE30" i="10"/>
  <c r="AR67" i="10"/>
  <c r="BE143" i="10"/>
  <c r="BE191" i="10" s="1"/>
  <c r="BE120" i="10"/>
  <c r="CE143" i="10"/>
  <c r="CE191" i="10" s="1"/>
  <c r="BE71" i="10"/>
  <c r="CE79" i="10"/>
  <c r="AR150" i="10"/>
  <c r="AR192" i="10" s="1"/>
  <c r="BR71" i="10"/>
  <c r="CE150" i="10"/>
  <c r="AR108" i="10"/>
  <c r="AR82" i="10"/>
  <c r="BE82" i="10"/>
  <c r="AR123" i="10"/>
  <c r="BR62" i="10"/>
  <c r="AR101" i="10"/>
  <c r="BE108" i="10"/>
  <c r="BR67" i="10"/>
  <c r="CE105" i="10"/>
  <c r="CE123" i="10"/>
  <c r="BE101" i="10"/>
  <c r="CE92" i="10"/>
  <c r="BE150" i="10"/>
  <c r="BE192" i="10" s="1"/>
  <c r="CE71" i="10"/>
  <c r="BE79" i="10"/>
  <c r="BR129" i="10"/>
  <c r="CE67" i="10"/>
  <c r="AR105" i="10"/>
  <c r="BR123" i="10"/>
  <c r="BR101" i="10"/>
  <c r="AR92" i="10"/>
  <c r="CE82" i="10"/>
  <c r="BR120" i="10"/>
  <c r="AR71" i="10"/>
  <c r="BR108" i="10"/>
  <c r="CE129" i="10"/>
  <c r="AR143" i="10"/>
  <c r="AR191" i="10" s="1"/>
  <c r="BE105" i="10"/>
  <c r="BE92" i="10"/>
  <c r="CE114" i="10"/>
  <c r="BR105" i="10"/>
  <c r="BR92" i="10"/>
  <c r="AR62" i="10"/>
  <c r="BR150" i="10"/>
  <c r="BR192" i="10" s="1"/>
  <c r="CE120" i="10"/>
  <c r="CE108" i="10"/>
  <c r="BE114" i="10"/>
  <c r="BE129" i="10"/>
  <c r="CE101" i="10"/>
  <c r="CE62" i="10"/>
  <c r="AR120" i="10"/>
  <c r="BR79" i="10"/>
  <c r="AR129" i="10"/>
  <c r="BE67" i="10"/>
  <c r="BE123" i="10"/>
  <c r="BE62" i="10"/>
  <c r="AN136" i="10"/>
  <c r="DD136" i="10" s="1"/>
  <c r="AK190" i="10"/>
  <c r="AM48" i="10"/>
  <c r="CD120" i="10"/>
  <c r="BY60" i="10"/>
  <c r="BY188" i="10" s="1"/>
  <c r="AK47" i="10"/>
  <c r="AK52" i="10"/>
  <c r="AK56" i="10"/>
  <c r="AK39" i="10"/>
  <c r="AK46" i="10"/>
  <c r="AK51" i="10"/>
  <c r="AK55" i="10"/>
  <c r="CD150" i="10"/>
  <c r="CM60" i="10"/>
  <c r="CM188" i="10" s="1"/>
  <c r="CL60" i="10"/>
  <c r="CL188" i="10" s="1"/>
  <c r="AK29" i="10"/>
  <c r="AK27" i="10"/>
  <c r="AK31" i="10"/>
  <c r="AK40" i="10"/>
  <c r="AK26" i="10"/>
  <c r="AK38" i="10"/>
  <c r="AK45" i="10"/>
  <c r="AK49" i="10"/>
  <c r="AK54" i="10"/>
  <c r="AK58" i="10"/>
  <c r="AK42" i="10"/>
  <c r="AK48" i="10"/>
  <c r="AK53" i="10"/>
  <c r="AK57" i="10"/>
  <c r="BZ60" i="10"/>
  <c r="BZ188" i="10" s="1"/>
  <c r="CA29" i="10"/>
  <c r="DJ29" i="10" s="1"/>
  <c r="AQ67" i="10"/>
  <c r="BQ67" i="10"/>
  <c r="CD28" i="10"/>
  <c r="BD67" i="10"/>
  <c r="BQ143" i="10"/>
  <c r="BQ191" i="10" s="1"/>
  <c r="CD30" i="10"/>
  <c r="BD143" i="10"/>
  <c r="BD191" i="10" s="1"/>
  <c r="BQ37" i="10"/>
  <c r="BQ30" i="10"/>
  <c r="CA35" i="10"/>
  <c r="DJ35" i="10" s="1"/>
  <c r="CD143" i="10"/>
  <c r="CD191" i="10" s="1"/>
  <c r="AQ24" i="10"/>
  <c r="BD37" i="10"/>
  <c r="BQ24" i="10"/>
  <c r="CD82" i="10"/>
  <c r="CD24" i="10"/>
  <c r="BQ129" i="10"/>
  <c r="AQ120" i="10"/>
  <c r="CD71" i="10"/>
  <c r="BD24" i="10"/>
  <c r="AQ108" i="10"/>
  <c r="BD79" i="10"/>
  <c r="BD30" i="10"/>
  <c r="BQ62" i="10"/>
  <c r="CD129" i="10"/>
  <c r="BN29" i="10"/>
  <c r="DH29" i="10" s="1"/>
  <c r="CN26" i="10"/>
  <c r="DL26" i="10" s="1"/>
  <c r="AQ129" i="10"/>
  <c r="CD92" i="10"/>
  <c r="CA39" i="10"/>
  <c r="DJ39" i="10" s="1"/>
  <c r="BQ82" i="10"/>
  <c r="AQ71" i="10"/>
  <c r="BD108" i="10"/>
  <c r="BQ123" i="10"/>
  <c r="AQ101" i="10"/>
  <c r="BD92" i="10"/>
  <c r="CD105" i="10"/>
  <c r="AQ82" i="10"/>
  <c r="BD150" i="10"/>
  <c r="BD192" i="10" s="1"/>
  <c r="BD71" i="10"/>
  <c r="BQ108" i="10"/>
  <c r="BQ101" i="10"/>
  <c r="AQ92" i="10"/>
  <c r="BD105" i="10"/>
  <c r="BN25" i="10"/>
  <c r="BD82" i="10"/>
  <c r="AQ150" i="10"/>
  <c r="AQ192" i="10" s="1"/>
  <c r="BQ71" i="10"/>
  <c r="CD108" i="10"/>
  <c r="BD129" i="10"/>
  <c r="CD101" i="10"/>
  <c r="BQ92" i="10"/>
  <c r="BN33" i="10"/>
  <c r="DH33" i="10" s="1"/>
  <c r="BQ150" i="10"/>
  <c r="BQ192" i="10" s="1"/>
  <c r="BD120" i="10"/>
  <c r="BQ79" i="10"/>
  <c r="AQ114" i="10"/>
  <c r="BD62" i="10"/>
  <c r="BQ120" i="10"/>
  <c r="CD79" i="10"/>
  <c r="BD114" i="10"/>
  <c r="BD123" i="10"/>
  <c r="AQ62" i="10"/>
  <c r="AQ143" i="10"/>
  <c r="AQ191" i="10" s="1"/>
  <c r="AQ79" i="10"/>
  <c r="CD114" i="10"/>
  <c r="CD123" i="10"/>
  <c r="CD62" i="10"/>
  <c r="CD61" i="10" s="1"/>
  <c r="AQ105" i="10"/>
  <c r="BQ114" i="10"/>
  <c r="AQ123" i="10"/>
  <c r="BD101" i="10"/>
  <c r="BQ105" i="10"/>
  <c r="L60" i="10"/>
  <c r="L188" i="10" s="1"/>
  <c r="AN148" i="10"/>
  <c r="DD148" i="10" s="1"/>
  <c r="AE70" i="10"/>
  <c r="AF70" i="10"/>
  <c r="AK118" i="10"/>
  <c r="BC24" i="10"/>
  <c r="BP37" i="10"/>
  <c r="CC24" i="10"/>
  <c r="CC30" i="10"/>
  <c r="DJ25" i="10"/>
  <c r="G60" i="10"/>
  <c r="G188" i="10" s="1"/>
  <c r="AC60" i="10"/>
  <c r="AC188" i="10" s="1"/>
  <c r="CC108" i="10"/>
  <c r="R60" i="10"/>
  <c r="R188" i="10" s="1"/>
  <c r="CN35" i="10"/>
  <c r="DL35" i="10" s="1"/>
  <c r="AP24" i="10"/>
  <c r="W60" i="10"/>
  <c r="W188" i="10" s="1"/>
  <c r="AE61" i="10"/>
  <c r="CA48" i="10"/>
  <c r="DJ48" i="10" s="1"/>
  <c r="BM60" i="10"/>
  <c r="BM188" i="10" s="1"/>
  <c r="AL60" i="10"/>
  <c r="AL188" i="10" s="1"/>
  <c r="AM49" i="10"/>
  <c r="BP24" i="10"/>
  <c r="AM103" i="10"/>
  <c r="M60" i="10"/>
  <c r="M188" i="10" s="1"/>
  <c r="AM42" i="10"/>
  <c r="U60" i="10"/>
  <c r="U188" i="10" s="1"/>
  <c r="CC67" i="10"/>
  <c r="AP105" i="10"/>
  <c r="AM117" i="10"/>
  <c r="BC105" i="10"/>
  <c r="H60" i="10"/>
  <c r="H188" i="10" s="1"/>
  <c r="BP108" i="10"/>
  <c r="AP67" i="10"/>
  <c r="CN27" i="10"/>
  <c r="DL27" i="10" s="1"/>
  <c r="BP30" i="10"/>
  <c r="CC37" i="10"/>
  <c r="CA51" i="10"/>
  <c r="DJ51" i="10" s="1"/>
  <c r="AP108" i="10"/>
  <c r="CC143" i="10"/>
  <c r="CC191" i="10" s="1"/>
  <c r="BP114" i="10"/>
  <c r="CC92" i="10"/>
  <c r="BP150" i="10"/>
  <c r="BP192" i="10" s="1"/>
  <c r="AP82" i="10"/>
  <c r="AP120" i="10"/>
  <c r="BC108" i="10"/>
  <c r="AP143" i="10"/>
  <c r="AP191" i="10" s="1"/>
  <c r="BC67" i="10"/>
  <c r="BP105" i="10"/>
  <c r="CC114" i="10"/>
  <c r="AP92" i="10"/>
  <c r="BC62" i="10"/>
  <c r="AP150" i="10"/>
  <c r="AP192" i="10" s="1"/>
  <c r="BP120" i="10"/>
  <c r="BC143" i="10"/>
  <c r="BC191" i="10" s="1"/>
  <c r="CN52" i="10"/>
  <c r="DL52" i="10" s="1"/>
  <c r="BP143" i="10"/>
  <c r="BP191" i="10" s="1"/>
  <c r="AP114" i="10"/>
  <c r="BC30" i="10"/>
  <c r="BP67" i="10"/>
  <c r="CC105" i="10"/>
  <c r="BC114" i="10"/>
  <c r="BC123" i="10"/>
  <c r="BC101" i="10"/>
  <c r="BP62" i="10"/>
  <c r="BP123" i="10"/>
  <c r="BP101" i="10"/>
  <c r="AP62" i="10"/>
  <c r="AP123" i="10"/>
  <c r="CC101" i="10"/>
  <c r="CC62" i="10"/>
  <c r="BC71" i="10"/>
  <c r="CC123" i="10"/>
  <c r="AP101" i="10"/>
  <c r="BC82" i="10"/>
  <c r="BP71" i="10"/>
  <c r="BC92" i="10"/>
  <c r="CC150" i="10"/>
  <c r="BP82" i="10"/>
  <c r="CC120" i="10"/>
  <c r="CC71" i="10"/>
  <c r="BP92" i="10"/>
  <c r="BC150" i="10"/>
  <c r="BC192" i="10" s="1"/>
  <c r="CC82" i="10"/>
  <c r="BC120" i="10"/>
  <c r="AP71" i="10"/>
  <c r="V60" i="10"/>
  <c r="V188" i="10" s="1"/>
  <c r="AB60" i="10"/>
  <c r="AB188" i="10" s="1"/>
  <c r="AD60" i="10"/>
  <c r="AD188" i="10" s="1"/>
  <c r="Y60" i="10"/>
  <c r="Y188" i="10" s="1"/>
  <c r="P60" i="10"/>
  <c r="P188" i="10" s="1"/>
  <c r="I60" i="10"/>
  <c r="I188" i="10" s="1"/>
  <c r="S60" i="10"/>
  <c r="S188" i="10" s="1"/>
  <c r="AH60" i="10"/>
  <c r="AH188" i="10" s="1"/>
  <c r="AK143" i="10"/>
  <c r="AK191" i="10" s="1"/>
  <c r="BN122" i="10"/>
  <c r="DH122" i="10" s="1"/>
  <c r="BN89" i="10"/>
  <c r="DH89" i="10" s="1"/>
  <c r="BN145" i="10"/>
  <c r="CQ145" i="10" s="1"/>
  <c r="BN116" i="10"/>
  <c r="DH116" i="10" s="1"/>
  <c r="BN107" i="10"/>
  <c r="DH107" i="10" s="1"/>
  <c r="BN126" i="10"/>
  <c r="DH126" i="10" s="1"/>
  <c r="BN99" i="10"/>
  <c r="DH99" i="10" s="1"/>
  <c r="BN88" i="10"/>
  <c r="DH88" i="10" s="1"/>
  <c r="BN96" i="10"/>
  <c r="DH96" i="10" s="1"/>
  <c r="BN94" i="10"/>
  <c r="DH94" i="10" s="1"/>
  <c r="BN100" i="10"/>
  <c r="DH100" i="10" s="1"/>
  <c r="BN104" i="10"/>
  <c r="DH104" i="10" s="1"/>
  <c r="BN97" i="10"/>
  <c r="DH97" i="10" s="1"/>
  <c r="BN84" i="10"/>
  <c r="DH84" i="10" s="1"/>
  <c r="BN77" i="10"/>
  <c r="DH77" i="10" s="1"/>
  <c r="BN111" i="10"/>
  <c r="DH111" i="10" s="1"/>
  <c r="BN91" i="10"/>
  <c r="DH91" i="10" s="1"/>
  <c r="BN73" i="10"/>
  <c r="DH73" i="10" s="1"/>
  <c r="BN86" i="10"/>
  <c r="DH86" i="10" s="1"/>
  <c r="BN85" i="10"/>
  <c r="DH85" i="10" s="1"/>
  <c r="BN95" i="10"/>
  <c r="DH95" i="10" s="1"/>
  <c r="BN87" i="10"/>
  <c r="DH87" i="10" s="1"/>
  <c r="BN78" i="10"/>
  <c r="DH78" i="10" s="1"/>
  <c r="BN113" i="10"/>
  <c r="DH113" i="10" s="1"/>
  <c r="BN76" i="10"/>
  <c r="DH76" i="10" s="1"/>
  <c r="BN98" i="10"/>
  <c r="DH98" i="10" s="1"/>
  <c r="BN110" i="10"/>
  <c r="DH110" i="10" s="1"/>
  <c r="BN90" i="10"/>
  <c r="DH90" i="10" s="1"/>
  <c r="BN127" i="10"/>
  <c r="DH127" i="10" s="1"/>
  <c r="BN75" i="10"/>
  <c r="DH75" i="10" s="1"/>
  <c r="BN125" i="10"/>
  <c r="DH125" i="10" s="1"/>
  <c r="AK139" i="10"/>
  <c r="AK189" i="10" s="1"/>
  <c r="AK120" i="10"/>
  <c r="AK114" i="10"/>
  <c r="AK67" i="10"/>
  <c r="AK71" i="10"/>
  <c r="X60" i="10"/>
  <c r="X188" i="10" s="1"/>
  <c r="CN41" i="10"/>
  <c r="AK79" i="10"/>
  <c r="AA60" i="10"/>
  <c r="AA188" i="10" s="1"/>
  <c r="AK62" i="10"/>
  <c r="BB28" i="10"/>
  <c r="CB37" i="10"/>
  <c r="BN38" i="10"/>
  <c r="DH38" i="10" s="1"/>
  <c r="BN136" i="10"/>
  <c r="DH136" i="10" s="1"/>
  <c r="CA136" i="10"/>
  <c r="DJ136" i="10" s="1"/>
  <c r="BN138" i="10"/>
  <c r="CN136" i="10"/>
  <c r="DL136" i="10" s="1"/>
  <c r="CA138" i="10"/>
  <c r="CN53" i="10"/>
  <c r="DL53" i="10" s="1"/>
  <c r="CN138" i="10"/>
  <c r="BO37" i="10"/>
  <c r="AK101" i="10"/>
  <c r="AK108" i="10"/>
  <c r="AG60" i="10"/>
  <c r="AG188" i="10" s="1"/>
  <c r="K60" i="10"/>
  <c r="K188" i="10" s="1"/>
  <c r="J60" i="10"/>
  <c r="J188" i="10" s="1"/>
  <c r="AK123" i="10"/>
  <c r="BL60" i="10"/>
  <c r="BL188" i="10" s="1"/>
  <c r="N60" i="10"/>
  <c r="N188" i="10" s="1"/>
  <c r="AK92" i="10"/>
  <c r="AK129" i="10"/>
  <c r="BO28" i="10"/>
  <c r="AK82" i="10"/>
  <c r="T60" i="10"/>
  <c r="T188" i="10" s="1"/>
  <c r="Q60" i="10"/>
  <c r="Q188" i="10" s="1"/>
  <c r="AO24" i="10"/>
  <c r="AK105" i="10"/>
  <c r="BB30" i="10"/>
  <c r="AF61" i="10"/>
  <c r="CB24" i="10"/>
  <c r="CB30" i="10"/>
  <c r="BN46" i="10"/>
  <c r="DH46" i="10" s="1"/>
  <c r="BN66" i="10"/>
  <c r="DH66" i="10" s="1"/>
  <c r="CB28" i="10"/>
  <c r="BO24" i="10"/>
  <c r="AY60" i="10"/>
  <c r="AY188" i="10" s="1"/>
  <c r="BN65" i="10"/>
  <c r="DH65" i="10" s="1"/>
  <c r="BN47" i="10"/>
  <c r="CQ47" i="10" s="1"/>
  <c r="AZ60" i="10"/>
  <c r="AZ188" i="10" s="1"/>
  <c r="BN52" i="10"/>
  <c r="CQ52" i="10" s="1"/>
  <c r="Z60" i="10"/>
  <c r="Z188" i="10" s="1"/>
  <c r="BO30" i="10"/>
  <c r="BN69" i="10"/>
  <c r="DH69" i="10" s="1"/>
  <c r="BN64" i="10"/>
  <c r="DH64" i="10" s="1"/>
  <c r="BN49" i="10"/>
  <c r="CQ49" i="10" s="1"/>
  <c r="O60" i="10"/>
  <c r="O188" i="10" s="1"/>
  <c r="BN48" i="10"/>
  <c r="CQ48" i="10" s="1"/>
  <c r="BN45" i="10"/>
  <c r="DH45" i="10" s="1"/>
  <c r="BA76" i="10"/>
  <c r="DF76" i="10" s="1"/>
  <c r="DF157" i="10"/>
  <c r="BA140" i="10"/>
  <c r="DF140" i="10" s="1"/>
  <c r="AO139" i="10"/>
  <c r="AO189" i="10" s="1"/>
  <c r="BA113" i="10"/>
  <c r="DF113" i="10" s="1"/>
  <c r="BA94" i="10"/>
  <c r="DF94" i="10" s="1"/>
  <c r="BA75" i="10"/>
  <c r="DF75" i="10" s="1"/>
  <c r="BA109" i="10"/>
  <c r="DF109" i="10" s="1"/>
  <c r="AO108" i="10"/>
  <c r="BA144" i="10"/>
  <c r="DF144" i="10" s="1"/>
  <c r="AO143" i="10"/>
  <c r="AO191" i="10" s="1"/>
  <c r="CN124" i="10"/>
  <c r="DL124" i="10" s="1"/>
  <c r="CB123" i="10"/>
  <c r="CN102" i="10"/>
  <c r="DL102" i="10" s="1"/>
  <c r="CB101" i="10"/>
  <c r="CN63" i="10"/>
  <c r="DL63" i="10" s="1"/>
  <c r="CB62" i="10"/>
  <c r="CN80" i="10"/>
  <c r="DL80" i="10" s="1"/>
  <c r="CB79" i="10"/>
  <c r="DF161" i="10"/>
  <c r="CN72" i="10"/>
  <c r="DL72" i="10" s="1"/>
  <c r="CB71" i="10"/>
  <c r="DF156" i="10"/>
  <c r="CA106" i="10"/>
  <c r="DJ106" i="10" s="1"/>
  <c r="BO105" i="10"/>
  <c r="BA66" i="10"/>
  <c r="DF66" i="10" s="1"/>
  <c r="BA148" i="10"/>
  <c r="DF148" i="10" s="1"/>
  <c r="BA121" i="10"/>
  <c r="DF121" i="10" s="1"/>
  <c r="AO120" i="10"/>
  <c r="BA99" i="10"/>
  <c r="DF99" i="10" s="1"/>
  <c r="BA81" i="10"/>
  <c r="CQ81" i="10" s="1"/>
  <c r="BA89" i="10"/>
  <c r="DF89" i="10" s="1"/>
  <c r="BA88" i="10"/>
  <c r="DF88" i="10" s="1"/>
  <c r="BA127" i="10"/>
  <c r="DF127" i="10" s="1"/>
  <c r="BN106" i="10"/>
  <c r="DH106" i="10" s="1"/>
  <c r="BB105" i="10"/>
  <c r="AE28" i="10"/>
  <c r="BA104" i="10"/>
  <c r="DF104" i="10" s="1"/>
  <c r="BA93" i="10"/>
  <c r="DF93" i="10" s="1"/>
  <c r="AO92" i="10"/>
  <c r="BA38" i="10"/>
  <c r="DF38" i="10" s="1"/>
  <c r="CA41" i="10"/>
  <c r="BA97" i="10"/>
  <c r="DF97" i="10" s="1"/>
  <c r="DF163" i="10"/>
  <c r="CA140" i="10"/>
  <c r="DJ140" i="10" s="1"/>
  <c r="BN109" i="10"/>
  <c r="DH109" i="10" s="1"/>
  <c r="BB108" i="10"/>
  <c r="CA144" i="10"/>
  <c r="DJ144" i="10" s="1"/>
  <c r="BN112" i="10"/>
  <c r="DH112" i="10" s="1"/>
  <c r="BN93" i="10"/>
  <c r="DH93" i="10" s="1"/>
  <c r="BB92" i="10"/>
  <c r="BN74" i="10"/>
  <c r="DH74" i="10" s="1"/>
  <c r="CA80" i="10"/>
  <c r="DJ80" i="10" s="1"/>
  <c r="BO79" i="10"/>
  <c r="DF168" i="10"/>
  <c r="BN121" i="10"/>
  <c r="DH121" i="10" s="1"/>
  <c r="BB120" i="10"/>
  <c r="BA141" i="10"/>
  <c r="DF141" i="10" s="1"/>
  <c r="BA77" i="10"/>
  <c r="DF77" i="10" s="1"/>
  <c r="BA107" i="10"/>
  <c r="DF107" i="10" s="1"/>
  <c r="BN144" i="10"/>
  <c r="DH144" i="10" s="1"/>
  <c r="BB143" i="10"/>
  <c r="BB191" i="10" s="1"/>
  <c r="DF155" i="10"/>
  <c r="BA65" i="10"/>
  <c r="DF65" i="10" s="1"/>
  <c r="CN140" i="10"/>
  <c r="DL140" i="10" s="1"/>
  <c r="CB139" i="10"/>
  <c r="CB189" i="10" s="1"/>
  <c r="CN144" i="10"/>
  <c r="DL144" i="10" s="1"/>
  <c r="CB143" i="10"/>
  <c r="CB191" i="10" s="1"/>
  <c r="CA93" i="10"/>
  <c r="DJ93" i="10" s="1"/>
  <c r="BO92" i="10"/>
  <c r="BN80" i="10"/>
  <c r="DH80" i="10" s="1"/>
  <c r="BB79" i="10"/>
  <c r="BA151" i="10"/>
  <c r="DF151" i="10" s="1"/>
  <c r="AO150" i="10"/>
  <c r="AO192" i="10" s="1"/>
  <c r="BA122" i="10"/>
  <c r="DF122" i="10" s="1"/>
  <c r="BA100" i="10"/>
  <c r="DF100" i="10" s="1"/>
  <c r="BA83" i="10"/>
  <c r="DF83" i="10" s="1"/>
  <c r="AO82" i="10"/>
  <c r="CA121" i="10"/>
  <c r="DJ121" i="10" s="1"/>
  <c r="BO120" i="10"/>
  <c r="BA131" i="10"/>
  <c r="DF131" i="10" s="1"/>
  <c r="AO129" i="10"/>
  <c r="CA115" i="10"/>
  <c r="DJ115" i="10" s="1"/>
  <c r="BO114" i="10"/>
  <c r="CA109" i="10"/>
  <c r="DJ109" i="10" s="1"/>
  <c r="BO108" i="10"/>
  <c r="BA86" i="10"/>
  <c r="DF86" i="10" s="1"/>
  <c r="BA126" i="10"/>
  <c r="DF126" i="10" s="1"/>
  <c r="BA125" i="10"/>
  <c r="DF125" i="10" s="1"/>
  <c r="BA85" i="10"/>
  <c r="DF85" i="10" s="1"/>
  <c r="BA64" i="10"/>
  <c r="DF64" i="10" s="1"/>
  <c r="BA68" i="10"/>
  <c r="DF68" i="10" s="1"/>
  <c r="AO67" i="10"/>
  <c r="BA138" i="10"/>
  <c r="CN93" i="10"/>
  <c r="DL93" i="10" s="1"/>
  <c r="CB92" i="10"/>
  <c r="BN119" i="10"/>
  <c r="DH119" i="10" s="1"/>
  <c r="BB118" i="10"/>
  <c r="CA151" i="10"/>
  <c r="DJ151" i="10" s="1"/>
  <c r="BN83" i="10"/>
  <c r="DH83" i="10" s="1"/>
  <c r="BB82" i="10"/>
  <c r="CN121" i="10"/>
  <c r="DL121" i="10" s="1"/>
  <c r="CB120" i="10"/>
  <c r="BN131" i="10"/>
  <c r="DH131" i="10" s="1"/>
  <c r="BB129" i="10"/>
  <c r="BA116" i="10"/>
  <c r="DF116" i="10" s="1"/>
  <c r="AE41" i="10"/>
  <c r="BN27" i="10"/>
  <c r="DH27" i="10" s="1"/>
  <c r="DF173" i="10"/>
  <c r="BA142" i="10"/>
  <c r="BN115" i="10"/>
  <c r="DH115" i="10" s="1"/>
  <c r="BB114" i="10"/>
  <c r="DF154" i="10"/>
  <c r="BN103" i="10"/>
  <c r="CQ103" i="10" s="1"/>
  <c r="BN68" i="10"/>
  <c r="DH68" i="10" s="1"/>
  <c r="BB67" i="10"/>
  <c r="BA124" i="10"/>
  <c r="DF124" i="10" s="1"/>
  <c r="AO123" i="10"/>
  <c r="BA102" i="10"/>
  <c r="DF102" i="10" s="1"/>
  <c r="AO101" i="10"/>
  <c r="BA84" i="10"/>
  <c r="DF84" i="10" s="1"/>
  <c r="BA63" i="10"/>
  <c r="DF63" i="10" s="1"/>
  <c r="AO62" i="10"/>
  <c r="CN119" i="10"/>
  <c r="DL119" i="10" s="1"/>
  <c r="CB118" i="10"/>
  <c r="BA128" i="10"/>
  <c r="DF128" i="10" s="1"/>
  <c r="BB150" i="10"/>
  <c r="BB192" i="10" s="1"/>
  <c r="CA83" i="10"/>
  <c r="DJ83" i="10" s="1"/>
  <c r="BO82" i="10"/>
  <c r="BA132" i="10"/>
  <c r="DF132" i="10" s="1"/>
  <c r="BA110" i="10"/>
  <c r="DF110" i="10" s="1"/>
  <c r="BA90" i="10"/>
  <c r="DF90" i="10" s="1"/>
  <c r="BA72" i="10"/>
  <c r="DF72" i="10" s="1"/>
  <c r="AO71" i="10"/>
  <c r="CA131" i="10"/>
  <c r="DJ131" i="10" s="1"/>
  <c r="BO129" i="10"/>
  <c r="BA96" i="10"/>
  <c r="DF96" i="10" s="1"/>
  <c r="BN140" i="10"/>
  <c r="DH140" i="10" s="1"/>
  <c r="BB139" i="10"/>
  <c r="BB189" i="10" s="1"/>
  <c r="BA80" i="10"/>
  <c r="DF80" i="10" s="1"/>
  <c r="AO79" i="10"/>
  <c r="BB24" i="10"/>
  <c r="BA115" i="10"/>
  <c r="DF115" i="10" s="1"/>
  <c r="AO114" i="10"/>
  <c r="BA98" i="10"/>
  <c r="DF98" i="10" s="1"/>
  <c r="BA69" i="10"/>
  <c r="DF69" i="10" s="1"/>
  <c r="CA68" i="10"/>
  <c r="DJ68" i="10" s="1"/>
  <c r="BO67" i="10"/>
  <c r="DF152" i="10"/>
  <c r="BN124" i="10"/>
  <c r="DH124" i="10" s="1"/>
  <c r="BB123" i="10"/>
  <c r="BN102" i="10"/>
  <c r="DH102" i="10" s="1"/>
  <c r="BB101" i="10"/>
  <c r="BN63" i="10"/>
  <c r="DH63" i="10" s="1"/>
  <c r="BB62" i="10"/>
  <c r="BA119" i="10"/>
  <c r="DF119" i="10" s="1"/>
  <c r="AO118" i="10"/>
  <c r="CR128" i="10"/>
  <c r="CN151" i="10"/>
  <c r="DL151" i="10" s="1"/>
  <c r="CB150" i="10"/>
  <c r="CN83" i="10"/>
  <c r="DL83" i="10" s="1"/>
  <c r="CB82" i="10"/>
  <c r="BN72" i="10"/>
  <c r="DH72" i="10" s="1"/>
  <c r="BB71" i="10"/>
  <c r="CN131" i="10"/>
  <c r="DL131" i="10" s="1"/>
  <c r="CB129" i="10"/>
  <c r="BN117" i="10"/>
  <c r="CQ117" i="10" s="1"/>
  <c r="CN106" i="10"/>
  <c r="DL106" i="10" s="1"/>
  <c r="CB105" i="10"/>
  <c r="BA78" i="10"/>
  <c r="DF78" i="10" s="1"/>
  <c r="AK150" i="10"/>
  <c r="AK192" i="10" s="1"/>
  <c r="CN115" i="10"/>
  <c r="DL115" i="10" s="1"/>
  <c r="CB114" i="10"/>
  <c r="BA95" i="10"/>
  <c r="DF95" i="10" s="1"/>
  <c r="DF172" i="10"/>
  <c r="CB108" i="10"/>
  <c r="CN68" i="10"/>
  <c r="DL68" i="10" s="1"/>
  <c r="CB67" i="10"/>
  <c r="DF171" i="10"/>
  <c r="CA124" i="10"/>
  <c r="DJ124" i="10" s="1"/>
  <c r="BO123" i="10"/>
  <c r="CA102" i="10"/>
  <c r="DJ102" i="10" s="1"/>
  <c r="BO101" i="10"/>
  <c r="CA63" i="10"/>
  <c r="DJ63" i="10" s="1"/>
  <c r="BO62" i="10"/>
  <c r="CA119" i="10"/>
  <c r="DJ119" i="10" s="1"/>
  <c r="BO118" i="10"/>
  <c r="CS128" i="10"/>
  <c r="DF136" i="10"/>
  <c r="BA111" i="10"/>
  <c r="DF111" i="10" s="1"/>
  <c r="BA91" i="10"/>
  <c r="DF91" i="10" s="1"/>
  <c r="BA73" i="10"/>
  <c r="DF73" i="10" s="1"/>
  <c r="CA72" i="10"/>
  <c r="DJ72" i="10" s="1"/>
  <c r="BO71" i="10"/>
  <c r="BA106" i="10"/>
  <c r="DF106" i="10" s="1"/>
  <c r="AO105" i="10"/>
  <c r="BA87" i="10"/>
  <c r="DF87" i="10" s="1"/>
  <c r="F60" i="10"/>
  <c r="F188" i="10" s="1"/>
  <c r="AE37" i="10"/>
  <c r="Y23" i="10"/>
  <c r="I23" i="10"/>
  <c r="Q23" i="10"/>
  <c r="K23" i="10"/>
  <c r="S23" i="10"/>
  <c r="AA23" i="10"/>
  <c r="AF24" i="10"/>
  <c r="J23" i="10"/>
  <c r="R23" i="10"/>
  <c r="Z23" i="10"/>
  <c r="AF37" i="10"/>
  <c r="M23" i="10"/>
  <c r="U23" i="10"/>
  <c r="AC23" i="10"/>
  <c r="CM23" i="10"/>
  <c r="O23" i="10"/>
  <c r="W23" i="10"/>
  <c r="V23" i="10"/>
  <c r="L23" i="10"/>
  <c r="N23" i="10"/>
  <c r="AD23" i="10"/>
  <c r="AB23" i="10"/>
  <c r="P23" i="10"/>
  <c r="X23" i="10"/>
  <c r="CL23" i="10"/>
  <c r="T23" i="10"/>
  <c r="AF30" i="10"/>
  <c r="AE30" i="10"/>
  <c r="AE24" i="10"/>
  <c r="CZ104" i="10" l="1"/>
  <c r="CZ103" i="10"/>
  <c r="CZ102" i="10"/>
  <c r="CZ113" i="10"/>
  <c r="CZ112" i="10"/>
  <c r="CZ110" i="10"/>
  <c r="CZ111" i="10"/>
  <c r="CZ109" i="10"/>
  <c r="CZ27" i="10"/>
  <c r="CZ25" i="10"/>
  <c r="CZ26" i="10"/>
  <c r="CZ33" i="10"/>
  <c r="CZ32" i="10"/>
  <c r="CZ31" i="10"/>
  <c r="CZ35" i="10"/>
  <c r="CZ34" i="10"/>
  <c r="CZ36" i="10"/>
  <c r="CZ121" i="10"/>
  <c r="CZ122" i="10"/>
  <c r="BK192" i="10"/>
  <c r="CX152" i="10"/>
  <c r="CX160" i="10"/>
  <c r="CX168" i="10"/>
  <c r="CX153" i="10"/>
  <c r="CX161" i="10"/>
  <c r="CX169" i="10"/>
  <c r="CX154" i="10"/>
  <c r="CX162" i="10"/>
  <c r="CX170" i="10"/>
  <c r="CX155" i="10"/>
  <c r="CX163" i="10"/>
  <c r="CX171" i="10"/>
  <c r="CX157" i="10"/>
  <c r="CX173" i="10"/>
  <c r="CX158" i="10"/>
  <c r="CX174" i="10"/>
  <c r="CX159" i="10"/>
  <c r="CX167" i="10"/>
  <c r="CX156" i="10"/>
  <c r="CX164" i="10"/>
  <c r="CX172" i="10"/>
  <c r="CX165" i="10"/>
  <c r="CX166" i="10"/>
  <c r="CX151" i="10"/>
  <c r="CX150" i="10"/>
  <c r="CZ96" i="10"/>
  <c r="CZ95" i="10"/>
  <c r="CZ94" i="10"/>
  <c r="CZ93" i="10"/>
  <c r="CZ98" i="10"/>
  <c r="CZ97" i="10"/>
  <c r="CZ100" i="10"/>
  <c r="CZ99" i="10"/>
  <c r="BR135" i="10"/>
  <c r="CZ127" i="10"/>
  <c r="CZ126" i="10"/>
  <c r="CZ125" i="10"/>
  <c r="CZ124" i="10"/>
  <c r="BK191" i="10"/>
  <c r="CZ145" i="10"/>
  <c r="CZ144" i="10"/>
  <c r="CZ39" i="10"/>
  <c r="CZ38" i="10"/>
  <c r="CZ87" i="10"/>
  <c r="CZ85" i="10"/>
  <c r="CZ84" i="10"/>
  <c r="CZ90" i="10"/>
  <c r="CZ88" i="10"/>
  <c r="CZ91" i="10"/>
  <c r="CZ83" i="10"/>
  <c r="CZ89" i="10"/>
  <c r="CX67" i="10"/>
  <c r="CZ106" i="10"/>
  <c r="CZ107" i="10"/>
  <c r="CZ80" i="10"/>
  <c r="CZ81" i="10"/>
  <c r="CZ132" i="10"/>
  <c r="CZ131" i="10"/>
  <c r="CZ130" i="10"/>
  <c r="CZ52" i="10"/>
  <c r="CZ51" i="10"/>
  <c r="CZ53" i="10"/>
  <c r="CZ54" i="10"/>
  <c r="CZ116" i="10"/>
  <c r="CZ115" i="10"/>
  <c r="CZ117" i="10"/>
  <c r="CZ77" i="10"/>
  <c r="CZ76" i="10"/>
  <c r="CZ75" i="10"/>
  <c r="CZ74" i="10"/>
  <c r="CZ72" i="10"/>
  <c r="CZ78" i="10"/>
  <c r="CZ73" i="10"/>
  <c r="CZ119" i="10"/>
  <c r="DA119" i="10" s="1"/>
  <c r="CQ174" i="10"/>
  <c r="CQ163" i="10"/>
  <c r="CQ165" i="10"/>
  <c r="CQ171" i="10"/>
  <c r="CQ172" i="10"/>
  <c r="CQ169" i="10"/>
  <c r="CQ166" i="10"/>
  <c r="CQ152" i="10"/>
  <c r="CQ159" i="10"/>
  <c r="CQ156" i="10"/>
  <c r="CQ154" i="10"/>
  <c r="CQ157" i="10"/>
  <c r="CQ161" i="10"/>
  <c r="CQ155" i="10"/>
  <c r="DH138" i="10"/>
  <c r="BP135" i="10"/>
  <c r="CR173" i="10"/>
  <c r="DL138" i="10"/>
  <c r="BT135" i="10"/>
  <c r="BS135" i="10"/>
  <c r="DF138" i="10"/>
  <c r="DJ138" i="10"/>
  <c r="BQ135" i="10"/>
  <c r="BU135" i="10"/>
  <c r="AV192" i="10"/>
  <c r="AT192" i="10"/>
  <c r="CS169" i="10"/>
  <c r="CS168" i="10"/>
  <c r="CR168" i="10"/>
  <c r="DH142" i="10"/>
  <c r="CU165" i="10"/>
  <c r="CR165" i="10"/>
  <c r="CQ142" i="10"/>
  <c r="CK23" i="10"/>
  <c r="AX61" i="10"/>
  <c r="BK61" i="10"/>
  <c r="AX43" i="10"/>
  <c r="BK23" i="10"/>
  <c r="AX135" i="10"/>
  <c r="CK61" i="10"/>
  <c r="AM45" i="10"/>
  <c r="BK70" i="10"/>
  <c r="CX105" i="10" s="1"/>
  <c r="AX70" i="10"/>
  <c r="BX61" i="10"/>
  <c r="BK135" i="10"/>
  <c r="CX143" i="10" s="1"/>
  <c r="BX43" i="10"/>
  <c r="BK43" i="10"/>
  <c r="CX50" i="10" s="1"/>
  <c r="CK70" i="10"/>
  <c r="CK43" i="10"/>
  <c r="BX70" i="10"/>
  <c r="CK191" i="10"/>
  <c r="CK135" i="10"/>
  <c r="CR174" i="10"/>
  <c r="CR169" i="10"/>
  <c r="CU166" i="10"/>
  <c r="CR166" i="10"/>
  <c r="CU174" i="10"/>
  <c r="BB135" i="10"/>
  <c r="DH47" i="10"/>
  <c r="DF166" i="10"/>
  <c r="DH159" i="10"/>
  <c r="DF169" i="10"/>
  <c r="DH145" i="10"/>
  <c r="DH117" i="10"/>
  <c r="CJ135" i="10"/>
  <c r="DJ127" i="10"/>
  <c r="DL173" i="10"/>
  <c r="DH103" i="10"/>
  <c r="DF165" i="10"/>
  <c r="CH135" i="10"/>
  <c r="DH34" i="10"/>
  <c r="DH48" i="10"/>
  <c r="DF167" i="10"/>
  <c r="DF159" i="10"/>
  <c r="DF142" i="10"/>
  <c r="DJ75" i="10"/>
  <c r="DF81" i="10"/>
  <c r="DH49" i="10"/>
  <c r="DF158" i="10"/>
  <c r="DF174" i="10"/>
  <c r="DH173" i="10"/>
  <c r="DH168" i="10"/>
  <c r="DH52" i="10"/>
  <c r="DF164" i="10"/>
  <c r="DJ117" i="10"/>
  <c r="DJ166" i="10"/>
  <c r="BJ135" i="10"/>
  <c r="AR135" i="10"/>
  <c r="CE135" i="10"/>
  <c r="AP135" i="10"/>
  <c r="CD135" i="10"/>
  <c r="BC135" i="10"/>
  <c r="CB135" i="10"/>
  <c r="CC135" i="10"/>
  <c r="BD135" i="10"/>
  <c r="BE135" i="10"/>
  <c r="AU135" i="10"/>
  <c r="AO135" i="10"/>
  <c r="AT135" i="10"/>
  <c r="AQ135" i="10"/>
  <c r="CG135" i="10"/>
  <c r="AV135" i="10"/>
  <c r="AK135" i="10"/>
  <c r="AF43" i="10"/>
  <c r="CQ76" i="10"/>
  <c r="CU162" i="10"/>
  <c r="CR162" i="10"/>
  <c r="AE43" i="10"/>
  <c r="BA50" i="10"/>
  <c r="CQ151" i="10"/>
  <c r="CN50" i="10"/>
  <c r="AK44" i="10"/>
  <c r="CA44" i="10"/>
  <c r="CA50" i="10"/>
  <c r="CQ45" i="10"/>
  <c r="BN44" i="10"/>
  <c r="CQ99" i="10"/>
  <c r="CQ51" i="10"/>
  <c r="BN50" i="10"/>
  <c r="BA44" i="10"/>
  <c r="CN44" i="10"/>
  <c r="AK50" i="10"/>
  <c r="CJ70" i="10"/>
  <c r="CJ60" i="10" s="1"/>
  <c r="CJ188" i="10" s="1"/>
  <c r="CR25" i="10"/>
  <c r="BJ192" i="10"/>
  <c r="BJ23" i="10"/>
  <c r="BW61" i="10"/>
  <c r="BW70" i="10"/>
  <c r="BW191" i="10"/>
  <c r="CQ98" i="10"/>
  <c r="AW61" i="10"/>
  <c r="CQ107" i="10"/>
  <c r="CQ126" i="10"/>
  <c r="CQ125" i="10"/>
  <c r="AW70" i="10"/>
  <c r="CQ69" i="10"/>
  <c r="CQ110" i="10"/>
  <c r="BJ191" i="10"/>
  <c r="CQ90" i="10"/>
  <c r="CU173" i="10"/>
  <c r="CQ87" i="10"/>
  <c r="CQ84" i="10"/>
  <c r="CQ75" i="10"/>
  <c r="BJ61" i="10"/>
  <c r="BJ70" i="10"/>
  <c r="AW191" i="10"/>
  <c r="CQ136" i="10"/>
  <c r="CQ115" i="10"/>
  <c r="CQ77" i="10"/>
  <c r="CQ78" i="10"/>
  <c r="CQ132" i="10"/>
  <c r="CQ32" i="10"/>
  <c r="CQ95" i="10"/>
  <c r="CQ138" i="10"/>
  <c r="CQ65" i="10"/>
  <c r="CQ97" i="10"/>
  <c r="CQ127" i="10"/>
  <c r="CQ66" i="10"/>
  <c r="CQ38" i="10"/>
  <c r="CQ88" i="10"/>
  <c r="CQ74" i="10"/>
  <c r="CQ54" i="10"/>
  <c r="CQ64" i="10"/>
  <c r="CQ89" i="10"/>
  <c r="CQ53" i="10"/>
  <c r="CQ116" i="10"/>
  <c r="CQ85" i="10"/>
  <c r="CQ93" i="10"/>
  <c r="CQ104" i="10"/>
  <c r="CQ94" i="10"/>
  <c r="CQ106" i="10"/>
  <c r="CO73" i="10"/>
  <c r="CQ73" i="10"/>
  <c r="CO162" i="10"/>
  <c r="CP144" i="10"/>
  <c r="CQ144" i="10"/>
  <c r="CQ143" i="10" s="1"/>
  <c r="CQ191" i="10" s="1"/>
  <c r="CQ91" i="10"/>
  <c r="CQ96" i="10"/>
  <c r="CO68" i="10"/>
  <c r="CQ68" i="10"/>
  <c r="CQ46" i="10"/>
  <c r="CO112" i="10"/>
  <c r="CQ112" i="10"/>
  <c r="CQ29" i="10"/>
  <c r="CO83" i="10"/>
  <c r="CQ83" i="10"/>
  <c r="CP154" i="10"/>
  <c r="CQ100" i="10"/>
  <c r="CQ39" i="10"/>
  <c r="CQ25" i="10"/>
  <c r="CQ33" i="10"/>
  <c r="CQ122" i="10"/>
  <c r="CQ102" i="10"/>
  <c r="CQ131" i="10"/>
  <c r="CO113" i="10"/>
  <c r="CQ113" i="10"/>
  <c r="CQ36" i="10"/>
  <c r="CP109" i="10"/>
  <c r="CQ109" i="10"/>
  <c r="CP119" i="10"/>
  <c r="CP118" i="10" s="1"/>
  <c r="CQ119" i="10"/>
  <c r="CQ118" i="10" s="1"/>
  <c r="CP80" i="10"/>
  <c r="CQ80" i="10"/>
  <c r="CQ79" i="10" s="1"/>
  <c r="CP72" i="10"/>
  <c r="CQ72" i="10"/>
  <c r="CQ128" i="10"/>
  <c r="CP141" i="10"/>
  <c r="CQ141" i="10"/>
  <c r="CQ121" i="10"/>
  <c r="CQ27" i="10"/>
  <c r="CQ26" i="10"/>
  <c r="CO141" i="10"/>
  <c r="CP111" i="10"/>
  <c r="CQ111" i="10"/>
  <c r="CQ63" i="10"/>
  <c r="CQ124" i="10"/>
  <c r="CQ86" i="10"/>
  <c r="CQ148" i="10"/>
  <c r="CO140" i="10"/>
  <c r="CQ140" i="10"/>
  <c r="CQ31" i="10"/>
  <c r="CQ35" i="10"/>
  <c r="CS99" i="10"/>
  <c r="CP66" i="10"/>
  <c r="CO96" i="10"/>
  <c r="CS159" i="10"/>
  <c r="CO124" i="10"/>
  <c r="CO119" i="10"/>
  <c r="CO86" i="10"/>
  <c r="CS122" i="10"/>
  <c r="CP78" i="10"/>
  <c r="CO80" i="10"/>
  <c r="CS131" i="10"/>
  <c r="CS80" i="10"/>
  <c r="CO173" i="10"/>
  <c r="CP173" i="10"/>
  <c r="CR106" i="10"/>
  <c r="CR127" i="10"/>
  <c r="CR97" i="10"/>
  <c r="CR102" i="10"/>
  <c r="CP165" i="10"/>
  <c r="CO165" i="10"/>
  <c r="CR68" i="10"/>
  <c r="CR83" i="10"/>
  <c r="CS109" i="10"/>
  <c r="CS144" i="10"/>
  <c r="CR69" i="10"/>
  <c r="CR110" i="10"/>
  <c r="CR86" i="10"/>
  <c r="CR100" i="10"/>
  <c r="CR145" i="10"/>
  <c r="CP148" i="10"/>
  <c r="CO148" i="10"/>
  <c r="CP158" i="10"/>
  <c r="CO158" i="10"/>
  <c r="CP159" i="10"/>
  <c r="CO159" i="10"/>
  <c r="CR141" i="10"/>
  <c r="AM74" i="10"/>
  <c r="CS112" i="10"/>
  <c r="CR156" i="10"/>
  <c r="CS157" i="10"/>
  <c r="CS97" i="10"/>
  <c r="CS165" i="10"/>
  <c r="CP125" i="10"/>
  <c r="CS172" i="10"/>
  <c r="CS66" i="10"/>
  <c r="CO89" i="10"/>
  <c r="CO65" i="10"/>
  <c r="CO144" i="10"/>
  <c r="CO91" i="10"/>
  <c r="CO95" i="10"/>
  <c r="CS148" i="10"/>
  <c r="CP88" i="10"/>
  <c r="CO69" i="10"/>
  <c r="CO154" i="10"/>
  <c r="CS77" i="10"/>
  <c r="CP75" i="10"/>
  <c r="CO122" i="10"/>
  <c r="CO126" i="10"/>
  <c r="CR91" i="10"/>
  <c r="CO172" i="10"/>
  <c r="CP172" i="10"/>
  <c r="CR152" i="10"/>
  <c r="CS110" i="10"/>
  <c r="CO174" i="10"/>
  <c r="CP174" i="10"/>
  <c r="CR112" i="10"/>
  <c r="CR65" i="10"/>
  <c r="CR107" i="10"/>
  <c r="CS124" i="10"/>
  <c r="CS83" i="10"/>
  <c r="CR103" i="10"/>
  <c r="CO164" i="10"/>
  <c r="CP164" i="10"/>
  <c r="CS151" i="10"/>
  <c r="CS93" i="10"/>
  <c r="CR144" i="10"/>
  <c r="CS106" i="10"/>
  <c r="CS138" i="10"/>
  <c r="CR98" i="10"/>
  <c r="CR73" i="10"/>
  <c r="CR94" i="10"/>
  <c r="CR89" i="10"/>
  <c r="CP167" i="10"/>
  <c r="CO167" i="10"/>
  <c r="CP169" i="10"/>
  <c r="CO169" i="10"/>
  <c r="CS91" i="10"/>
  <c r="CS84" i="10"/>
  <c r="CS142" i="10"/>
  <c r="CS76" i="10"/>
  <c r="CS88" i="10"/>
  <c r="CS132" i="10"/>
  <c r="CS89" i="10"/>
  <c r="CR163" i="10"/>
  <c r="CO125" i="10"/>
  <c r="CS95" i="10"/>
  <c r="CP89" i="10"/>
  <c r="CP68" i="10"/>
  <c r="CP65" i="10"/>
  <c r="CP91" i="10"/>
  <c r="CP95" i="10"/>
  <c r="CO109" i="10"/>
  <c r="CO88" i="10"/>
  <c r="CP69" i="10"/>
  <c r="CO66" i="10"/>
  <c r="CS125" i="10"/>
  <c r="CP93" i="10"/>
  <c r="CP122" i="10"/>
  <c r="CP126" i="10"/>
  <c r="CR124" i="10"/>
  <c r="CP171" i="10"/>
  <c r="CO171" i="10"/>
  <c r="CP110" i="10"/>
  <c r="CS72" i="10"/>
  <c r="CS119" i="10"/>
  <c r="CS118" i="10" s="1"/>
  <c r="CR72" i="10"/>
  <c r="CR119" i="10"/>
  <c r="CR118" i="10" s="1"/>
  <c r="CR74" i="10"/>
  <c r="CR66" i="10"/>
  <c r="CR138" i="10"/>
  <c r="CR111" i="10"/>
  <c r="CR88" i="10"/>
  <c r="CO155" i="10"/>
  <c r="CP155" i="10"/>
  <c r="CR172" i="10"/>
  <c r="CR155" i="10"/>
  <c r="CS141" i="10"/>
  <c r="CS167" i="10"/>
  <c r="CS154" i="10"/>
  <c r="CS34" i="10"/>
  <c r="CP83" i="10"/>
  <c r="CP86" i="10"/>
  <c r="CO104" i="10"/>
  <c r="CS65" i="10"/>
  <c r="CP107" i="10"/>
  <c r="CP124" i="10"/>
  <c r="CS174" i="10"/>
  <c r="CP84" i="10"/>
  <c r="CP96" i="10"/>
  <c r="CO78" i="10"/>
  <c r="CO76" i="10"/>
  <c r="CO110" i="10"/>
  <c r="CR109" i="10"/>
  <c r="CR96" i="10"/>
  <c r="CR148" i="10"/>
  <c r="CR115" i="10"/>
  <c r="CR131" i="10"/>
  <c r="CS140" i="10"/>
  <c r="CS136" i="10"/>
  <c r="CR125" i="10"/>
  <c r="CR78" i="10"/>
  <c r="CR77" i="10"/>
  <c r="CR99" i="10"/>
  <c r="CP151" i="10"/>
  <c r="CO151" i="10"/>
  <c r="CS161" i="10"/>
  <c r="CS94" i="10"/>
  <c r="CS100" i="10"/>
  <c r="CS171" i="10"/>
  <c r="CS116" i="10"/>
  <c r="CR132" i="10"/>
  <c r="CS107" i="10"/>
  <c r="CS49" i="10"/>
  <c r="CO127" i="10"/>
  <c r="CP131" i="10"/>
  <c r="CP104" i="10"/>
  <c r="CO87" i="10"/>
  <c r="CO107" i="10"/>
  <c r="CO98" i="10"/>
  <c r="CP74" i="10"/>
  <c r="CO84" i="10"/>
  <c r="CO72" i="10"/>
  <c r="CP73" i="10"/>
  <c r="CP76" i="10"/>
  <c r="CS98" i="10"/>
  <c r="CO94" i="10"/>
  <c r="CP97" i="10"/>
  <c r="CS115" i="10"/>
  <c r="CR76" i="10"/>
  <c r="CS111" i="10"/>
  <c r="CS73" i="10"/>
  <c r="CS104" i="10"/>
  <c r="CO93" i="10"/>
  <c r="CS63" i="10"/>
  <c r="CS68" i="10"/>
  <c r="CR93" i="10"/>
  <c r="CO163" i="10"/>
  <c r="CP163" i="10"/>
  <c r="CO161" i="10"/>
  <c r="CP161" i="10"/>
  <c r="CR136" i="10"/>
  <c r="CR75" i="10"/>
  <c r="CR87" i="10"/>
  <c r="CR84" i="10"/>
  <c r="CR126" i="10"/>
  <c r="CP136" i="10"/>
  <c r="CO136" i="10"/>
  <c r="CO168" i="10"/>
  <c r="CP168" i="10"/>
  <c r="CR161" i="10"/>
  <c r="CR171" i="10"/>
  <c r="CS74" i="10"/>
  <c r="CS85" i="10"/>
  <c r="CS64" i="10"/>
  <c r="CP127" i="10"/>
  <c r="CO131" i="10"/>
  <c r="CS156" i="10"/>
  <c r="CP87" i="10"/>
  <c r="CP90" i="10"/>
  <c r="CR167" i="10"/>
  <c r="CS103" i="10"/>
  <c r="CP98" i="10"/>
  <c r="CO74" i="10"/>
  <c r="CR151" i="10"/>
  <c r="CO116" i="10"/>
  <c r="CO121" i="10"/>
  <c r="CS87" i="10"/>
  <c r="CP94" i="10"/>
  <c r="CO97" i="10"/>
  <c r="CR63" i="10"/>
  <c r="CO156" i="10"/>
  <c r="CP156" i="10"/>
  <c r="CS163" i="10"/>
  <c r="CR154" i="10"/>
  <c r="CS81" i="10"/>
  <c r="CS78" i="10"/>
  <c r="CS166" i="10"/>
  <c r="CS126" i="10"/>
  <c r="CS90" i="10"/>
  <c r="CR157" i="10"/>
  <c r="CO85" i="10"/>
  <c r="CP102" i="10"/>
  <c r="CO106" i="10"/>
  <c r="CO132" i="10"/>
  <c r="CO90" i="10"/>
  <c r="CO100" i="10"/>
  <c r="CO115" i="10"/>
  <c r="CO138" i="10"/>
  <c r="CO64" i="10"/>
  <c r="CP99" i="10"/>
  <c r="CP63" i="10"/>
  <c r="CP116" i="10"/>
  <c r="CP121" i="10"/>
  <c r="CO77" i="10"/>
  <c r="CP81" i="10"/>
  <c r="CO142" i="10"/>
  <c r="CR122" i="10"/>
  <c r="CR140" i="10"/>
  <c r="CS121" i="10"/>
  <c r="CR95" i="10"/>
  <c r="CS102" i="10"/>
  <c r="CR117" i="10"/>
  <c r="CP166" i="10"/>
  <c r="CO166" i="10"/>
  <c r="CR80" i="10"/>
  <c r="CR121" i="10"/>
  <c r="DF162" i="10"/>
  <c r="CR64" i="10"/>
  <c r="CR90" i="10"/>
  <c r="CR85" i="10"/>
  <c r="CR104" i="10"/>
  <c r="CR116" i="10"/>
  <c r="CP157" i="10"/>
  <c r="CO157" i="10"/>
  <c r="CO152" i="10"/>
  <c r="CP152" i="10"/>
  <c r="CS96" i="10"/>
  <c r="CS69" i="10"/>
  <c r="CR81" i="10"/>
  <c r="CP85" i="10"/>
  <c r="CO102" i="10"/>
  <c r="CP106" i="10"/>
  <c r="CP132" i="10"/>
  <c r="CP140" i="10"/>
  <c r="CP100" i="10"/>
  <c r="CP115" i="10"/>
  <c r="CS158" i="10"/>
  <c r="CP138" i="10"/>
  <c r="CP112" i="10"/>
  <c r="CP162" i="10"/>
  <c r="CP64" i="10"/>
  <c r="CO99" i="10"/>
  <c r="CO63" i="10"/>
  <c r="CR142" i="10"/>
  <c r="CO75" i="10"/>
  <c r="CO111" i="10"/>
  <c r="CP77" i="10"/>
  <c r="CO81" i="10"/>
  <c r="CP142" i="10"/>
  <c r="AM31" i="10"/>
  <c r="CR49" i="10"/>
  <c r="CR33" i="10"/>
  <c r="CR36" i="10"/>
  <c r="CR35" i="10"/>
  <c r="CR53" i="10"/>
  <c r="BF191" i="10"/>
  <c r="CS38" i="10"/>
  <c r="CO33" i="10"/>
  <c r="CP33" i="10"/>
  <c r="CR26" i="10"/>
  <c r="CR34" i="10"/>
  <c r="AM33" i="10"/>
  <c r="CS52" i="10"/>
  <c r="CS48" i="10"/>
  <c r="CS29" i="10"/>
  <c r="CP34" i="10"/>
  <c r="CO34" i="10"/>
  <c r="CR51" i="10"/>
  <c r="CR32" i="10"/>
  <c r="CS36" i="10"/>
  <c r="AM25" i="10"/>
  <c r="CR47" i="10"/>
  <c r="CS35" i="10"/>
  <c r="CS31" i="10"/>
  <c r="CR45" i="10"/>
  <c r="CR29" i="10"/>
  <c r="CR28" i="10" s="1"/>
  <c r="CS26" i="10"/>
  <c r="CO35" i="10"/>
  <c r="CP35" i="10"/>
  <c r="CS54" i="10"/>
  <c r="CS33" i="10"/>
  <c r="CS46" i="10"/>
  <c r="CR46" i="10"/>
  <c r="CP32" i="10"/>
  <c r="CO32" i="10"/>
  <c r="CS53" i="10"/>
  <c r="CR48" i="10"/>
  <c r="CR52" i="10"/>
  <c r="CS51" i="10"/>
  <c r="CR31" i="10"/>
  <c r="CR39" i="10"/>
  <c r="CS32" i="10"/>
  <c r="CS27" i="10"/>
  <c r="CS47" i="10"/>
  <c r="CS25" i="10"/>
  <c r="CS39" i="10"/>
  <c r="CR27" i="10"/>
  <c r="CR54" i="10"/>
  <c r="CR38" i="10"/>
  <c r="CS45" i="10"/>
  <c r="BG192" i="10"/>
  <c r="BH192" i="10"/>
  <c r="BI192" i="10"/>
  <c r="BH191" i="10"/>
  <c r="BG191" i="10"/>
  <c r="CD192" i="10"/>
  <c r="CE192" i="10"/>
  <c r="CF192" i="10"/>
  <c r="CI192" i="10"/>
  <c r="CB192" i="10"/>
  <c r="CG192" i="10"/>
  <c r="BF192" i="10"/>
  <c r="CC192" i="10"/>
  <c r="AS191" i="10"/>
  <c r="BS192" i="10"/>
  <c r="BS197" i="10" s="1"/>
  <c r="CH192" i="10"/>
  <c r="CI23" i="10"/>
  <c r="BI22" i="10"/>
  <c r="CU163" i="10"/>
  <c r="BV61" i="10"/>
  <c r="CI61" i="10"/>
  <c r="BI70" i="10"/>
  <c r="BI61" i="10"/>
  <c r="AV61" i="10"/>
  <c r="CI70" i="10"/>
  <c r="BV70" i="10"/>
  <c r="AV70" i="10"/>
  <c r="AM54" i="10"/>
  <c r="AM35" i="10"/>
  <c r="CO128" i="10"/>
  <c r="CU158" i="10"/>
  <c r="CU167" i="10"/>
  <c r="CU169" i="10"/>
  <c r="AN190" i="10"/>
  <c r="CT34" i="10"/>
  <c r="CT35" i="10"/>
  <c r="CU151" i="10"/>
  <c r="CU159" i="10"/>
  <c r="CU168" i="10"/>
  <c r="CU157" i="10"/>
  <c r="CU132" i="10"/>
  <c r="AM29" i="10"/>
  <c r="CU156" i="10"/>
  <c r="BH61" i="10"/>
  <c r="AM53" i="10"/>
  <c r="AM26" i="10"/>
  <c r="CU155" i="10"/>
  <c r="CH23" i="10"/>
  <c r="AM39" i="10"/>
  <c r="CU171" i="10"/>
  <c r="CT74" i="10"/>
  <c r="CU172" i="10"/>
  <c r="BH23" i="10"/>
  <c r="AM36" i="10"/>
  <c r="CU154" i="10"/>
  <c r="AM46" i="10"/>
  <c r="AM112" i="10"/>
  <c r="BU61" i="10"/>
  <c r="CT112" i="10"/>
  <c r="CU161" i="10"/>
  <c r="CU141" i="10"/>
  <c r="CU152" i="10"/>
  <c r="CS113" i="10"/>
  <c r="BH70" i="10"/>
  <c r="AM32" i="10"/>
  <c r="CT32" i="10"/>
  <c r="CH61" i="10"/>
  <c r="BA30" i="10"/>
  <c r="AU70" i="10"/>
  <c r="CU148" i="10"/>
  <c r="AU61" i="10"/>
  <c r="CH70" i="10"/>
  <c r="BU70" i="10"/>
  <c r="AM27" i="10"/>
  <c r="BA24" i="10"/>
  <c r="BN190" i="10"/>
  <c r="CU72" i="10"/>
  <c r="CU75" i="10"/>
  <c r="CU97" i="10"/>
  <c r="CU109" i="10"/>
  <c r="CU116" i="10"/>
  <c r="CU117" i="10"/>
  <c r="CU110" i="10"/>
  <c r="CU86" i="10"/>
  <c r="CU100" i="10"/>
  <c r="CU126" i="10"/>
  <c r="CU80" i="10"/>
  <c r="CU107" i="10"/>
  <c r="CU104" i="10"/>
  <c r="CU106" i="10"/>
  <c r="CU98" i="10"/>
  <c r="CU73" i="10"/>
  <c r="CU94" i="10"/>
  <c r="CU89" i="10"/>
  <c r="CU69" i="10"/>
  <c r="CU84" i="10"/>
  <c r="CU124" i="10"/>
  <c r="CU127" i="10"/>
  <c r="CU112" i="10"/>
  <c r="CU85" i="10"/>
  <c r="CU63" i="10"/>
  <c r="CU131" i="10"/>
  <c r="CU76" i="10"/>
  <c r="CU91" i="10"/>
  <c r="CU96" i="10"/>
  <c r="CU122" i="10"/>
  <c r="CU65" i="10"/>
  <c r="CU103" i="10"/>
  <c r="CU93" i="10"/>
  <c r="CU83" i="10"/>
  <c r="CU68" i="10"/>
  <c r="CU74" i="10"/>
  <c r="CU64" i="10"/>
  <c r="CU113" i="10"/>
  <c r="CU111" i="10"/>
  <c r="CU88" i="10"/>
  <c r="CU87" i="10"/>
  <c r="CU95" i="10"/>
  <c r="CU90" i="10"/>
  <c r="CU102" i="10"/>
  <c r="CU115" i="10"/>
  <c r="CU119" i="10"/>
  <c r="CU121" i="10"/>
  <c r="CU66" i="10"/>
  <c r="CU125" i="10"/>
  <c r="CU78" i="10"/>
  <c r="CU77" i="10"/>
  <c r="CU99" i="10"/>
  <c r="CU33" i="10"/>
  <c r="CT174" i="10"/>
  <c r="CT165" i="10"/>
  <c r="CT166" i="10"/>
  <c r="CT159" i="10"/>
  <c r="CT161" i="10"/>
  <c r="CT173" i="10"/>
  <c r="CT164" i="10"/>
  <c r="CT163" i="10"/>
  <c r="CT151" i="10"/>
  <c r="CT158" i="10"/>
  <c r="BA190" i="10"/>
  <c r="CT97" i="10"/>
  <c r="CT106" i="10"/>
  <c r="CT95" i="10"/>
  <c r="CT119" i="10"/>
  <c r="CT124" i="10"/>
  <c r="CT116" i="10"/>
  <c r="CT100" i="10"/>
  <c r="CT94" i="10"/>
  <c r="CT110" i="10"/>
  <c r="CT131" i="10"/>
  <c r="CT121" i="10"/>
  <c r="CT102" i="10"/>
  <c r="CT104" i="10"/>
  <c r="CT125" i="10"/>
  <c r="CT122" i="10"/>
  <c r="CT107" i="10"/>
  <c r="CT113" i="10"/>
  <c r="CT96" i="10"/>
  <c r="CT115" i="10"/>
  <c r="CT132" i="10"/>
  <c r="CT98" i="10"/>
  <c r="CT111" i="10"/>
  <c r="CT126" i="10"/>
  <c r="CT127" i="10"/>
  <c r="CT109" i="10"/>
  <c r="CT99" i="10"/>
  <c r="CT93" i="10"/>
  <c r="CT83" i="10"/>
  <c r="CT69" i="10"/>
  <c r="CT90" i="10"/>
  <c r="CT77" i="10"/>
  <c r="CT75" i="10"/>
  <c r="CT88" i="10"/>
  <c r="CT80" i="10"/>
  <c r="CT86" i="10"/>
  <c r="CT85" i="10"/>
  <c r="CT78" i="10"/>
  <c r="CT89" i="10"/>
  <c r="CT73" i="10"/>
  <c r="CT84" i="10"/>
  <c r="CT68" i="10"/>
  <c r="CT81" i="10"/>
  <c r="CT76" i="10"/>
  <c r="CT87" i="10"/>
  <c r="CT91" i="10"/>
  <c r="CT72" i="10"/>
  <c r="CT66" i="10"/>
  <c r="CT65" i="10"/>
  <c r="CT63" i="10"/>
  <c r="CT64" i="10"/>
  <c r="CN190" i="10"/>
  <c r="CA190" i="10"/>
  <c r="CT140" i="10"/>
  <c r="CU34" i="10"/>
  <c r="CT33" i="10"/>
  <c r="CT142" i="10"/>
  <c r="CU32" i="10"/>
  <c r="CT171" i="10"/>
  <c r="CU144" i="10"/>
  <c r="CT168" i="10"/>
  <c r="CT157" i="10"/>
  <c r="CU138" i="10"/>
  <c r="CT154" i="10"/>
  <c r="CT141" i="10"/>
  <c r="CT144" i="10"/>
  <c r="CT136" i="10"/>
  <c r="CT169" i="10"/>
  <c r="CT152" i="10"/>
  <c r="CT138" i="10"/>
  <c r="CT156" i="10"/>
  <c r="CT167" i="10"/>
  <c r="CU136" i="10"/>
  <c r="CU35" i="10"/>
  <c r="CU140" i="10"/>
  <c r="CT128" i="10"/>
  <c r="CT162" i="10"/>
  <c r="CT148" i="10"/>
  <c r="CU145" i="10"/>
  <c r="CT172" i="10"/>
  <c r="CT155" i="10"/>
  <c r="AM38" i="10"/>
  <c r="AN150" i="10"/>
  <c r="AN192" i="10" s="1"/>
  <c r="BA37" i="10"/>
  <c r="BA150" i="10"/>
  <c r="BG23" i="10"/>
  <c r="CG23" i="10"/>
  <c r="AN54" i="10"/>
  <c r="DD54" i="10" s="1"/>
  <c r="AN31" i="10"/>
  <c r="DD31" i="10" s="1"/>
  <c r="AN57" i="10"/>
  <c r="DD57" i="10" s="1"/>
  <c r="AN49" i="10"/>
  <c r="DD49" i="10" s="1"/>
  <c r="AN27" i="10"/>
  <c r="DD27" i="10" s="1"/>
  <c r="AN56" i="10"/>
  <c r="DD56" i="10" s="1"/>
  <c r="AN53" i="10"/>
  <c r="DD53" i="10" s="1"/>
  <c r="AN45" i="10"/>
  <c r="DD45" i="10" s="1"/>
  <c r="AN29" i="10"/>
  <c r="DD29" i="10" s="1"/>
  <c r="AN52" i="10"/>
  <c r="DD52" i="10" s="1"/>
  <c r="AN48" i="10"/>
  <c r="DD48" i="10" s="1"/>
  <c r="AN38" i="10"/>
  <c r="DD38" i="10" s="1"/>
  <c r="AN47" i="10"/>
  <c r="DD47" i="10" s="1"/>
  <c r="AN42" i="10"/>
  <c r="DD42" i="10" s="1"/>
  <c r="AN55" i="10"/>
  <c r="DD55" i="10" s="1"/>
  <c r="AN26" i="10"/>
  <c r="DD26" i="10" s="1"/>
  <c r="AN51" i="10"/>
  <c r="DD51" i="10" s="1"/>
  <c r="AN40" i="10"/>
  <c r="DD40" i="10" s="1"/>
  <c r="AN46" i="10"/>
  <c r="DD46" i="10" s="1"/>
  <c r="AN58" i="10"/>
  <c r="DD58" i="10" s="1"/>
  <c r="AN39" i="10"/>
  <c r="DD39" i="10" s="1"/>
  <c r="CN28" i="10"/>
  <c r="AT61" i="10"/>
  <c r="AM159" i="10"/>
  <c r="AM158" i="10"/>
  <c r="BT61" i="10"/>
  <c r="CG70" i="10"/>
  <c r="BG70" i="10"/>
  <c r="BG61" i="10"/>
  <c r="AT70" i="10"/>
  <c r="BT70" i="10"/>
  <c r="CG61" i="10"/>
  <c r="CA24" i="10"/>
  <c r="BF61" i="10"/>
  <c r="BD23" i="10"/>
  <c r="BS23" i="10"/>
  <c r="BC23" i="10"/>
  <c r="CE23" i="10"/>
  <c r="BE23" i="10"/>
  <c r="CF23" i="10"/>
  <c r="CF22" i="10" s="1"/>
  <c r="CF187" i="10" s="1"/>
  <c r="BF23" i="10"/>
  <c r="BT23" i="10"/>
  <c r="BS61" i="10"/>
  <c r="CF70" i="10"/>
  <c r="BS70" i="10"/>
  <c r="CF61" i="10"/>
  <c r="AS61" i="10"/>
  <c r="AS70" i="10"/>
  <c r="BF70" i="10"/>
  <c r="BR23" i="10"/>
  <c r="AR61" i="10"/>
  <c r="CE61" i="10"/>
  <c r="CN37" i="10"/>
  <c r="CE70" i="10"/>
  <c r="BR61" i="10"/>
  <c r="BR70" i="10"/>
  <c r="BE61" i="10"/>
  <c r="BE70" i="10"/>
  <c r="AR70" i="10"/>
  <c r="CL22" i="10"/>
  <c r="CL187" i="10" s="1"/>
  <c r="CL194" i="10" s="1"/>
  <c r="DU176" i="10"/>
  <c r="DH25" i="10"/>
  <c r="DQ176" i="10"/>
  <c r="CM22" i="10"/>
  <c r="CM187" i="10" s="1"/>
  <c r="CM194" i="10" s="1"/>
  <c r="DS176" i="10"/>
  <c r="DW176" i="10"/>
  <c r="CD70" i="10"/>
  <c r="CD60" i="10" s="1"/>
  <c r="CD188" i="10" s="1"/>
  <c r="CJ22" i="10"/>
  <c r="CJ187" i="10" s="1"/>
  <c r="AQ61" i="10"/>
  <c r="BQ61" i="10"/>
  <c r="BN30" i="10"/>
  <c r="CA28" i="10"/>
  <c r="CD23" i="10"/>
  <c r="BQ23" i="10"/>
  <c r="CA30" i="10"/>
  <c r="CA37" i="10"/>
  <c r="BD61" i="10"/>
  <c r="CN30" i="10"/>
  <c r="BN28" i="10"/>
  <c r="AP70" i="10"/>
  <c r="BO70" i="10"/>
  <c r="BD70" i="10"/>
  <c r="BQ70" i="10"/>
  <c r="AQ70" i="10"/>
  <c r="BP70" i="10"/>
  <c r="BB70" i="10"/>
  <c r="AO70" i="10"/>
  <c r="CB70" i="10"/>
  <c r="CC70" i="10"/>
  <c r="BC70" i="10"/>
  <c r="AK70" i="10"/>
  <c r="AP61" i="10"/>
  <c r="AE60" i="10"/>
  <c r="AE188" i="10" s="1"/>
  <c r="CC23" i="10"/>
  <c r="BP23" i="10"/>
  <c r="P22" i="10"/>
  <c r="CC61" i="10"/>
  <c r="AM162" i="10"/>
  <c r="BP61" i="10"/>
  <c r="BC61" i="10"/>
  <c r="AM106" i="10"/>
  <c r="AM78" i="10"/>
  <c r="AM124" i="10"/>
  <c r="AM122" i="10"/>
  <c r="AM77" i="10"/>
  <c r="AM163" i="10"/>
  <c r="AM113" i="10"/>
  <c r="AM167" i="10"/>
  <c r="AM136" i="10"/>
  <c r="AM171" i="10"/>
  <c r="AM115" i="10"/>
  <c r="AM132" i="10"/>
  <c r="AM169" i="10"/>
  <c r="AM63" i="10"/>
  <c r="AM145" i="10"/>
  <c r="AM138" i="10"/>
  <c r="AM125" i="10"/>
  <c r="AM65" i="10"/>
  <c r="AM99" i="10"/>
  <c r="AM142" i="10"/>
  <c r="AM116" i="10"/>
  <c r="AM86" i="10"/>
  <c r="AM141" i="10"/>
  <c r="AM97" i="10"/>
  <c r="AM66" i="10"/>
  <c r="AM109" i="10"/>
  <c r="AM76" i="10"/>
  <c r="AM73" i="10"/>
  <c r="AM119" i="10"/>
  <c r="AM69" i="10"/>
  <c r="AM72" i="10"/>
  <c r="AM128" i="10"/>
  <c r="AM84" i="10"/>
  <c r="AM173" i="10"/>
  <c r="AM68" i="10"/>
  <c r="AM126" i="10"/>
  <c r="AM151" i="10"/>
  <c r="AM107" i="10"/>
  <c r="AM168" i="10"/>
  <c r="AM88" i="10"/>
  <c r="AM95" i="10"/>
  <c r="AM80" i="10"/>
  <c r="AM96" i="10"/>
  <c r="AM154" i="10"/>
  <c r="AM64" i="10"/>
  <c r="AM83" i="10"/>
  <c r="AM155" i="10"/>
  <c r="AM121" i="10"/>
  <c r="AM161" i="10"/>
  <c r="AM140" i="10"/>
  <c r="AM87" i="10"/>
  <c r="AM91" i="10"/>
  <c r="AM152" i="10"/>
  <c r="AM98" i="10"/>
  <c r="AM90" i="10"/>
  <c r="AM93" i="10"/>
  <c r="AM127" i="10"/>
  <c r="AM89" i="10"/>
  <c r="AM75" i="10"/>
  <c r="AM174" i="10"/>
  <c r="AM165" i="10"/>
  <c r="AM102" i="10"/>
  <c r="AM164" i="10"/>
  <c r="AM166" i="10"/>
  <c r="AM100" i="10"/>
  <c r="AM148" i="10"/>
  <c r="AM156" i="10"/>
  <c r="AM94" i="10"/>
  <c r="AM157" i="10"/>
  <c r="DF25" i="10"/>
  <c r="AM111" i="10"/>
  <c r="AM172" i="10"/>
  <c r="AM110" i="10"/>
  <c r="AM85" i="10"/>
  <c r="AM131" i="10"/>
  <c r="AM104" i="10"/>
  <c r="AM81" i="10"/>
  <c r="AM144" i="10"/>
  <c r="CR113" i="10"/>
  <c r="CN67" i="10"/>
  <c r="CN82" i="10"/>
  <c r="CN71" i="10"/>
  <c r="CN123" i="10"/>
  <c r="CN101" i="10"/>
  <c r="CN108" i="10"/>
  <c r="CN129" i="10"/>
  <c r="CN150" i="10"/>
  <c r="CN192" i="10" s="1"/>
  <c r="BN24" i="10"/>
  <c r="CN143" i="10"/>
  <c r="CN191" i="10" s="1"/>
  <c r="CN118" i="10"/>
  <c r="CN114" i="10"/>
  <c r="CN105" i="10"/>
  <c r="CN120" i="10"/>
  <c r="CN79" i="10"/>
  <c r="CN92" i="10"/>
  <c r="CN139" i="10"/>
  <c r="CN189" i="10" s="1"/>
  <c r="CN24" i="10"/>
  <c r="AK61" i="10"/>
  <c r="CN62" i="10"/>
  <c r="BN37" i="10"/>
  <c r="BB23" i="10"/>
  <c r="BO23" i="10"/>
  <c r="BB61" i="10"/>
  <c r="X22" i="10"/>
  <c r="X187" i="10" s="1"/>
  <c r="X194" i="10" s="1"/>
  <c r="AC22" i="10"/>
  <c r="AC187" i="10" s="1"/>
  <c r="AC194" i="10" s="1"/>
  <c r="CB23" i="10"/>
  <c r="AF60" i="10"/>
  <c r="AF188" i="10" s="1"/>
  <c r="AB22" i="10"/>
  <c r="AB187" i="10" s="1"/>
  <c r="AB194" i="10" s="1"/>
  <c r="AO61" i="10"/>
  <c r="BO61" i="10"/>
  <c r="V22" i="10"/>
  <c r="V187" i="10" s="1"/>
  <c r="V194" i="10" s="1"/>
  <c r="CA139" i="10"/>
  <c r="CA189" i="10" s="1"/>
  <c r="CB61" i="10"/>
  <c r="AA22" i="10"/>
  <c r="AA187" i="10" s="1"/>
  <c r="AA194" i="10" s="1"/>
  <c r="CA101" i="10"/>
  <c r="BA143" i="10"/>
  <c r="BA191" i="10" s="1"/>
  <c r="BA62" i="10"/>
  <c r="CA150" i="10"/>
  <c r="CA192" i="10" s="1"/>
  <c r="BN120" i="10"/>
  <c r="N22" i="10"/>
  <c r="N187" i="10" s="1"/>
  <c r="N194" i="10" s="1"/>
  <c r="S22" i="10"/>
  <c r="S187" i="10" s="1"/>
  <c r="S194" i="10" s="1"/>
  <c r="BA105" i="10"/>
  <c r="BN71" i="10"/>
  <c r="BA118" i="10"/>
  <c r="BN101" i="10"/>
  <c r="CP128" i="10"/>
  <c r="BN82" i="10"/>
  <c r="BN143" i="10"/>
  <c r="CP113" i="10"/>
  <c r="CA79" i="10"/>
  <c r="BM22" i="10"/>
  <c r="BM187" i="10" s="1"/>
  <c r="BM194" i="10" s="1"/>
  <c r="Z22" i="10"/>
  <c r="Z187" i="10" s="1"/>
  <c r="Z194" i="10" s="1"/>
  <c r="K22" i="10"/>
  <c r="K187" i="10" s="1"/>
  <c r="K194" i="10" s="1"/>
  <c r="CA71" i="10"/>
  <c r="CA123" i="10"/>
  <c r="CA67" i="10"/>
  <c r="BN67" i="10"/>
  <c r="BN129" i="10"/>
  <c r="BA67" i="10"/>
  <c r="CA120" i="10"/>
  <c r="BA82" i="10"/>
  <c r="BA92" i="10"/>
  <c r="CA118" i="10"/>
  <c r="BN123" i="10"/>
  <c r="BA79" i="10"/>
  <c r="CA129" i="10"/>
  <c r="CA82" i="10"/>
  <c r="BN118" i="10"/>
  <c r="BN79" i="10"/>
  <c r="CA143" i="10"/>
  <c r="CA191" i="10" s="1"/>
  <c r="BA108" i="10"/>
  <c r="CQ139" i="10"/>
  <c r="BA114" i="10"/>
  <c r="BA101" i="10"/>
  <c r="BN114" i="10"/>
  <c r="CA114" i="10"/>
  <c r="BN92" i="10"/>
  <c r="BN105" i="10"/>
  <c r="CA62" i="10"/>
  <c r="BN62" i="10"/>
  <c r="CV62" i="10" s="1"/>
  <c r="BN139" i="10"/>
  <c r="BN189" i="10" s="1"/>
  <c r="BN150" i="10"/>
  <c r="CV157" i="10" s="1"/>
  <c r="CA108" i="10"/>
  <c r="BA129" i="10"/>
  <c r="BN108" i="10"/>
  <c r="BA120" i="10"/>
  <c r="BA139" i="10"/>
  <c r="BA189" i="10" s="1"/>
  <c r="BA71" i="10"/>
  <c r="BA123" i="10"/>
  <c r="CA92" i="10"/>
  <c r="CA105" i="10"/>
  <c r="AD22" i="10"/>
  <c r="AD187" i="10" s="1"/>
  <c r="AD194" i="10" s="1"/>
  <c r="M22" i="10"/>
  <c r="M187" i="10" s="1"/>
  <c r="M194" i="10" s="1"/>
  <c r="Q22" i="10"/>
  <c r="Q187" i="10" s="1"/>
  <c r="Q194" i="10" s="1"/>
  <c r="Y22" i="10"/>
  <c r="Y187" i="10" s="1"/>
  <c r="Y194" i="10" s="1"/>
  <c r="L22" i="10"/>
  <c r="L187" i="10" s="1"/>
  <c r="L194" i="10" s="1"/>
  <c r="BL22" i="10"/>
  <c r="BL187" i="10" s="1"/>
  <c r="BL194" i="10" s="1"/>
  <c r="R22" i="10"/>
  <c r="R187" i="10" s="1"/>
  <c r="R194" i="10" s="1"/>
  <c r="W22" i="10"/>
  <c r="W187" i="10" s="1"/>
  <c r="W194" i="10" s="1"/>
  <c r="J22" i="10"/>
  <c r="J187" i="10" s="1"/>
  <c r="J194" i="10" s="1"/>
  <c r="T22" i="10"/>
  <c r="T187" i="10" s="1"/>
  <c r="T194" i="10" s="1"/>
  <c r="O22" i="10"/>
  <c r="O187" i="10" s="1"/>
  <c r="O194" i="10" s="1"/>
  <c r="U22" i="10"/>
  <c r="U187" i="10" s="1"/>
  <c r="U194" i="10" s="1"/>
  <c r="I22" i="10"/>
  <c r="I187" i="10" s="1"/>
  <c r="I194" i="10" s="1"/>
  <c r="AF23" i="10"/>
  <c r="AE23" i="10"/>
  <c r="DA144" i="10" l="1"/>
  <c r="DA106" i="10"/>
  <c r="CX71" i="10"/>
  <c r="CX37" i="10"/>
  <c r="CX44" i="10"/>
  <c r="DA121" i="10"/>
  <c r="CX114" i="10"/>
  <c r="CX92" i="10"/>
  <c r="CX120" i="10"/>
  <c r="CX108" i="10"/>
  <c r="CX79" i="10"/>
  <c r="CX82" i="10"/>
  <c r="CX129" i="10"/>
  <c r="CX28" i="10"/>
  <c r="CX128" i="10"/>
  <c r="CX30" i="10"/>
  <c r="CX101" i="10"/>
  <c r="CX24" i="10"/>
  <c r="CX148" i="10"/>
  <c r="CX146" i="10"/>
  <c r="CX136" i="10"/>
  <c r="CX140" i="10"/>
  <c r="CX135" i="10"/>
  <c r="CX141" i="10"/>
  <c r="CX137" i="10"/>
  <c r="CX138" i="10"/>
  <c r="CX142" i="10"/>
  <c r="CX139" i="10"/>
  <c r="CX56" i="10"/>
  <c r="CX55" i="10"/>
  <c r="CX58" i="10"/>
  <c r="CX57" i="10"/>
  <c r="CX118" i="10"/>
  <c r="CX123" i="10"/>
  <c r="BA192" i="10"/>
  <c r="CO149" i="10"/>
  <c r="BA135" i="10"/>
  <c r="CK22" i="10"/>
  <c r="CK187" i="10" s="1"/>
  <c r="CK60" i="10"/>
  <c r="CK188" i="10" s="1"/>
  <c r="BK60" i="10"/>
  <c r="CX70" i="10" s="1"/>
  <c r="AX60" i="10"/>
  <c r="AX188" i="10" s="1"/>
  <c r="BK22" i="10"/>
  <c r="CX23" i="10" s="1"/>
  <c r="AM44" i="10"/>
  <c r="BX60" i="10"/>
  <c r="BX188" i="10" s="1"/>
  <c r="BN135" i="10"/>
  <c r="CV137" i="10" s="1"/>
  <c r="CA135" i="10"/>
  <c r="CN135" i="10"/>
  <c r="CQ135" i="10"/>
  <c r="CO190" i="10"/>
  <c r="CS190" i="10"/>
  <c r="CR190" i="10"/>
  <c r="CP190" i="10"/>
  <c r="CQ190" i="10"/>
  <c r="DA38" i="10"/>
  <c r="BA43" i="10"/>
  <c r="CN43" i="10"/>
  <c r="DA25" i="10"/>
  <c r="CR50" i="10"/>
  <c r="BJ22" i="10"/>
  <c r="AM50" i="10"/>
  <c r="DA109" i="10"/>
  <c r="CQ50" i="10"/>
  <c r="BN43" i="10"/>
  <c r="CV44" i="10" s="1"/>
  <c r="CA43" i="10"/>
  <c r="CV67" i="10"/>
  <c r="CR44" i="10"/>
  <c r="DA124" i="10"/>
  <c r="CV152" i="10"/>
  <c r="CS50" i="10"/>
  <c r="AN50" i="10"/>
  <c r="BW60" i="10"/>
  <c r="BW188" i="10" s="1"/>
  <c r="CV154" i="10"/>
  <c r="CV163" i="10"/>
  <c r="AN44" i="10"/>
  <c r="CV156" i="10"/>
  <c r="CQ44" i="10"/>
  <c r="CS44" i="10"/>
  <c r="AK43" i="10"/>
  <c r="BN192" i="10"/>
  <c r="CV150" i="10"/>
  <c r="CV173" i="10"/>
  <c r="CV172" i="10"/>
  <c r="CV170" i="10"/>
  <c r="CV153" i="10"/>
  <c r="CV160" i="10"/>
  <c r="CV167" i="10"/>
  <c r="CV158" i="10"/>
  <c r="CV165" i="10"/>
  <c r="CV164" i="10"/>
  <c r="CV168" i="10"/>
  <c r="CV162" i="10"/>
  <c r="CV155" i="10"/>
  <c r="CV171" i="10"/>
  <c r="CQ37" i="10"/>
  <c r="BN191" i="10"/>
  <c r="CV174" i="10"/>
  <c r="CV169" i="10"/>
  <c r="CV159" i="10"/>
  <c r="CV161" i="10"/>
  <c r="CV166" i="10"/>
  <c r="CV151" i="10"/>
  <c r="CJ194" i="10"/>
  <c r="CQ105" i="10"/>
  <c r="CQ129" i="10"/>
  <c r="AW60" i="10"/>
  <c r="AW188" i="10" s="1"/>
  <c r="CQ67" i="10"/>
  <c r="BJ60" i="10"/>
  <c r="CQ62" i="10"/>
  <c r="CQ114" i="10"/>
  <c r="CQ120" i="10"/>
  <c r="CQ123" i="10"/>
  <c r="CQ108" i="10"/>
  <c r="CQ101" i="10"/>
  <c r="CQ82" i="10"/>
  <c r="CQ92" i="10"/>
  <c r="CQ71" i="10"/>
  <c r="CI22" i="10"/>
  <c r="CI187" i="10" s="1"/>
  <c r="CQ150" i="10"/>
  <c r="CQ192" i="10" s="1"/>
  <c r="CQ24" i="10"/>
  <c r="CQ189" i="10"/>
  <c r="CP40" i="10"/>
  <c r="CO40" i="10"/>
  <c r="CO51" i="10"/>
  <c r="CP51" i="10"/>
  <c r="CP29" i="10"/>
  <c r="CO29" i="10"/>
  <c r="CO54" i="10"/>
  <c r="CP54" i="10"/>
  <c r="CP26" i="10"/>
  <c r="CO26" i="10"/>
  <c r="CP55" i="10"/>
  <c r="CO55" i="10"/>
  <c r="CP53" i="10"/>
  <c r="CO53" i="10"/>
  <c r="CO45" i="10"/>
  <c r="CP45" i="10"/>
  <c r="CP42" i="10"/>
  <c r="CO42" i="10"/>
  <c r="CO56" i="10"/>
  <c r="CP56" i="10"/>
  <c r="CP52" i="10"/>
  <c r="CO52" i="10"/>
  <c r="CP39" i="10"/>
  <c r="CO39" i="10"/>
  <c r="CO47" i="10"/>
  <c r="CP47" i="10"/>
  <c r="CP27" i="10"/>
  <c r="CO27" i="10"/>
  <c r="DA130" i="10"/>
  <c r="CP58" i="10"/>
  <c r="CO58" i="10"/>
  <c r="CP38" i="10"/>
  <c r="CO38" i="10"/>
  <c r="CP49" i="10"/>
  <c r="CO49" i="10"/>
  <c r="DA102" i="10"/>
  <c r="CP31" i="10"/>
  <c r="CO31" i="10"/>
  <c r="CP46" i="10"/>
  <c r="CO46" i="10"/>
  <c r="CP48" i="10"/>
  <c r="CO48" i="10"/>
  <c r="CP57" i="10"/>
  <c r="CO57" i="10"/>
  <c r="DA80" i="10"/>
  <c r="DA93" i="10"/>
  <c r="DA83" i="10"/>
  <c r="DA31" i="10"/>
  <c r="DA72" i="10"/>
  <c r="BI187" i="10"/>
  <c r="CI60" i="10"/>
  <c r="CI188" i="10" s="1"/>
  <c r="BV60" i="10"/>
  <c r="BV188" i="10" s="1"/>
  <c r="BI60" i="10"/>
  <c r="AV60" i="10"/>
  <c r="AV188" i="10" s="1"/>
  <c r="CH22" i="10"/>
  <c r="CH187" i="10" s="1"/>
  <c r="CO150" i="10"/>
  <c r="CO192" i="10" s="1"/>
  <c r="CS67" i="10"/>
  <c r="BH60" i="10"/>
  <c r="CS129" i="10"/>
  <c r="CS105" i="10"/>
  <c r="CS123" i="10"/>
  <c r="CS114" i="10"/>
  <c r="CR129" i="10"/>
  <c r="CR79" i="10"/>
  <c r="CS120" i="10"/>
  <c r="CS79" i="10"/>
  <c r="CS82" i="10"/>
  <c r="BH22" i="10"/>
  <c r="BH187" i="10" s="1"/>
  <c r="CS71" i="10"/>
  <c r="CS101" i="10"/>
  <c r="CS92" i="10"/>
  <c r="CS62" i="10"/>
  <c r="CS108" i="10"/>
  <c r="BU60" i="10"/>
  <c r="BU188" i="10" s="1"/>
  <c r="CR150" i="10"/>
  <c r="CR192" i="10" s="1"/>
  <c r="CS150" i="10"/>
  <c r="CS192" i="10" s="1"/>
  <c r="AU60" i="10"/>
  <c r="AU188" i="10" s="1"/>
  <c r="CR24" i="10"/>
  <c r="CH60" i="10"/>
  <c r="CH188" i="10" s="1"/>
  <c r="CT39" i="10"/>
  <c r="CT47" i="10"/>
  <c r="CT27" i="10"/>
  <c r="CT53" i="10"/>
  <c r="CU38" i="10"/>
  <c r="CT49" i="10"/>
  <c r="CT46" i="10"/>
  <c r="CT48" i="10"/>
  <c r="CT52" i="10"/>
  <c r="CT31" i="10"/>
  <c r="CT51" i="10"/>
  <c r="CT29" i="10"/>
  <c r="CT54" i="10"/>
  <c r="CT26" i="10"/>
  <c r="CT45" i="10"/>
  <c r="AN28" i="10"/>
  <c r="CU39" i="10"/>
  <c r="CU52" i="10"/>
  <c r="CU51" i="10"/>
  <c r="CU47" i="10"/>
  <c r="CU29" i="10"/>
  <c r="CU31" i="10"/>
  <c r="CT57" i="10"/>
  <c r="CU57" i="10"/>
  <c r="CU49" i="10"/>
  <c r="CU150" i="10"/>
  <c r="CT40" i="10"/>
  <c r="CU40" i="10"/>
  <c r="CT150" i="10"/>
  <c r="CU26" i="10"/>
  <c r="CU46" i="10"/>
  <c r="CU48" i="10"/>
  <c r="CT55" i="10"/>
  <c r="CU55" i="10"/>
  <c r="CU42" i="10"/>
  <c r="CT42" i="10"/>
  <c r="CT56" i="10"/>
  <c r="CU56" i="10"/>
  <c r="CT38" i="10"/>
  <c r="CU54" i="10"/>
  <c r="CU53" i="10"/>
  <c r="CU27" i="10"/>
  <c r="CT58" i="10"/>
  <c r="CU58" i="10"/>
  <c r="CU45" i="10"/>
  <c r="BA61" i="10"/>
  <c r="BG22" i="10"/>
  <c r="CG22" i="10"/>
  <c r="CG187" i="10" s="1"/>
  <c r="AM190" i="10"/>
  <c r="BT22" i="10"/>
  <c r="BT187" i="10" s="1"/>
  <c r="AN37" i="10"/>
  <c r="AT60" i="10"/>
  <c r="AT188" i="10" s="1"/>
  <c r="AN41" i="10"/>
  <c r="BT60" i="10"/>
  <c r="BT188" i="10" s="1"/>
  <c r="BF60" i="10"/>
  <c r="CG60" i="10"/>
  <c r="CG188" i="10" s="1"/>
  <c r="BG60" i="10"/>
  <c r="CR37" i="10"/>
  <c r="CR30" i="10"/>
  <c r="CS24" i="10"/>
  <c r="BU23" i="10"/>
  <c r="BU22" i="10" s="1"/>
  <c r="BU187" i="10" s="1"/>
  <c r="BS60" i="10"/>
  <c r="BS188" i="10" s="1"/>
  <c r="BS194" i="10" s="1"/>
  <c r="CF60" i="10"/>
  <c r="CF188" i="10" s="1"/>
  <c r="CF197" i="10" s="1"/>
  <c r="AS60" i="10"/>
  <c r="BR22" i="10"/>
  <c r="BR187" i="10" s="1"/>
  <c r="AR60" i="10"/>
  <c r="AR188" i="10" s="1"/>
  <c r="CE22" i="10"/>
  <c r="CE187" i="10" s="1"/>
  <c r="BE22" i="10"/>
  <c r="BE187" i="10" s="1"/>
  <c r="CE60" i="10"/>
  <c r="CE188" i="10" s="1"/>
  <c r="BR60" i="10"/>
  <c r="BR188" i="10" s="1"/>
  <c r="BE60" i="10"/>
  <c r="BE188" i="10" s="1"/>
  <c r="P21" i="10"/>
  <c r="P187" i="10"/>
  <c r="P194" i="10" s="1"/>
  <c r="AQ60" i="10"/>
  <c r="AQ188" i="10" s="1"/>
  <c r="BQ60" i="10"/>
  <c r="BQ188" i="10" s="1"/>
  <c r="CD22" i="10"/>
  <c r="CA70" i="10"/>
  <c r="BQ22" i="10"/>
  <c r="BQ187" i="10" s="1"/>
  <c r="BD60" i="10"/>
  <c r="BD22" i="10"/>
  <c r="CN23" i="10"/>
  <c r="CR120" i="10"/>
  <c r="CN70" i="10"/>
  <c r="BA70" i="10"/>
  <c r="BN70" i="10"/>
  <c r="CV118" i="10" s="1"/>
  <c r="CC22" i="10"/>
  <c r="CC187" i="10" s="1"/>
  <c r="AP60" i="10"/>
  <c r="AP188" i="10" s="1"/>
  <c r="BP22" i="10"/>
  <c r="BP187" i="10" s="1"/>
  <c r="BC22" i="10"/>
  <c r="BC187" i="10" s="1"/>
  <c r="CR105" i="10"/>
  <c r="BC60" i="10"/>
  <c r="CC60" i="10"/>
  <c r="CC188" i="10" s="1"/>
  <c r="BP60" i="10"/>
  <c r="BP188" i="10" s="1"/>
  <c r="CR67" i="10"/>
  <c r="AN114" i="10"/>
  <c r="AM114" i="10"/>
  <c r="AN139" i="10"/>
  <c r="AN189" i="10" s="1"/>
  <c r="AM139" i="10"/>
  <c r="AM189" i="10" s="1"/>
  <c r="AN82" i="10"/>
  <c r="AM82" i="10"/>
  <c r="AN79" i="10"/>
  <c r="AM79" i="10"/>
  <c r="AN67" i="10"/>
  <c r="AM67" i="10"/>
  <c r="AN71" i="10"/>
  <c r="AM71" i="10"/>
  <c r="AN62" i="10"/>
  <c r="AM62" i="10"/>
  <c r="AN123" i="10"/>
  <c r="AM123" i="10"/>
  <c r="AN129" i="10"/>
  <c r="AM129" i="10"/>
  <c r="AN92" i="10"/>
  <c r="AM92" i="10"/>
  <c r="AN143" i="10"/>
  <c r="AM143" i="10"/>
  <c r="AM191" i="10" s="1"/>
  <c r="AM120" i="10"/>
  <c r="AN120" i="10"/>
  <c r="AM150" i="10"/>
  <c r="AM192" i="10" s="1"/>
  <c r="AN118" i="10"/>
  <c r="AM118" i="10"/>
  <c r="AN108" i="10"/>
  <c r="AM108" i="10"/>
  <c r="AN105" i="10"/>
  <c r="AM105" i="10"/>
  <c r="AN101" i="10"/>
  <c r="AM101" i="10"/>
  <c r="CR82" i="10"/>
  <c r="BB22" i="10"/>
  <c r="BB187" i="10" s="1"/>
  <c r="CR62" i="10"/>
  <c r="CR92" i="10"/>
  <c r="CR123" i="10"/>
  <c r="CN61" i="10"/>
  <c r="CP129" i="10"/>
  <c r="AK60" i="10"/>
  <c r="AK188" i="10" s="1"/>
  <c r="BN23" i="10"/>
  <c r="CV24" i="10" s="1"/>
  <c r="J21" i="10"/>
  <c r="J176" i="10" s="1"/>
  <c r="N21" i="10"/>
  <c r="N176" i="10" s="1"/>
  <c r="X21" i="10"/>
  <c r="X176" i="10" s="1"/>
  <c r="Q21" i="10"/>
  <c r="Q176" i="10" s="1"/>
  <c r="I21" i="10"/>
  <c r="I176" i="10" s="1"/>
  <c r="W21" i="10"/>
  <c r="W176" i="10" s="1"/>
  <c r="L21" i="10"/>
  <c r="CL21" i="10"/>
  <c r="CL176" i="10" s="1"/>
  <c r="AB21" i="10"/>
  <c r="AB176" i="10" s="1"/>
  <c r="Y21" i="10"/>
  <c r="Y176" i="10" s="1"/>
  <c r="M21" i="10"/>
  <c r="M176" i="10" s="1"/>
  <c r="K21" i="10"/>
  <c r="K176" i="10" s="1"/>
  <c r="U21" i="10"/>
  <c r="U176" i="10" s="1"/>
  <c r="BL21" i="10"/>
  <c r="BL176" i="10" s="1"/>
  <c r="AD21" i="10"/>
  <c r="AD176" i="10" s="1"/>
  <c r="Z21" i="10"/>
  <c r="Z176" i="10" s="1"/>
  <c r="O21" i="10"/>
  <c r="O176" i="10" s="1"/>
  <c r="CM21" i="10"/>
  <c r="CM176" i="10" s="1"/>
  <c r="CJ21" i="10"/>
  <c r="CJ176" i="10" s="1"/>
  <c r="R21" i="10"/>
  <c r="R176" i="10" s="1"/>
  <c r="T21" i="10"/>
  <c r="T176" i="10" s="1"/>
  <c r="BM21" i="10"/>
  <c r="BM176" i="10" s="1"/>
  <c r="S21" i="10"/>
  <c r="S176" i="10" s="1"/>
  <c r="AA21" i="10"/>
  <c r="AA176" i="10" s="1"/>
  <c r="V21" i="10"/>
  <c r="V176" i="10" s="1"/>
  <c r="AC21" i="10"/>
  <c r="AC176" i="10" s="1"/>
  <c r="BO22" i="10"/>
  <c r="BO187" i="10" s="1"/>
  <c r="CB22" i="10"/>
  <c r="CB187" i="10" s="1"/>
  <c r="BB60" i="10"/>
  <c r="BB188" i="10" s="1"/>
  <c r="CS143" i="10"/>
  <c r="CS191" i="10" s="1"/>
  <c r="CA61" i="10"/>
  <c r="CP101" i="10"/>
  <c r="BO60" i="10"/>
  <c r="BO188" i="10" s="1"/>
  <c r="AO60" i="10"/>
  <c r="AO188" i="10" s="1"/>
  <c r="CP114" i="10"/>
  <c r="CP143" i="10"/>
  <c r="CP191" i="10" s="1"/>
  <c r="CP123" i="10"/>
  <c r="CP79" i="10"/>
  <c r="CB60" i="10"/>
  <c r="CB188" i="10" s="1"/>
  <c r="CP71" i="10"/>
  <c r="CR114" i="10"/>
  <c r="CP150" i="10"/>
  <c r="CP192" i="10" s="1"/>
  <c r="CS139" i="10"/>
  <c r="CS189" i="10" s="1"/>
  <c r="CP120" i="10"/>
  <c r="CP92" i="10"/>
  <c r="CR101" i="10"/>
  <c r="CR139" i="10"/>
  <c r="CR189" i="10" s="1"/>
  <c r="CR71" i="10"/>
  <c r="CP139" i="10"/>
  <c r="CP189" i="10" s="1"/>
  <c r="CR143" i="10"/>
  <c r="CR191" i="10" s="1"/>
  <c r="CP62" i="10"/>
  <c r="CP105" i="10"/>
  <c r="CR108" i="10"/>
  <c r="BN61" i="10"/>
  <c r="CP108" i="10"/>
  <c r="CP82" i="10"/>
  <c r="CP67" i="10"/>
  <c r="AF22" i="10"/>
  <c r="AF187" i="10" s="1"/>
  <c r="AF194" i="10" s="1"/>
  <c r="AE22" i="10"/>
  <c r="AE187" i="10" s="1"/>
  <c r="AE194" i="10" s="1"/>
  <c r="CV28" i="10" l="1"/>
  <c r="BK187" i="10"/>
  <c r="CX22" i="10"/>
  <c r="CX41" i="10"/>
  <c r="BK188" i="10"/>
  <c r="CX133" i="10"/>
  <c r="CX60" i="10"/>
  <c r="CX43" i="10"/>
  <c r="CX61" i="10"/>
  <c r="CK194" i="10"/>
  <c r="CK21" i="10"/>
  <c r="CK176" i="10" s="1"/>
  <c r="BK21" i="10"/>
  <c r="BK176" i="10" s="1"/>
  <c r="AM43" i="10"/>
  <c r="CV139" i="10"/>
  <c r="AN135" i="10"/>
  <c r="CP135" i="10"/>
  <c r="AM135" i="10"/>
  <c r="CS135" i="10"/>
  <c r="CR135" i="10"/>
  <c r="CO139" i="10"/>
  <c r="BJ187" i="10"/>
  <c r="CQ43" i="10"/>
  <c r="CQ61" i="10"/>
  <c r="CR43" i="10"/>
  <c r="CS43" i="10"/>
  <c r="CY24" i="10"/>
  <c r="CP50" i="10"/>
  <c r="CO50" i="10"/>
  <c r="CV105" i="10"/>
  <c r="CV123" i="10"/>
  <c r="CP44" i="10"/>
  <c r="AN43" i="10"/>
  <c r="CO44" i="10"/>
  <c r="BJ188" i="10"/>
  <c r="CV120" i="10"/>
  <c r="CV56" i="10"/>
  <c r="CV55" i="10"/>
  <c r="CV57" i="10"/>
  <c r="CV58" i="10"/>
  <c r="CV101" i="10"/>
  <c r="CV71" i="10"/>
  <c r="CV114" i="10"/>
  <c r="CV135" i="10"/>
  <c r="CV142" i="10"/>
  <c r="CV146" i="10"/>
  <c r="CV141" i="10"/>
  <c r="CV136" i="10"/>
  <c r="CV148" i="10"/>
  <c r="CV138" i="10"/>
  <c r="CV79" i="10"/>
  <c r="CV129" i="10"/>
  <c r="CV92" i="10"/>
  <c r="CV50" i="10"/>
  <c r="CV128" i="10"/>
  <c r="CV108" i="10"/>
  <c r="CV37" i="10"/>
  <c r="CV30" i="10"/>
  <c r="CV82" i="10"/>
  <c r="CV143" i="10"/>
  <c r="BJ21" i="10"/>
  <c r="BJ176" i="10" s="1"/>
  <c r="CQ70" i="10"/>
  <c r="BI21" i="10"/>
  <c r="BI176" i="10" s="1"/>
  <c r="CI194" i="10"/>
  <c r="BG187" i="10"/>
  <c r="BG188" i="10"/>
  <c r="CI21" i="10"/>
  <c r="CI176" i="10" s="1"/>
  <c r="CY71" i="10"/>
  <c r="BI188" i="10"/>
  <c r="BI194" i="10" s="1"/>
  <c r="BF188" i="10"/>
  <c r="BF194" i="10" s="1"/>
  <c r="BH188" i="10"/>
  <c r="BH194" i="10" s="1"/>
  <c r="BE194" i="10"/>
  <c r="CG194" i="10"/>
  <c r="BO194" i="10"/>
  <c r="BR194" i="10"/>
  <c r="CC194" i="10"/>
  <c r="BU194" i="10"/>
  <c r="CB194" i="10"/>
  <c r="BT194" i="10"/>
  <c r="CH194" i="10"/>
  <c r="CE194" i="10"/>
  <c r="CO143" i="10"/>
  <c r="CO191" i="10" s="1"/>
  <c r="AN191" i="10"/>
  <c r="BB194" i="10"/>
  <c r="CF194" i="10"/>
  <c r="BP194" i="10"/>
  <c r="BQ194" i="10"/>
  <c r="CS61" i="10"/>
  <c r="CT82" i="10"/>
  <c r="CO82" i="10"/>
  <c r="CU108" i="10"/>
  <c r="CO108" i="10"/>
  <c r="CU41" i="10"/>
  <c r="CT62" i="10"/>
  <c r="CO62" i="10"/>
  <c r="CT92" i="10"/>
  <c r="CO92" i="10"/>
  <c r="CT71" i="10"/>
  <c r="CO71" i="10"/>
  <c r="CT44" i="10"/>
  <c r="CT118" i="10"/>
  <c r="CO118" i="10"/>
  <c r="CU28" i="10"/>
  <c r="CT129" i="10"/>
  <c r="CO129" i="10"/>
  <c r="CT114" i="10"/>
  <c r="CO114" i="10"/>
  <c r="CT37" i="10"/>
  <c r="CO37" i="10"/>
  <c r="CT101" i="10"/>
  <c r="CO101" i="10"/>
  <c r="CU120" i="10"/>
  <c r="CO120" i="10"/>
  <c r="CT50" i="10"/>
  <c r="CT67" i="10"/>
  <c r="CO67" i="10"/>
  <c r="CU123" i="10"/>
  <c r="CO123" i="10"/>
  <c r="CT79" i="10"/>
  <c r="CO79" i="10"/>
  <c r="CU105" i="10"/>
  <c r="CO105" i="10"/>
  <c r="BH21" i="10"/>
  <c r="BH176" i="10" s="1"/>
  <c r="CS70" i="10"/>
  <c r="CH21" i="10"/>
  <c r="CH176" i="10" s="1"/>
  <c r="CU139" i="10"/>
  <c r="CU129" i="10"/>
  <c r="CU82" i="10"/>
  <c r="CU114" i="10"/>
  <c r="CU118" i="10"/>
  <c r="CU37" i="10"/>
  <c r="CU92" i="10"/>
  <c r="CU50" i="10"/>
  <c r="CT108" i="10"/>
  <c r="CT143" i="10"/>
  <c r="CT123" i="10"/>
  <c r="CT105" i="10"/>
  <c r="CU62" i="10"/>
  <c r="CU101" i="10"/>
  <c r="CT120" i="10"/>
  <c r="CU67" i="10"/>
  <c r="CU79" i="10"/>
  <c r="CT139" i="10"/>
  <c r="CU71" i="10"/>
  <c r="CU143" i="10"/>
  <c r="CU44" i="10"/>
  <c r="BA60" i="10"/>
  <c r="BA188" i="10" s="1"/>
  <c r="BF21" i="10"/>
  <c r="BF176" i="10" s="1"/>
  <c r="BT21" i="10"/>
  <c r="BT176" i="10" s="1"/>
  <c r="CG21" i="10"/>
  <c r="CG176" i="10" s="1"/>
  <c r="P176" i="10"/>
  <c r="P195" i="10" s="1"/>
  <c r="P15" i="10"/>
  <c r="BS21" i="10"/>
  <c r="BS176" i="10" s="1"/>
  <c r="BS195" i="10" s="1"/>
  <c r="BG21" i="10"/>
  <c r="BG176" i="10" s="1"/>
  <c r="BU21" i="10"/>
  <c r="BU176" i="10" s="1"/>
  <c r="BV23" i="10"/>
  <c r="BV22" i="10" s="1"/>
  <c r="CF21" i="10"/>
  <c r="CF176" i="10" s="1"/>
  <c r="AS188" i="10"/>
  <c r="BR21" i="10"/>
  <c r="BR176" i="10" s="1"/>
  <c r="CE21" i="10"/>
  <c r="CE176" i="10" s="1"/>
  <c r="BE21" i="10"/>
  <c r="BE176" i="10" s="1"/>
  <c r="BD188" i="10"/>
  <c r="BC188" i="10"/>
  <c r="BC194" i="10" s="1"/>
  <c r="CD21" i="10"/>
  <c r="CD176" i="10" s="1"/>
  <c r="CD187" i="10"/>
  <c r="CD194" i="10" s="1"/>
  <c r="BQ21" i="10"/>
  <c r="BQ176" i="10" s="1"/>
  <c r="CA60" i="10"/>
  <c r="CA188" i="10" s="1"/>
  <c r="BD21" i="10"/>
  <c r="BD176" i="10" s="1"/>
  <c r="BD187" i="10"/>
  <c r="CP70" i="10"/>
  <c r="CR70" i="10"/>
  <c r="AM70" i="10"/>
  <c r="AN70" i="10"/>
  <c r="L176" i="10"/>
  <c r="L195" i="10" s="1"/>
  <c r="BP21" i="10"/>
  <c r="BP176" i="10" s="1"/>
  <c r="BC21" i="10"/>
  <c r="BC176" i="10" s="1"/>
  <c r="CC21" i="10"/>
  <c r="CC176" i="10" s="1"/>
  <c r="CN60" i="10"/>
  <c r="CN188" i="10" s="1"/>
  <c r="CR61" i="10"/>
  <c r="AM61" i="10"/>
  <c r="AN61" i="10"/>
  <c r="BN22" i="10"/>
  <c r="V195" i="10"/>
  <c r="R195" i="10"/>
  <c r="O195" i="10"/>
  <c r="Y195" i="10"/>
  <c r="AC195" i="10"/>
  <c r="CM195" i="10"/>
  <c r="M195" i="10"/>
  <c r="CL195" i="10"/>
  <c r="BM195" i="10"/>
  <c r="AD195" i="10"/>
  <c r="U195" i="10"/>
  <c r="AB195" i="10"/>
  <c r="Q195" i="10"/>
  <c r="CN22" i="10"/>
  <c r="CN187" i="10" s="1"/>
  <c r="AA195" i="10"/>
  <c r="CJ195" i="10"/>
  <c r="BL195" i="10"/>
  <c r="K195" i="10"/>
  <c r="X195" i="10"/>
  <c r="S195" i="10"/>
  <c r="T195" i="10"/>
  <c r="Z195" i="10"/>
  <c r="W195" i="10"/>
  <c r="I195" i="10"/>
  <c r="N195" i="10"/>
  <c r="J195" i="10"/>
  <c r="AE21" i="10"/>
  <c r="AE176" i="10" s="1"/>
  <c r="AF21" i="10"/>
  <c r="AF176" i="10" s="1"/>
  <c r="BB21" i="10"/>
  <c r="BB176" i="10" s="1"/>
  <c r="BO21" i="10"/>
  <c r="BO176" i="10" s="1"/>
  <c r="CB21" i="10"/>
  <c r="CB176" i="10" s="1"/>
  <c r="CP61" i="10"/>
  <c r="BN60" i="10"/>
  <c r="CV70" i="10" s="1"/>
  <c r="F50" i="10"/>
  <c r="F44" i="10"/>
  <c r="CS41" i="10"/>
  <c r="CR41" i="10"/>
  <c r="CQ41" i="10"/>
  <c r="CP41" i="10"/>
  <c r="BA41" i="10"/>
  <c r="CT41" i="10" s="1"/>
  <c r="AZ41" i="10"/>
  <c r="AY41" i="10"/>
  <c r="AX41" i="10"/>
  <c r="AW41" i="10"/>
  <c r="AV41" i="10"/>
  <c r="AU41" i="10"/>
  <c r="AT41" i="10"/>
  <c r="AS41" i="10"/>
  <c r="AR41" i="10"/>
  <c r="AQ41" i="10"/>
  <c r="AP41" i="10"/>
  <c r="AO41" i="10"/>
  <c r="AM41" i="10"/>
  <c r="AK41" i="10"/>
  <c r="AH41" i="10"/>
  <c r="AG41" i="10"/>
  <c r="H41" i="10"/>
  <c r="G41" i="10"/>
  <c r="F41" i="10"/>
  <c r="G37" i="10"/>
  <c r="H37" i="10"/>
  <c r="AG37" i="10"/>
  <c r="AH37" i="10"/>
  <c r="AK37" i="10"/>
  <c r="AM37" i="10"/>
  <c r="AO37" i="10"/>
  <c r="AT37" i="10"/>
  <c r="AU37" i="10"/>
  <c r="AV37" i="10"/>
  <c r="AW37" i="10"/>
  <c r="AX37" i="10"/>
  <c r="AY37" i="10"/>
  <c r="AZ37" i="10"/>
  <c r="CP37" i="10"/>
  <c r="CS37" i="10"/>
  <c r="G30" i="10"/>
  <c r="H30" i="10"/>
  <c r="AG30" i="10"/>
  <c r="AH30" i="10"/>
  <c r="AM30" i="10"/>
  <c r="AO30" i="10"/>
  <c r="AT30" i="10"/>
  <c r="AU30" i="10"/>
  <c r="AV30" i="10"/>
  <c r="AW30" i="10"/>
  <c r="AX30" i="10"/>
  <c r="AY30" i="10"/>
  <c r="AZ30" i="10"/>
  <c r="CQ30" i="10"/>
  <c r="CS30" i="10"/>
  <c r="F37" i="10"/>
  <c r="CS28" i="10"/>
  <c r="CQ28" i="10"/>
  <c r="CP28" i="10"/>
  <c r="BA28" i="10"/>
  <c r="CO28" i="10" s="1"/>
  <c r="AZ28" i="10"/>
  <c r="AY28" i="10"/>
  <c r="AX28" i="10"/>
  <c r="AW28" i="10"/>
  <c r="AV28" i="10"/>
  <c r="AU28" i="10"/>
  <c r="AT28" i="10"/>
  <c r="AO28" i="10"/>
  <c r="AM28" i="10"/>
  <c r="AK28" i="10"/>
  <c r="AH28" i="10"/>
  <c r="AG28" i="10"/>
  <c r="H28" i="10"/>
  <c r="G28" i="10"/>
  <c r="F28" i="10"/>
  <c r="F36" i="10"/>
  <c r="AK36" i="10" s="1"/>
  <c r="AN36" i="10" s="1"/>
  <c r="DD36" i="10" s="1"/>
  <c r="BK194" i="10" l="1"/>
  <c r="BK195" i="10" s="1"/>
  <c r="CV43" i="10"/>
  <c r="CV22" i="10"/>
  <c r="CK195" i="10"/>
  <c r="CQ60" i="10"/>
  <c r="CQ188" i="10" s="1"/>
  <c r="CO135" i="10"/>
  <c r="BJ194" i="10"/>
  <c r="BJ195" i="10" s="1"/>
  <c r="CO189" i="10"/>
  <c r="CW24" i="10"/>
  <c r="CP43" i="10"/>
  <c r="CO43" i="10"/>
  <c r="CW71" i="10"/>
  <c r="CV23" i="10"/>
  <c r="BN187" i="10"/>
  <c r="CV41" i="10"/>
  <c r="CV61" i="10"/>
  <c r="BN188" i="10"/>
  <c r="CV60" i="10"/>
  <c r="CV133" i="10"/>
  <c r="BI195" i="10"/>
  <c r="CI195" i="10"/>
  <c r="BG194" i="10"/>
  <c r="BG195" i="10" s="1"/>
  <c r="CP36" i="10"/>
  <c r="CO36" i="10"/>
  <c r="BD194" i="10"/>
  <c r="BD195" i="10" s="1"/>
  <c r="CN194" i="10"/>
  <c r="CS60" i="10"/>
  <c r="CS188" i="10" s="1"/>
  <c r="CH195" i="10"/>
  <c r="BH195" i="10"/>
  <c r="CT70" i="10"/>
  <c r="CO70" i="10"/>
  <c r="CT135" i="10"/>
  <c r="CO41" i="10"/>
  <c r="CT61" i="10"/>
  <c r="CO61" i="10"/>
  <c r="CT43" i="10"/>
  <c r="BU195" i="10"/>
  <c r="BT195" i="10"/>
  <c r="CG195" i="10"/>
  <c r="CU36" i="10"/>
  <c r="CT36" i="10"/>
  <c r="CU61" i="10"/>
  <c r="BA23" i="10"/>
  <c r="CT28" i="10"/>
  <c r="CU70" i="10"/>
  <c r="CU43" i="10"/>
  <c r="CU135" i="10"/>
  <c r="CF195" i="10"/>
  <c r="BF195" i="10"/>
  <c r="BW23" i="10"/>
  <c r="BW22" i="10" s="1"/>
  <c r="BV187" i="10"/>
  <c r="BV194" i="10" s="1"/>
  <c r="BV21" i="10"/>
  <c r="BV176" i="10" s="1"/>
  <c r="BR195" i="10"/>
  <c r="CE195" i="10"/>
  <c r="BE195" i="10"/>
  <c r="CD195" i="10"/>
  <c r="BQ195" i="10"/>
  <c r="CC195" i="10"/>
  <c r="BC195" i="10"/>
  <c r="BB195" i="10"/>
  <c r="BP195" i="10"/>
  <c r="CN21" i="10"/>
  <c r="CN176" i="10" s="1"/>
  <c r="AM60" i="10"/>
  <c r="AM188" i="10" s="1"/>
  <c r="CR60" i="10"/>
  <c r="CR188" i="10" s="1"/>
  <c r="AN60" i="10"/>
  <c r="AF195" i="10"/>
  <c r="AE195" i="10"/>
  <c r="AT23" i="10"/>
  <c r="BO195" i="10"/>
  <c r="CB195" i="10"/>
  <c r="G23" i="10"/>
  <c r="BN21" i="10"/>
  <c r="CP60" i="10"/>
  <c r="CP188" i="10" s="1"/>
  <c r="AP23" i="10"/>
  <c r="AX23" i="10"/>
  <c r="F24" i="10"/>
  <c r="F30" i="10"/>
  <c r="F43" i="10"/>
  <c r="AV23" i="10"/>
  <c r="AQ23" i="10"/>
  <c r="AY23" i="10"/>
  <c r="AS22" i="10"/>
  <c r="AS21" i="10" s="1"/>
  <c r="AS176" i="10" s="1"/>
  <c r="H23" i="10"/>
  <c r="AH23" i="10"/>
  <c r="AG23" i="10"/>
  <c r="AR23" i="10"/>
  <c r="AZ23" i="10"/>
  <c r="AU23" i="10"/>
  <c r="AO23" i="10"/>
  <c r="AW23" i="10"/>
  <c r="BN194" i="10" l="1"/>
  <c r="AN188" i="10"/>
  <c r="CO60" i="10"/>
  <c r="CO188" i="10" s="1"/>
  <c r="CN195" i="10"/>
  <c r="CT60" i="10"/>
  <c r="CU60" i="10"/>
  <c r="BA22" i="10"/>
  <c r="AU22" i="10"/>
  <c r="AU187" i="10" s="1"/>
  <c r="AU194" i="10" s="1"/>
  <c r="AT22" i="10"/>
  <c r="AT187" i="10" s="1"/>
  <c r="AT194" i="10" s="1"/>
  <c r="AV22" i="10"/>
  <c r="AV187" i="10" s="1"/>
  <c r="AV194" i="10" s="1"/>
  <c r="AZ22" i="10"/>
  <c r="AZ187" i="10" s="1"/>
  <c r="AZ194" i="10" s="1"/>
  <c r="BV195" i="10"/>
  <c r="BW187" i="10"/>
  <c r="BW194" i="10" s="1"/>
  <c r="BW21" i="10"/>
  <c r="BW176" i="10" s="1"/>
  <c r="AW22" i="10"/>
  <c r="AW187" i="10" s="1"/>
  <c r="AW194" i="10" s="1"/>
  <c r="AX22" i="10"/>
  <c r="AX187" i="10" s="1"/>
  <c r="AX194" i="10" s="1"/>
  <c r="AY22" i="10"/>
  <c r="AS187" i="10"/>
  <c r="AS194" i="10" s="1"/>
  <c r="AN30" i="10"/>
  <c r="CO30" i="10" s="1"/>
  <c r="AH22" i="10"/>
  <c r="AR22" i="10"/>
  <c r="AR187" i="10" s="1"/>
  <c r="AR194" i="10" s="1"/>
  <c r="BN176" i="10"/>
  <c r="AQ22" i="10"/>
  <c r="AQ187" i="10" s="1"/>
  <c r="AQ194" i="10" s="1"/>
  <c r="AP22" i="10"/>
  <c r="AP187" i="10" s="1"/>
  <c r="AP194" i="10" s="1"/>
  <c r="AO22" i="10"/>
  <c r="AO187" i="10" s="1"/>
  <c r="AO194" i="10" s="1"/>
  <c r="F23" i="10"/>
  <c r="F22" i="10" s="1"/>
  <c r="F187" i="10" s="1"/>
  <c r="F194" i="10" s="1"/>
  <c r="G22" i="10"/>
  <c r="G187" i="10" s="1"/>
  <c r="G194" i="10" s="1"/>
  <c r="CP30" i="10"/>
  <c r="AK30" i="10"/>
  <c r="AK24" i="10"/>
  <c r="AG22" i="10"/>
  <c r="AG187" i="10" s="1"/>
  <c r="AG194" i="10" s="1"/>
  <c r="H22" i="10"/>
  <c r="H187" i="10" s="1"/>
  <c r="H194" i="10" s="1"/>
  <c r="AL181" i="10"/>
  <c r="AL1" i="10"/>
  <c r="BA187" i="10" l="1"/>
  <c r="BA194" i="10" s="1"/>
  <c r="BA21" i="10"/>
  <c r="BN195" i="10"/>
  <c r="BX23" i="10"/>
  <c r="BX22" i="10" s="1"/>
  <c r="BX187" i="10" s="1"/>
  <c r="BX194" i="10" s="1"/>
  <c r="CT30" i="10"/>
  <c r="CU30" i="10"/>
  <c r="BY23" i="10"/>
  <c r="BY22" i="10" s="1"/>
  <c r="BW195" i="10"/>
  <c r="AY187" i="10"/>
  <c r="AY194" i="10" s="1"/>
  <c r="AH21" i="10"/>
  <c r="AH176" i="10" s="1"/>
  <c r="AH187" i="10"/>
  <c r="AH194" i="10" s="1"/>
  <c r="AY21" i="10"/>
  <c r="AY176" i="10" s="1"/>
  <c r="AR21" i="10"/>
  <c r="AR176" i="10" s="1"/>
  <c r="AW21" i="10"/>
  <c r="AW176" i="10" s="1"/>
  <c r="AV21" i="10"/>
  <c r="AV176" i="10" s="1"/>
  <c r="H21" i="10"/>
  <c r="H176" i="10" s="1"/>
  <c r="AT21" i="10"/>
  <c r="AT176" i="10" s="1"/>
  <c r="AU21" i="10"/>
  <c r="AU176" i="10" s="1"/>
  <c r="AP21" i="10"/>
  <c r="AP176" i="10" s="1"/>
  <c r="AG21" i="10"/>
  <c r="AG176" i="10" s="1"/>
  <c r="G21" i="10"/>
  <c r="G176" i="10" s="1"/>
  <c r="AQ21" i="10"/>
  <c r="AQ176" i="10" s="1"/>
  <c r="F21" i="10"/>
  <c r="F176" i="10" s="1"/>
  <c r="AZ21" i="10"/>
  <c r="AZ176" i="10" s="1"/>
  <c r="AX21" i="10"/>
  <c r="AX176" i="10" s="1"/>
  <c r="AO21" i="10"/>
  <c r="AO176" i="10" s="1"/>
  <c r="AK23" i="10"/>
  <c r="BX21" i="10" l="1"/>
  <c r="BX176" i="10" s="1"/>
  <c r="BX195" i="10" s="1"/>
  <c r="AT179" i="10"/>
  <c r="BZ23" i="10"/>
  <c r="BZ22" i="10" s="1"/>
  <c r="BZ187" i="10" s="1"/>
  <c r="BZ194" i="10" s="1"/>
  <c r="BY187" i="10"/>
  <c r="BY194" i="10" s="1"/>
  <c r="BY21" i="10"/>
  <c r="BY176" i="10" s="1"/>
  <c r="AS195" i="10"/>
  <c r="AH195" i="10"/>
  <c r="AR195" i="10"/>
  <c r="AY195" i="10"/>
  <c r="AU195" i="10"/>
  <c r="BA176" i="10"/>
  <c r="BA195" i="10" s="1"/>
  <c r="F195" i="10"/>
  <c r="AW195" i="10"/>
  <c r="F181" i="10"/>
  <c r="AQ195" i="10"/>
  <c r="AX195" i="10"/>
  <c r="G195" i="10"/>
  <c r="AP195" i="10"/>
  <c r="H195" i="10"/>
  <c r="AZ195" i="10"/>
  <c r="AG195" i="10"/>
  <c r="AV195" i="10"/>
  <c r="AO195" i="10"/>
  <c r="AK22" i="10"/>
  <c r="AK187" i="10" s="1"/>
  <c r="AK194" i="10" s="1"/>
  <c r="AT195" i="10" l="1"/>
  <c r="BZ21" i="10"/>
  <c r="BZ176" i="10" s="1"/>
  <c r="BZ195" i="10" s="1"/>
  <c r="BY195" i="10"/>
  <c r="AK21" i="10"/>
  <c r="CM181" i="10"/>
  <c r="CL181" i="10"/>
  <c r="CK181" i="10"/>
  <c r="CJ181" i="10"/>
  <c r="CH181" i="10"/>
  <c r="CG181" i="10"/>
  <c r="CF181" i="10"/>
  <c r="CE181" i="10"/>
  <c r="CD181" i="10"/>
  <c r="CC181" i="10"/>
  <c r="BZ181" i="10"/>
  <c r="BY181" i="10"/>
  <c r="BX181" i="10"/>
  <c r="BW181" i="10"/>
  <c r="BU181" i="10"/>
  <c r="BT181" i="10"/>
  <c r="BS181" i="10"/>
  <c r="BR181" i="10"/>
  <c r="BQ181" i="10"/>
  <c r="BP181" i="10"/>
  <c r="BM181" i="10"/>
  <c r="BL181" i="10"/>
  <c r="BK181" i="10"/>
  <c r="BJ181" i="10"/>
  <c r="BH181" i="10"/>
  <c r="BG181" i="10"/>
  <c r="BF181" i="10"/>
  <c r="BE181" i="10"/>
  <c r="BD181" i="10"/>
  <c r="BC181" i="10"/>
  <c r="BB181" i="10"/>
  <c r="AZ181" i="10"/>
  <c r="AY181" i="10"/>
  <c r="AX181" i="10"/>
  <c r="AW181" i="10"/>
  <c r="AU181" i="10"/>
  <c r="AS181" i="10"/>
  <c r="AR181" i="10"/>
  <c r="AQ181" i="10"/>
  <c r="AP181" i="10"/>
  <c r="AO181" i="10"/>
  <c r="AH181" i="10"/>
  <c r="AF181" i="10"/>
  <c r="AE181" i="10"/>
  <c r="AD181" i="10"/>
  <c r="AC181" i="10"/>
  <c r="AB181" i="10"/>
  <c r="AA181" i="10"/>
  <c r="Z181" i="10"/>
  <c r="Y181" i="10"/>
  <c r="X181" i="10"/>
  <c r="W181" i="10"/>
  <c r="V181" i="10"/>
  <c r="U181" i="10"/>
  <c r="T181" i="10"/>
  <c r="S181" i="10"/>
  <c r="R181" i="10"/>
  <c r="Q181" i="10"/>
  <c r="P181" i="10"/>
  <c r="O181" i="10"/>
  <c r="N181" i="10"/>
  <c r="M181" i="10"/>
  <c r="L181" i="10"/>
  <c r="K181" i="10"/>
  <c r="J181" i="10"/>
  <c r="I181" i="10"/>
  <c r="H181" i="10"/>
  <c r="G181" i="10"/>
  <c r="CS40" i="10" l="1"/>
  <c r="CS23" i="10" s="1"/>
  <c r="CS22" i="10" s="1"/>
  <c r="CS187" i="10" s="1"/>
  <c r="CS194" i="10" s="1"/>
  <c r="CQ23" i="10"/>
  <c r="CQ22" i="10" s="1"/>
  <c r="CR40" i="10"/>
  <c r="CR23" i="10" s="1"/>
  <c r="CR22" i="10" s="1"/>
  <c r="CR187" i="10" s="1"/>
  <c r="CR194" i="10" s="1"/>
  <c r="CA23" i="10"/>
  <c r="CA22" i="10" s="1"/>
  <c r="CA187" i="10" s="1"/>
  <c r="CA194" i="10" s="1"/>
  <c r="AK176" i="10"/>
  <c r="AK179" i="10" s="1"/>
  <c r="CQ21" i="10" l="1"/>
  <c r="CQ176" i="10" s="1"/>
  <c r="CQ187" i="10"/>
  <c r="CQ194" i="10" s="1"/>
  <c r="CA21" i="10"/>
  <c r="CR21" i="10"/>
  <c r="CR176" i="10" s="1"/>
  <c r="CR195" i="10" s="1"/>
  <c r="CS21" i="10"/>
  <c r="CS176" i="10" s="1"/>
  <c r="CS195" i="10" s="1"/>
  <c r="G2" i="9"/>
  <c r="H11" i="9"/>
  <c r="H171" i="9" s="1"/>
  <c r="H12" i="9"/>
  <c r="H13" i="9"/>
  <c r="E14" i="9"/>
  <c r="G14" i="9"/>
  <c r="H14" i="9"/>
  <c r="Q14" i="9"/>
  <c r="R14" i="9"/>
  <c r="S14" i="9"/>
  <c r="U14" i="9"/>
  <c r="A15" i="9"/>
  <c r="H15" i="9"/>
  <c r="R15" i="9" s="1"/>
  <c r="I15" i="9"/>
  <c r="T15" i="9" s="1"/>
  <c r="J15" i="9"/>
  <c r="J14" i="9" s="1"/>
  <c r="K15" i="9"/>
  <c r="K14" i="9" s="1"/>
  <c r="L15" i="9"/>
  <c r="A16" i="9"/>
  <c r="H16" i="9"/>
  <c r="L16" i="9" s="1"/>
  <c r="I16" i="9"/>
  <c r="J16" i="9"/>
  <c r="N16" i="9" s="1"/>
  <c r="K16" i="9"/>
  <c r="T16" i="9"/>
  <c r="A17" i="9"/>
  <c r="H17" i="9"/>
  <c r="L17" i="9" s="1"/>
  <c r="I17" i="9"/>
  <c r="T17" i="9" s="1"/>
  <c r="J17" i="9"/>
  <c r="O17" i="9" s="1"/>
  <c r="K17" i="9"/>
  <c r="E18" i="9"/>
  <c r="G18" i="9"/>
  <c r="H18" i="9"/>
  <c r="R18" i="9" s="1"/>
  <c r="Q18" i="9"/>
  <c r="S18" i="9"/>
  <c r="U18" i="9"/>
  <c r="A19" i="9"/>
  <c r="H19" i="9"/>
  <c r="L19" i="9" s="1"/>
  <c r="I19" i="9"/>
  <c r="T19" i="9" s="1"/>
  <c r="J19" i="9"/>
  <c r="J18" i="9" s="1"/>
  <c r="K19" i="9"/>
  <c r="K18" i="9" s="1"/>
  <c r="E20" i="9"/>
  <c r="G20" i="9"/>
  <c r="H20" i="9"/>
  <c r="L20" i="9" s="1"/>
  <c r="Q20" i="9"/>
  <c r="S20" i="9"/>
  <c r="U20" i="9"/>
  <c r="A21" i="9"/>
  <c r="H21" i="9"/>
  <c r="L21" i="9" s="1"/>
  <c r="I21" i="9"/>
  <c r="T21" i="9" s="1"/>
  <c r="J21" i="9"/>
  <c r="K21" i="9"/>
  <c r="K20" i="9" s="1"/>
  <c r="A22" i="9"/>
  <c r="H22" i="9"/>
  <c r="L22" i="9" s="1"/>
  <c r="I22" i="9"/>
  <c r="N22" i="9" s="1"/>
  <c r="J22" i="9"/>
  <c r="K22" i="9"/>
  <c r="R22" i="9"/>
  <c r="A23" i="9"/>
  <c r="H23" i="9"/>
  <c r="I23" i="9"/>
  <c r="T23" i="9" s="1"/>
  <c r="J23" i="9"/>
  <c r="N23" i="9" s="1"/>
  <c r="K23" i="9"/>
  <c r="A24" i="9"/>
  <c r="H24" i="9"/>
  <c r="L24" i="9" s="1"/>
  <c r="I24" i="9"/>
  <c r="J24" i="9"/>
  <c r="V24" i="9" s="1"/>
  <c r="K24" i="9"/>
  <c r="A25" i="9"/>
  <c r="H25" i="9"/>
  <c r="L25" i="9" s="1"/>
  <c r="I25" i="9"/>
  <c r="J25" i="9"/>
  <c r="K25" i="9"/>
  <c r="A26" i="9"/>
  <c r="H26" i="9"/>
  <c r="L26" i="9" s="1"/>
  <c r="I26" i="9"/>
  <c r="T26" i="9" s="1"/>
  <c r="J26" i="9"/>
  <c r="K26" i="9"/>
  <c r="V26" i="9"/>
  <c r="A27" i="9"/>
  <c r="H27" i="9"/>
  <c r="L27" i="9" s="1"/>
  <c r="I27" i="9"/>
  <c r="T27" i="9" s="1"/>
  <c r="J27" i="9"/>
  <c r="K27" i="9"/>
  <c r="A28" i="9"/>
  <c r="H28" i="9"/>
  <c r="I28" i="9"/>
  <c r="J28" i="9"/>
  <c r="V28" i="9" s="1"/>
  <c r="K28" i="9"/>
  <c r="R28" i="9"/>
  <c r="E29" i="9"/>
  <c r="G29" i="9"/>
  <c r="H29" i="9"/>
  <c r="Q29" i="9"/>
  <c r="S29" i="9"/>
  <c r="U29" i="9"/>
  <c r="A30" i="9"/>
  <c r="H30" i="9"/>
  <c r="L30" i="9" s="1"/>
  <c r="I30" i="9"/>
  <c r="J30" i="9"/>
  <c r="V30" i="9" s="1"/>
  <c r="K30" i="9"/>
  <c r="A31" i="9"/>
  <c r="H31" i="9"/>
  <c r="I31" i="9"/>
  <c r="T31" i="9" s="1"/>
  <c r="J31" i="9"/>
  <c r="J29" i="9" s="1"/>
  <c r="K31" i="9"/>
  <c r="A32" i="9"/>
  <c r="H32" i="9"/>
  <c r="L32" i="9" s="1"/>
  <c r="I32" i="9"/>
  <c r="T32" i="9" s="1"/>
  <c r="J32" i="9"/>
  <c r="K32" i="9"/>
  <c r="E33" i="9"/>
  <c r="G33" i="9"/>
  <c r="H33" i="9"/>
  <c r="Q33" i="9"/>
  <c r="R33" i="9"/>
  <c r="S33" i="9"/>
  <c r="U33" i="9"/>
  <c r="A34" i="9"/>
  <c r="H34" i="9"/>
  <c r="L34" i="9" s="1"/>
  <c r="I34" i="9"/>
  <c r="T34" i="9" s="1"/>
  <c r="J34" i="9"/>
  <c r="J33" i="9" s="1"/>
  <c r="K34" i="9"/>
  <c r="R34" i="9"/>
  <c r="H35" i="9"/>
  <c r="E36" i="9"/>
  <c r="E35" i="9" s="1"/>
  <c r="G36" i="9"/>
  <c r="H36" i="9"/>
  <c r="J36" i="9"/>
  <c r="Q36" i="9"/>
  <c r="S36" i="9"/>
  <c r="U36" i="9"/>
  <c r="A37" i="9"/>
  <c r="H37" i="9"/>
  <c r="L37" i="9" s="1"/>
  <c r="I37" i="9"/>
  <c r="I36" i="9" s="1"/>
  <c r="J37" i="9"/>
  <c r="K37" i="9"/>
  <c r="O37" i="9" s="1"/>
  <c r="V37" i="9"/>
  <c r="A38" i="9"/>
  <c r="H38" i="9"/>
  <c r="I38" i="9"/>
  <c r="J38" i="9"/>
  <c r="V38" i="9" s="1"/>
  <c r="K38" i="9"/>
  <c r="A39" i="9"/>
  <c r="H39" i="9"/>
  <c r="I39" i="9"/>
  <c r="J39" i="9"/>
  <c r="N39" i="9" s="1"/>
  <c r="K39" i="9"/>
  <c r="T39" i="9"/>
  <c r="A40" i="9"/>
  <c r="H40" i="9"/>
  <c r="L40" i="9" s="1"/>
  <c r="I40" i="9"/>
  <c r="J40" i="9"/>
  <c r="O40" i="9" s="1"/>
  <c r="K40" i="9"/>
  <c r="T40" i="9"/>
  <c r="A41" i="9"/>
  <c r="H41" i="9"/>
  <c r="L41" i="9" s="1"/>
  <c r="I41" i="9"/>
  <c r="T41" i="9" s="1"/>
  <c r="J41" i="9"/>
  <c r="K41" i="9"/>
  <c r="V41" i="9"/>
  <c r="E42" i="9"/>
  <c r="G42" i="9"/>
  <c r="H42" i="9"/>
  <c r="R42" i="9" s="1"/>
  <c r="I42" i="9"/>
  <c r="Q42" i="9"/>
  <c r="S42" i="9"/>
  <c r="U42" i="9"/>
  <c r="A43" i="9"/>
  <c r="H43" i="9"/>
  <c r="I43" i="9"/>
  <c r="T43" i="9" s="1"/>
  <c r="J43" i="9"/>
  <c r="V43" i="9" s="1"/>
  <c r="K43" i="9"/>
  <c r="K42" i="9" s="1"/>
  <c r="A44" i="9"/>
  <c r="H44" i="9"/>
  <c r="I44" i="9"/>
  <c r="J44" i="9"/>
  <c r="K44" i="9"/>
  <c r="N44" i="9"/>
  <c r="T44" i="9"/>
  <c r="A45" i="9"/>
  <c r="H45" i="9"/>
  <c r="L45" i="9" s="1"/>
  <c r="I45" i="9"/>
  <c r="T45" i="9" s="1"/>
  <c r="J45" i="9"/>
  <c r="K45" i="9"/>
  <c r="N45" i="9"/>
  <c r="A46" i="9"/>
  <c r="H46" i="9"/>
  <c r="L46" i="9" s="1"/>
  <c r="I46" i="9"/>
  <c r="T46" i="9" s="1"/>
  <c r="J46" i="9"/>
  <c r="K46" i="9"/>
  <c r="A47" i="9"/>
  <c r="H47" i="9"/>
  <c r="L47" i="9" s="1"/>
  <c r="I47" i="9"/>
  <c r="J47" i="9"/>
  <c r="O47" i="9" s="1"/>
  <c r="K47" i="9"/>
  <c r="V47" i="9"/>
  <c r="A48" i="9"/>
  <c r="H48" i="9"/>
  <c r="L48" i="9" s="1"/>
  <c r="I48" i="9"/>
  <c r="J48" i="9"/>
  <c r="K48" i="9"/>
  <c r="V48" i="9"/>
  <c r="A49" i="9"/>
  <c r="H49" i="9"/>
  <c r="L49" i="9" s="1"/>
  <c r="I49" i="9"/>
  <c r="J49" i="9"/>
  <c r="K49" i="9"/>
  <c r="O49" i="9"/>
  <c r="V49" i="9"/>
  <c r="A50" i="9"/>
  <c r="H50" i="9"/>
  <c r="M50" i="9" s="1"/>
  <c r="I50" i="9"/>
  <c r="N50" i="9" s="1"/>
  <c r="J50" i="9"/>
  <c r="K50" i="9"/>
  <c r="O50" i="9"/>
  <c r="V50" i="9"/>
  <c r="R51" i="9"/>
  <c r="H52" i="9"/>
  <c r="H53" i="9"/>
  <c r="E54" i="9"/>
  <c r="G54" i="9"/>
  <c r="H54" i="9"/>
  <c r="Q54" i="9"/>
  <c r="S54" i="9"/>
  <c r="U54" i="9"/>
  <c r="A55" i="9"/>
  <c r="H55" i="9"/>
  <c r="L55" i="9" s="1"/>
  <c r="I55" i="9"/>
  <c r="I54" i="9" s="1"/>
  <c r="J55" i="9"/>
  <c r="V55" i="9" s="1"/>
  <c r="K55" i="9"/>
  <c r="R55" i="9"/>
  <c r="A56" i="9"/>
  <c r="H56" i="9"/>
  <c r="L56" i="9" s="1"/>
  <c r="I56" i="9"/>
  <c r="N56" i="9" s="1"/>
  <c r="J56" i="9"/>
  <c r="K56" i="9"/>
  <c r="A57" i="9"/>
  <c r="H57" i="9"/>
  <c r="L57" i="9" s="1"/>
  <c r="I57" i="9"/>
  <c r="J57" i="9"/>
  <c r="O57" i="9" s="1"/>
  <c r="K57" i="9"/>
  <c r="A58" i="9"/>
  <c r="H58" i="9"/>
  <c r="L58" i="9" s="1"/>
  <c r="I58" i="9"/>
  <c r="T58" i="9" s="1"/>
  <c r="J58" i="9"/>
  <c r="V58" i="9" s="1"/>
  <c r="K58" i="9"/>
  <c r="E59" i="9"/>
  <c r="E53" i="9" s="1"/>
  <c r="G59" i="9"/>
  <c r="H59" i="9"/>
  <c r="Q59" i="9"/>
  <c r="S59" i="9"/>
  <c r="U59" i="9"/>
  <c r="A60" i="9"/>
  <c r="H60" i="9"/>
  <c r="L60" i="9" s="1"/>
  <c r="I60" i="9"/>
  <c r="T60" i="9" s="1"/>
  <c r="J60" i="9"/>
  <c r="V60" i="9" s="1"/>
  <c r="K60" i="9"/>
  <c r="A61" i="9"/>
  <c r="H61" i="9"/>
  <c r="L61" i="9" s="1"/>
  <c r="I61" i="9"/>
  <c r="J61" i="9"/>
  <c r="K61" i="9"/>
  <c r="K59" i="9" s="1"/>
  <c r="V61" i="9"/>
  <c r="H62" i="9"/>
  <c r="E63" i="9"/>
  <c r="G63" i="9"/>
  <c r="H63" i="9"/>
  <c r="Q63" i="9"/>
  <c r="S63" i="9"/>
  <c r="U63" i="9"/>
  <c r="A64" i="9"/>
  <c r="H64" i="9"/>
  <c r="L64" i="9" s="1"/>
  <c r="I64" i="9"/>
  <c r="I63" i="9" s="1"/>
  <c r="J64" i="9"/>
  <c r="J63" i="9" s="1"/>
  <c r="K64" i="9"/>
  <c r="A65" i="9"/>
  <c r="H65" i="9"/>
  <c r="L65" i="9" s="1"/>
  <c r="I65" i="9"/>
  <c r="J65" i="9"/>
  <c r="K65" i="9"/>
  <c r="V65" i="9"/>
  <c r="A66" i="9"/>
  <c r="H66" i="9"/>
  <c r="I66" i="9"/>
  <c r="N66" i="9" s="1"/>
  <c r="J66" i="9"/>
  <c r="V66" i="9" s="1"/>
  <c r="K66" i="9"/>
  <c r="A67" i="9"/>
  <c r="H67" i="9"/>
  <c r="L67" i="9" s="1"/>
  <c r="I67" i="9"/>
  <c r="N67" i="9" s="1"/>
  <c r="J67" i="9"/>
  <c r="K67" i="9"/>
  <c r="O67" i="9" s="1"/>
  <c r="T67" i="9"/>
  <c r="V67" i="9"/>
  <c r="A68" i="9"/>
  <c r="H68" i="9"/>
  <c r="L68" i="9" s="1"/>
  <c r="I68" i="9"/>
  <c r="J68" i="9"/>
  <c r="K68" i="9"/>
  <c r="T68" i="9"/>
  <c r="A69" i="9"/>
  <c r="H69" i="9"/>
  <c r="L69" i="9" s="1"/>
  <c r="I69" i="9"/>
  <c r="J69" i="9"/>
  <c r="O69" i="9" s="1"/>
  <c r="K69" i="9"/>
  <c r="A70" i="9"/>
  <c r="H70" i="9"/>
  <c r="L70" i="9" s="1"/>
  <c r="I70" i="9"/>
  <c r="T70" i="9" s="1"/>
  <c r="J70" i="9"/>
  <c r="V70" i="9" s="1"/>
  <c r="K70" i="9"/>
  <c r="A71" i="9"/>
  <c r="H71" i="9"/>
  <c r="L71" i="9" s="1"/>
  <c r="I71" i="9"/>
  <c r="T71" i="9" s="1"/>
  <c r="J71" i="9"/>
  <c r="K71" i="9"/>
  <c r="E72" i="9"/>
  <c r="G72" i="9"/>
  <c r="H72" i="9"/>
  <c r="Q72" i="9"/>
  <c r="S72" i="9"/>
  <c r="U72" i="9"/>
  <c r="A73" i="9"/>
  <c r="H73" i="9"/>
  <c r="R73" i="9" s="1"/>
  <c r="I73" i="9"/>
  <c r="J73" i="9"/>
  <c r="J72" i="9" s="1"/>
  <c r="K73" i="9"/>
  <c r="A74" i="9"/>
  <c r="H74" i="9"/>
  <c r="L74" i="9" s="1"/>
  <c r="I74" i="9"/>
  <c r="J74" i="9"/>
  <c r="K74" i="9"/>
  <c r="E75" i="9"/>
  <c r="G75" i="9"/>
  <c r="L75" i="9" s="1"/>
  <c r="H75" i="9"/>
  <c r="Q75" i="9"/>
  <c r="S75" i="9"/>
  <c r="U75" i="9"/>
  <c r="A76" i="9"/>
  <c r="H76" i="9"/>
  <c r="M76" i="9" s="1"/>
  <c r="I76" i="9"/>
  <c r="I75" i="9" s="1"/>
  <c r="J76" i="9"/>
  <c r="J75" i="9" s="1"/>
  <c r="K76" i="9"/>
  <c r="K75" i="9" s="1"/>
  <c r="T76" i="9"/>
  <c r="A77" i="9"/>
  <c r="H77" i="9"/>
  <c r="I77" i="9"/>
  <c r="T77" i="9" s="1"/>
  <c r="J77" i="9"/>
  <c r="K77" i="9"/>
  <c r="A78" i="9"/>
  <c r="H78" i="9"/>
  <c r="I78" i="9"/>
  <c r="J78" i="9"/>
  <c r="K78" i="9"/>
  <c r="V78" i="9"/>
  <c r="A79" i="9"/>
  <c r="H79" i="9"/>
  <c r="L79" i="9" s="1"/>
  <c r="I79" i="9"/>
  <c r="T79" i="9" s="1"/>
  <c r="J79" i="9"/>
  <c r="K79" i="9"/>
  <c r="A80" i="9"/>
  <c r="H80" i="9"/>
  <c r="R80" i="9" s="1"/>
  <c r="I80" i="9"/>
  <c r="T80" i="9" s="1"/>
  <c r="J80" i="9"/>
  <c r="V80" i="9" s="1"/>
  <c r="K80" i="9"/>
  <c r="A81" i="9"/>
  <c r="H81" i="9"/>
  <c r="L81" i="9" s="1"/>
  <c r="I81" i="9"/>
  <c r="T81" i="9" s="1"/>
  <c r="J81" i="9"/>
  <c r="K81" i="9"/>
  <c r="V81" i="9"/>
  <c r="A82" i="9"/>
  <c r="H82" i="9"/>
  <c r="I82" i="9"/>
  <c r="T82" i="9" s="1"/>
  <c r="J82" i="9"/>
  <c r="K82" i="9"/>
  <c r="V82" i="9"/>
  <c r="A83" i="9"/>
  <c r="H83" i="9"/>
  <c r="L83" i="9" s="1"/>
  <c r="I83" i="9"/>
  <c r="J83" i="9"/>
  <c r="V83" i="9" s="1"/>
  <c r="K83" i="9"/>
  <c r="O83" i="9" s="1"/>
  <c r="A84" i="9"/>
  <c r="H84" i="9"/>
  <c r="I84" i="9"/>
  <c r="N84" i="9" s="1"/>
  <c r="J84" i="9"/>
  <c r="K84" i="9"/>
  <c r="O84" i="9" s="1"/>
  <c r="L84" i="9"/>
  <c r="R84" i="9"/>
  <c r="V84" i="9"/>
  <c r="A85" i="9"/>
  <c r="H85" i="9"/>
  <c r="I85" i="9"/>
  <c r="J85" i="9"/>
  <c r="K85" i="9"/>
  <c r="T85" i="9"/>
  <c r="E86" i="9"/>
  <c r="G86" i="9"/>
  <c r="H86" i="9"/>
  <c r="Q86" i="9"/>
  <c r="S86" i="9"/>
  <c r="U86" i="9"/>
  <c r="A87" i="9"/>
  <c r="H87" i="9"/>
  <c r="L87" i="9" s="1"/>
  <c r="I87" i="9"/>
  <c r="N87" i="9" s="1"/>
  <c r="J87" i="9"/>
  <c r="J86" i="9" s="1"/>
  <c r="K87" i="9"/>
  <c r="R87" i="9"/>
  <c r="A88" i="9"/>
  <c r="H88" i="9"/>
  <c r="I88" i="9"/>
  <c r="T88" i="9" s="1"/>
  <c r="J88" i="9"/>
  <c r="K88" i="9"/>
  <c r="A89" i="9"/>
  <c r="H89" i="9"/>
  <c r="L89" i="9" s="1"/>
  <c r="I89" i="9"/>
  <c r="T89" i="9" s="1"/>
  <c r="J89" i="9"/>
  <c r="K89" i="9"/>
  <c r="O89" i="9" s="1"/>
  <c r="A90" i="9"/>
  <c r="H90" i="9"/>
  <c r="R90" i="9" s="1"/>
  <c r="I90" i="9"/>
  <c r="J90" i="9"/>
  <c r="V90" i="9" s="1"/>
  <c r="K90" i="9"/>
  <c r="O90" i="9" s="1"/>
  <c r="A91" i="9"/>
  <c r="H91" i="9"/>
  <c r="L91" i="9" s="1"/>
  <c r="I91" i="9"/>
  <c r="J91" i="9"/>
  <c r="V91" i="9" s="1"/>
  <c r="K91" i="9"/>
  <c r="A92" i="9"/>
  <c r="H92" i="9"/>
  <c r="R92" i="9" s="1"/>
  <c r="N92" i="9"/>
  <c r="O92" i="9"/>
  <c r="T92" i="9"/>
  <c r="V92" i="9"/>
  <c r="A93" i="9"/>
  <c r="H93" i="9"/>
  <c r="L93" i="9" s="1"/>
  <c r="I93" i="9"/>
  <c r="N93" i="9" s="1"/>
  <c r="J93" i="9"/>
  <c r="V93" i="9" s="1"/>
  <c r="K93" i="9"/>
  <c r="A94" i="9"/>
  <c r="H94" i="9"/>
  <c r="L94" i="9" s="1"/>
  <c r="I94" i="9"/>
  <c r="J94" i="9"/>
  <c r="V94" i="9" s="1"/>
  <c r="K94" i="9"/>
  <c r="A95" i="9"/>
  <c r="H95" i="9"/>
  <c r="L95" i="9" s="1"/>
  <c r="I95" i="9"/>
  <c r="J95" i="9"/>
  <c r="O95" i="9" s="1"/>
  <c r="K95" i="9"/>
  <c r="A96" i="9"/>
  <c r="H96" i="9"/>
  <c r="L96" i="9" s="1"/>
  <c r="I96" i="9"/>
  <c r="J96" i="9"/>
  <c r="V96" i="9" s="1"/>
  <c r="K96" i="9"/>
  <c r="O96" i="9" s="1"/>
  <c r="E97" i="9"/>
  <c r="G97" i="9"/>
  <c r="H97" i="9"/>
  <c r="Q97" i="9"/>
  <c r="S97" i="9"/>
  <c r="U97" i="9"/>
  <c r="A98" i="9"/>
  <c r="H98" i="9"/>
  <c r="L98" i="9" s="1"/>
  <c r="I98" i="9"/>
  <c r="J98" i="9"/>
  <c r="O98" i="9" s="1"/>
  <c r="K98" i="9"/>
  <c r="T98" i="9"/>
  <c r="A99" i="9"/>
  <c r="H99" i="9"/>
  <c r="I99" i="9"/>
  <c r="J99" i="9"/>
  <c r="K99" i="9"/>
  <c r="V99" i="9"/>
  <c r="A100" i="9"/>
  <c r="H100" i="9"/>
  <c r="R100" i="9" s="1"/>
  <c r="I100" i="9"/>
  <c r="N100" i="9" s="1"/>
  <c r="J100" i="9"/>
  <c r="K100" i="9"/>
  <c r="V100" i="9"/>
  <c r="E101" i="9"/>
  <c r="G101" i="9"/>
  <c r="H101" i="9"/>
  <c r="Q101" i="9"/>
  <c r="S101" i="9"/>
  <c r="U101" i="9"/>
  <c r="A102" i="9"/>
  <c r="H102" i="9"/>
  <c r="L102" i="9" s="1"/>
  <c r="I102" i="9"/>
  <c r="J102" i="9"/>
  <c r="K102" i="9"/>
  <c r="A103" i="9"/>
  <c r="H103" i="9"/>
  <c r="L103" i="9" s="1"/>
  <c r="I103" i="9"/>
  <c r="T103" i="9" s="1"/>
  <c r="J103" i="9"/>
  <c r="N103" i="9" s="1"/>
  <c r="K103" i="9"/>
  <c r="E104" i="9"/>
  <c r="G104" i="9"/>
  <c r="H104" i="9"/>
  <c r="Q104" i="9"/>
  <c r="S104" i="9"/>
  <c r="U104" i="9"/>
  <c r="A105" i="9"/>
  <c r="H105" i="9"/>
  <c r="I105" i="9"/>
  <c r="I104" i="9" s="1"/>
  <c r="J105" i="9"/>
  <c r="N105" i="9" s="1"/>
  <c r="K105" i="9"/>
  <c r="K104" i="9" s="1"/>
  <c r="A106" i="9"/>
  <c r="H106" i="9"/>
  <c r="I106" i="9"/>
  <c r="J106" i="9"/>
  <c r="V106" i="9" s="1"/>
  <c r="K106" i="9"/>
  <c r="A107" i="9"/>
  <c r="H107" i="9"/>
  <c r="I107" i="9"/>
  <c r="T107" i="9" s="1"/>
  <c r="J107" i="9"/>
  <c r="V107" i="9" s="1"/>
  <c r="K107" i="9"/>
  <c r="A108" i="9"/>
  <c r="H108" i="9"/>
  <c r="I108" i="9"/>
  <c r="J108" i="9"/>
  <c r="K108" i="9"/>
  <c r="A109" i="9"/>
  <c r="H109" i="9"/>
  <c r="L109" i="9" s="1"/>
  <c r="I109" i="9"/>
  <c r="T109" i="9" s="1"/>
  <c r="J109" i="9"/>
  <c r="N109" i="9" s="1"/>
  <c r="K109" i="9"/>
  <c r="E110" i="9"/>
  <c r="G110" i="9"/>
  <c r="H110" i="9"/>
  <c r="Q110" i="9"/>
  <c r="S110" i="9"/>
  <c r="U110" i="9"/>
  <c r="A111" i="9"/>
  <c r="H111" i="9"/>
  <c r="L111" i="9" s="1"/>
  <c r="I111" i="9"/>
  <c r="J111" i="9"/>
  <c r="V111" i="9" s="1"/>
  <c r="K111" i="9"/>
  <c r="A112" i="9"/>
  <c r="H112" i="9"/>
  <c r="L112" i="9" s="1"/>
  <c r="I112" i="9"/>
  <c r="T112" i="9" s="1"/>
  <c r="J112" i="9"/>
  <c r="V112" i="9" s="1"/>
  <c r="K112" i="9"/>
  <c r="A113" i="9"/>
  <c r="H113" i="9"/>
  <c r="L113" i="9" s="1"/>
  <c r="I113" i="9"/>
  <c r="T113" i="9" s="1"/>
  <c r="J113" i="9"/>
  <c r="V113" i="9" s="1"/>
  <c r="K113" i="9"/>
  <c r="O113" i="9" s="1"/>
  <c r="E114" i="9"/>
  <c r="G114" i="9"/>
  <c r="H114" i="9"/>
  <c r="L114" i="9" s="1"/>
  <c r="Q114" i="9"/>
  <c r="S114" i="9"/>
  <c r="U114" i="9"/>
  <c r="A115" i="9"/>
  <c r="H115" i="9"/>
  <c r="I115" i="9"/>
  <c r="I114" i="9" s="1"/>
  <c r="J115" i="9"/>
  <c r="J114" i="9" s="1"/>
  <c r="K115" i="9"/>
  <c r="K114" i="9" s="1"/>
  <c r="V115" i="9"/>
  <c r="A116" i="9"/>
  <c r="H116" i="9"/>
  <c r="L116" i="9" s="1"/>
  <c r="I116" i="9"/>
  <c r="J116" i="9"/>
  <c r="V116" i="9" s="1"/>
  <c r="K116" i="9"/>
  <c r="R116" i="9"/>
  <c r="T116" i="9"/>
  <c r="E117" i="9"/>
  <c r="G117" i="9"/>
  <c r="L117" i="9" s="1"/>
  <c r="H117" i="9"/>
  <c r="Q117" i="9"/>
  <c r="S117" i="9"/>
  <c r="U117" i="9"/>
  <c r="A118" i="9"/>
  <c r="H118" i="9"/>
  <c r="R118" i="9" s="1"/>
  <c r="I118" i="9"/>
  <c r="N118" i="9" s="1"/>
  <c r="J118" i="9"/>
  <c r="V118" i="9" s="1"/>
  <c r="K118" i="9"/>
  <c r="T118" i="9"/>
  <c r="A119" i="9"/>
  <c r="H119" i="9"/>
  <c r="I119" i="9"/>
  <c r="J119" i="9"/>
  <c r="K119" i="9"/>
  <c r="L119" i="9"/>
  <c r="M119" i="9"/>
  <c r="R119" i="9"/>
  <c r="T119" i="9"/>
  <c r="A120" i="9"/>
  <c r="H120" i="9"/>
  <c r="L120" i="9" s="1"/>
  <c r="I120" i="9"/>
  <c r="J120" i="9"/>
  <c r="K120" i="9"/>
  <c r="V120" i="9"/>
  <c r="A121" i="9"/>
  <c r="H121" i="9"/>
  <c r="L121" i="9" s="1"/>
  <c r="I121" i="9"/>
  <c r="N121" i="9" s="1"/>
  <c r="J121" i="9"/>
  <c r="O121" i="9" s="1"/>
  <c r="K121" i="9"/>
  <c r="T121" i="9"/>
  <c r="V121" i="9"/>
  <c r="A122" i="9"/>
  <c r="H122" i="9"/>
  <c r="R122" i="9" s="1"/>
  <c r="I122" i="9"/>
  <c r="J122" i="9"/>
  <c r="K122" i="9"/>
  <c r="E123" i="9"/>
  <c r="G123" i="9"/>
  <c r="H123" i="9"/>
  <c r="Q123" i="9"/>
  <c r="S123" i="9"/>
  <c r="U123" i="9"/>
  <c r="A124" i="9"/>
  <c r="H124" i="9"/>
  <c r="L124" i="9" s="1"/>
  <c r="I124" i="9"/>
  <c r="I123" i="9" s="1"/>
  <c r="J124" i="9"/>
  <c r="J123" i="9" s="1"/>
  <c r="K124" i="9"/>
  <c r="K123" i="9" s="1"/>
  <c r="A125" i="9"/>
  <c r="H125" i="9"/>
  <c r="R125" i="9" s="1"/>
  <c r="I125" i="9"/>
  <c r="J125" i="9"/>
  <c r="K125" i="9"/>
  <c r="V125" i="9"/>
  <c r="A126" i="9"/>
  <c r="H126" i="9"/>
  <c r="L126" i="9" s="1"/>
  <c r="I126" i="9"/>
  <c r="J126" i="9"/>
  <c r="V126" i="9" s="1"/>
  <c r="K126" i="9"/>
  <c r="A127" i="9"/>
  <c r="H127" i="9"/>
  <c r="L127" i="9" s="1"/>
  <c r="I127" i="9"/>
  <c r="N127" i="9" s="1"/>
  <c r="J127" i="9"/>
  <c r="K127" i="9"/>
  <c r="A128" i="9"/>
  <c r="H128" i="9"/>
  <c r="L128" i="9" s="1"/>
  <c r="I128" i="9"/>
  <c r="T128" i="9" s="1"/>
  <c r="J128" i="9"/>
  <c r="V128" i="9" s="1"/>
  <c r="K128" i="9"/>
  <c r="A129" i="9"/>
  <c r="H129" i="9"/>
  <c r="L129" i="9" s="1"/>
  <c r="I129" i="9"/>
  <c r="J129" i="9"/>
  <c r="O129" i="9" s="1"/>
  <c r="K129" i="9"/>
  <c r="A130" i="9"/>
  <c r="H130" i="9"/>
  <c r="L130" i="9" s="1"/>
  <c r="I130" i="9"/>
  <c r="N130" i="9" s="1"/>
  <c r="J130" i="9"/>
  <c r="V130" i="9" s="1"/>
  <c r="K130" i="9"/>
  <c r="E131" i="9"/>
  <c r="G131" i="9"/>
  <c r="H131" i="9"/>
  <c r="Q131" i="9"/>
  <c r="S131" i="9"/>
  <c r="U131" i="9"/>
  <c r="A132" i="9"/>
  <c r="H132" i="9"/>
  <c r="R132" i="9" s="1"/>
  <c r="I132" i="9"/>
  <c r="T132" i="9" s="1"/>
  <c r="J132" i="9"/>
  <c r="V132" i="9" s="1"/>
  <c r="K132" i="9"/>
  <c r="A133" i="9"/>
  <c r="H133" i="9"/>
  <c r="L133" i="9" s="1"/>
  <c r="I133" i="9"/>
  <c r="T133" i="9" s="1"/>
  <c r="J133" i="9"/>
  <c r="K133" i="9"/>
  <c r="A134" i="9"/>
  <c r="H134" i="9"/>
  <c r="I134" i="9"/>
  <c r="J134" i="9"/>
  <c r="O134" i="9" s="1"/>
  <c r="K134" i="9"/>
  <c r="V134" i="9"/>
  <c r="A135" i="9"/>
  <c r="H135" i="9"/>
  <c r="L135" i="9" s="1"/>
  <c r="I135" i="9"/>
  <c r="T135" i="9" s="1"/>
  <c r="J135" i="9"/>
  <c r="V135" i="9" s="1"/>
  <c r="K135" i="9"/>
  <c r="H136" i="9"/>
  <c r="H137" i="9"/>
  <c r="H138" i="9"/>
  <c r="E139" i="9"/>
  <c r="E138" i="9" s="1"/>
  <c r="G139" i="9"/>
  <c r="G138" i="9" s="1"/>
  <c r="H139" i="9"/>
  <c r="Q139" i="9"/>
  <c r="Q138" i="9" s="1"/>
  <c r="S139" i="9"/>
  <c r="S138" i="9" s="1"/>
  <c r="U139" i="9"/>
  <c r="U138" i="9" s="1"/>
  <c r="A140" i="9"/>
  <c r="H140" i="9"/>
  <c r="L140" i="9" s="1"/>
  <c r="I140" i="9"/>
  <c r="N140" i="9" s="1"/>
  <c r="J140" i="9"/>
  <c r="K140" i="9"/>
  <c r="O140" i="9"/>
  <c r="T140" i="9"/>
  <c r="V140" i="9"/>
  <c r="A141" i="9"/>
  <c r="H141" i="9"/>
  <c r="I141" i="9"/>
  <c r="J141" i="9"/>
  <c r="K141" i="9"/>
  <c r="H142" i="9"/>
  <c r="E143" i="9"/>
  <c r="E142" i="9" s="1"/>
  <c r="G143" i="9"/>
  <c r="G142" i="9" s="1"/>
  <c r="H143" i="9"/>
  <c r="Q143" i="9"/>
  <c r="Q142" i="9" s="1"/>
  <c r="S143" i="9"/>
  <c r="S142" i="9" s="1"/>
  <c r="U143" i="9"/>
  <c r="U142" i="9" s="1"/>
  <c r="A144" i="9"/>
  <c r="H144" i="9"/>
  <c r="L144" i="9" s="1"/>
  <c r="I144" i="9"/>
  <c r="I143" i="9" s="1"/>
  <c r="J144" i="9"/>
  <c r="J143" i="9" s="1"/>
  <c r="K144" i="9"/>
  <c r="K143" i="9" s="1"/>
  <c r="K142" i="9" s="1"/>
  <c r="V144" i="9"/>
  <c r="H145" i="9"/>
  <c r="E146" i="9"/>
  <c r="G146" i="9"/>
  <c r="H146" i="9"/>
  <c r="Q146" i="9"/>
  <c r="S146" i="9"/>
  <c r="U146" i="9"/>
  <c r="A147" i="9"/>
  <c r="H147" i="9"/>
  <c r="L147" i="9" s="1"/>
  <c r="I147" i="9"/>
  <c r="N147" i="9" s="1"/>
  <c r="J147" i="9"/>
  <c r="K147" i="9"/>
  <c r="O147" i="9" s="1"/>
  <c r="T147" i="9"/>
  <c r="V147" i="9"/>
  <c r="A148" i="9"/>
  <c r="H148" i="9"/>
  <c r="I148" i="9"/>
  <c r="J148" i="9"/>
  <c r="J146" i="9" s="1"/>
  <c r="K148" i="9"/>
  <c r="E149" i="9"/>
  <c r="G149" i="9"/>
  <c r="H149" i="9"/>
  <c r="Q149" i="9"/>
  <c r="S149" i="9"/>
  <c r="U149" i="9"/>
  <c r="A150" i="9"/>
  <c r="H150" i="9"/>
  <c r="L150" i="9" s="1"/>
  <c r="I150" i="9"/>
  <c r="J150" i="9"/>
  <c r="K150" i="9"/>
  <c r="K149" i="9" s="1"/>
  <c r="R150" i="9"/>
  <c r="A151" i="9"/>
  <c r="H151" i="9"/>
  <c r="R151" i="9" s="1"/>
  <c r="I151" i="9"/>
  <c r="J151" i="9"/>
  <c r="K151" i="9"/>
  <c r="T151" i="9"/>
  <c r="V151" i="9"/>
  <c r="A152" i="9"/>
  <c r="H152" i="9"/>
  <c r="L152" i="9" s="1"/>
  <c r="I152" i="9"/>
  <c r="J152" i="9"/>
  <c r="K152" i="9"/>
  <c r="O152" i="9" s="1"/>
  <c r="N152" i="9"/>
  <c r="T152" i="9"/>
  <c r="V152" i="9"/>
  <c r="A153" i="9"/>
  <c r="H153" i="9"/>
  <c r="I153" i="9"/>
  <c r="J153" i="9"/>
  <c r="K153" i="9"/>
  <c r="L153" i="9"/>
  <c r="R153" i="9"/>
  <c r="T153" i="9"/>
  <c r="A154" i="9"/>
  <c r="H154" i="9"/>
  <c r="L154" i="9" s="1"/>
  <c r="I154" i="9"/>
  <c r="J154" i="9"/>
  <c r="V154" i="9" s="1"/>
  <c r="K154" i="9"/>
  <c r="O154" i="9"/>
  <c r="R154" i="9"/>
  <c r="T154" i="9"/>
  <c r="A155" i="9"/>
  <c r="H155" i="9"/>
  <c r="I155" i="9"/>
  <c r="J155" i="9"/>
  <c r="V155" i="9" s="1"/>
  <c r="K155" i="9"/>
  <c r="L155" i="9"/>
  <c r="M155" i="9"/>
  <c r="R155" i="9"/>
  <c r="T155" i="9"/>
  <c r="A156" i="9"/>
  <c r="H156" i="9"/>
  <c r="I156" i="9"/>
  <c r="T156" i="9" s="1"/>
  <c r="J156" i="9"/>
  <c r="K156" i="9"/>
  <c r="H157" i="9"/>
  <c r="E158" i="9"/>
  <c r="G158" i="9"/>
  <c r="H158" i="9"/>
  <c r="Q158" i="9"/>
  <c r="S158" i="9"/>
  <c r="U158" i="9"/>
  <c r="A159" i="9"/>
  <c r="H159" i="9"/>
  <c r="L159" i="9" s="1"/>
  <c r="L158" i="9" s="1"/>
  <c r="I159" i="9"/>
  <c r="J159" i="9"/>
  <c r="K159" i="9"/>
  <c r="K158" i="9" s="1"/>
  <c r="A160" i="9"/>
  <c r="H160" i="9"/>
  <c r="R160" i="9" s="1"/>
  <c r="I160" i="9"/>
  <c r="T160" i="9" s="1"/>
  <c r="J160" i="9"/>
  <c r="O160" i="9" s="1"/>
  <c r="K160" i="9"/>
  <c r="A161" i="9"/>
  <c r="H161" i="9"/>
  <c r="A162" i="9"/>
  <c r="H162" i="9"/>
  <c r="R162" i="9" s="1"/>
  <c r="I162" i="9"/>
  <c r="J162" i="9"/>
  <c r="K162" i="9"/>
  <c r="M162" i="9"/>
  <c r="T162" i="9"/>
  <c r="A163" i="9"/>
  <c r="H163" i="9"/>
  <c r="L163" i="9" s="1"/>
  <c r="I163" i="9"/>
  <c r="N163" i="9" s="1"/>
  <c r="J163" i="9"/>
  <c r="K163" i="9"/>
  <c r="A164" i="9"/>
  <c r="H164" i="9"/>
  <c r="L164" i="9" s="1"/>
  <c r="I164" i="9"/>
  <c r="J164" i="9"/>
  <c r="O164" i="9" s="1"/>
  <c r="K164" i="9"/>
  <c r="A165" i="9"/>
  <c r="H165" i="9"/>
  <c r="I165" i="9"/>
  <c r="J165" i="9"/>
  <c r="V165" i="9" s="1"/>
  <c r="K165" i="9"/>
  <c r="A166" i="9"/>
  <c r="H166" i="9"/>
  <c r="L166" i="9" s="1"/>
  <c r="I166" i="9"/>
  <c r="T166" i="9" s="1"/>
  <c r="J166" i="9"/>
  <c r="K166" i="9"/>
  <c r="A167" i="9"/>
  <c r="H167" i="9"/>
  <c r="L167" i="9" s="1"/>
  <c r="I167" i="9"/>
  <c r="T167" i="9" s="1"/>
  <c r="J167" i="9"/>
  <c r="K167" i="9"/>
  <c r="A168" i="9"/>
  <c r="H168" i="9"/>
  <c r="R168" i="9" s="1"/>
  <c r="I168" i="9"/>
  <c r="J168" i="9"/>
  <c r="V168" i="9" s="1"/>
  <c r="K168" i="9"/>
  <c r="A169" i="9"/>
  <c r="H169" i="9"/>
  <c r="L169" i="9" s="1"/>
  <c r="I169" i="9"/>
  <c r="J169" i="9"/>
  <c r="O169" i="9" s="1"/>
  <c r="K169" i="9"/>
  <c r="F1" i="10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AG1" i="10" s="1"/>
  <c r="AH1" i="10"/>
  <c r="AK1" i="10"/>
  <c r="AO1" i="10" s="1"/>
  <c r="AP1" i="10" s="1"/>
  <c r="AQ1" i="10" s="1"/>
  <c r="AR1" i="10" s="1"/>
  <c r="AS1" i="10" s="1"/>
  <c r="AT1" i="10" s="1"/>
  <c r="AU1" i="10" s="1"/>
  <c r="AV1" i="10" s="1"/>
  <c r="AW1" i="10" s="1"/>
  <c r="AX1" i="10" s="1"/>
  <c r="AY1" i="10" s="1"/>
  <c r="AZ1" i="10" s="1"/>
  <c r="BA1" i="10" s="1"/>
  <c r="BB1" i="10" s="1"/>
  <c r="BC1" i="10" s="1"/>
  <c r="BD1" i="10" s="1"/>
  <c r="BE1" i="10" s="1"/>
  <c r="BF1" i="10" s="1"/>
  <c r="BG1" i="10" s="1"/>
  <c r="BH1" i="10" s="1"/>
  <c r="BI1" i="10" s="1"/>
  <c r="BJ1" i="10" s="1"/>
  <c r="BK1" i="10" s="1"/>
  <c r="BL1" i="10" s="1"/>
  <c r="BM1" i="10" s="1"/>
  <c r="BN1" i="10" s="1"/>
  <c r="BO1" i="10" s="1"/>
  <c r="BP1" i="10" s="1"/>
  <c r="BQ1" i="10" s="1"/>
  <c r="BR1" i="10" s="1"/>
  <c r="BS1" i="10" s="1"/>
  <c r="BT1" i="10" s="1"/>
  <c r="BU1" i="10" s="1"/>
  <c r="BV1" i="10" s="1"/>
  <c r="BW1" i="10" s="1"/>
  <c r="BX1" i="10" s="1"/>
  <c r="BY1" i="10" s="1"/>
  <c r="BZ1" i="10" s="1"/>
  <c r="CA1" i="10" s="1"/>
  <c r="CB1" i="10" s="1"/>
  <c r="CC1" i="10" s="1"/>
  <c r="CD1" i="10" s="1"/>
  <c r="CE1" i="10" s="1"/>
  <c r="CF1" i="10" s="1"/>
  <c r="CG1" i="10" s="1"/>
  <c r="CH1" i="10" s="1"/>
  <c r="CI1" i="10" s="1"/>
  <c r="CJ1" i="10" s="1"/>
  <c r="CK1" i="10" s="1"/>
  <c r="CL1" i="10" s="1"/>
  <c r="CM1" i="10" s="1"/>
  <c r="F3" i="10"/>
  <c r="F4" i="10"/>
  <c r="AK5" i="10"/>
  <c r="AP5" i="10"/>
  <c r="BA5" i="10"/>
  <c r="BB5" i="10"/>
  <c r="BC5" i="10"/>
  <c r="BD5" i="10"/>
  <c r="BE5" i="10"/>
  <c r="BF5" i="10"/>
  <c r="BG5" i="10"/>
  <c r="BH5" i="10"/>
  <c r="BI5" i="10"/>
  <c r="BJ5" i="10"/>
  <c r="BK5" i="10"/>
  <c r="BL5" i="10"/>
  <c r="BM5" i="10"/>
  <c r="BN5" i="10"/>
  <c r="BO5" i="10"/>
  <c r="BP5" i="10"/>
  <c r="BQ5" i="10"/>
  <c r="BR5" i="10"/>
  <c r="BS5" i="10"/>
  <c r="BT5" i="10"/>
  <c r="BU5" i="10"/>
  <c r="BV5" i="10"/>
  <c r="BW5" i="10"/>
  <c r="BX5" i="10"/>
  <c r="BY5" i="10"/>
  <c r="BZ5" i="10"/>
  <c r="CA5" i="10"/>
  <c r="CB5" i="10"/>
  <c r="CC5" i="10"/>
  <c r="CD5" i="10"/>
  <c r="CE5" i="10"/>
  <c r="CF5" i="10"/>
  <c r="CG5" i="10"/>
  <c r="CH5" i="10"/>
  <c r="CI5" i="10"/>
  <c r="CJ5" i="10"/>
  <c r="CK5" i="10"/>
  <c r="CL5" i="10"/>
  <c r="CM5" i="10"/>
  <c r="CN5" i="10"/>
  <c r="CP5" i="10"/>
  <c r="CQ5" i="10"/>
  <c r="CR5" i="10"/>
  <c r="CS5" i="10"/>
  <c r="C17" i="10"/>
  <c r="D17" i="10" s="1"/>
  <c r="E17" i="10" s="1"/>
  <c r="F17" i="10" s="1"/>
  <c r="G17" i="10" s="1"/>
  <c r="H17" i="10" s="1"/>
  <c r="I17" i="10" s="1"/>
  <c r="J17" i="10" s="1"/>
  <c r="K17" i="10" s="1"/>
  <c r="L17" i="10" s="1"/>
  <c r="M17" i="10" s="1"/>
  <c r="N17" i="10" s="1"/>
  <c r="O17" i="10" s="1"/>
  <c r="P17" i="10" s="1"/>
  <c r="Q17" i="10" s="1"/>
  <c r="R17" i="10" s="1"/>
  <c r="S17" i="10" s="1"/>
  <c r="T17" i="10" s="1"/>
  <c r="U17" i="10" s="1"/>
  <c r="V17" i="10" s="1"/>
  <c r="W17" i="10" s="1"/>
  <c r="X17" i="10" s="1"/>
  <c r="Y17" i="10" s="1"/>
  <c r="Z17" i="10" s="1"/>
  <c r="AA17" i="10" s="1"/>
  <c r="AB17" i="10" s="1"/>
  <c r="AC17" i="10" s="1"/>
  <c r="AD17" i="10" s="1"/>
  <c r="AE17" i="10" s="1"/>
  <c r="AF17" i="10" s="1"/>
  <c r="AG17" i="10" s="1"/>
  <c r="N168" i="9" l="1"/>
  <c r="M164" i="9"/>
  <c r="N155" i="9"/>
  <c r="O127" i="9"/>
  <c r="O116" i="9"/>
  <c r="J110" i="9"/>
  <c r="L101" i="9"/>
  <c r="L97" i="9"/>
  <c r="O91" i="9"/>
  <c r="N89" i="9"/>
  <c r="M82" i="9"/>
  <c r="R75" i="9"/>
  <c r="O70" i="9"/>
  <c r="N69" i="9"/>
  <c r="O38" i="9"/>
  <c r="N32" i="9"/>
  <c r="O27" i="9"/>
  <c r="R140" i="9"/>
  <c r="N169" i="9"/>
  <c r="O166" i="9"/>
  <c r="R147" i="9"/>
  <c r="E62" i="9"/>
  <c r="O108" i="9"/>
  <c r="I101" i="9"/>
  <c r="M88" i="9"/>
  <c r="T84" i="9"/>
  <c r="M84" i="9"/>
  <c r="O80" i="9"/>
  <c r="M78" i="9"/>
  <c r="V76" i="9"/>
  <c r="O66" i="9"/>
  <c r="R45" i="9"/>
  <c r="N38" i="9"/>
  <c r="N24" i="9"/>
  <c r="V164" i="9"/>
  <c r="R163" i="9"/>
  <c r="L162" i="9"/>
  <c r="V160" i="9"/>
  <c r="R159" i="9"/>
  <c r="N156" i="9"/>
  <c r="O151" i="9"/>
  <c r="T144" i="9"/>
  <c r="J54" i="9"/>
  <c r="T50" i="9"/>
  <c r="R48" i="9"/>
  <c r="R47" i="9"/>
  <c r="R46" i="9"/>
  <c r="R17" i="9"/>
  <c r="R164" i="9"/>
  <c r="O153" i="9"/>
  <c r="N151" i="9"/>
  <c r="M147" i="9"/>
  <c r="O144" i="9"/>
  <c r="M140" i="9"/>
  <c r="K131" i="9"/>
  <c r="L131" i="9"/>
  <c r="N99" i="9"/>
  <c r="O93" i="9"/>
  <c r="V89" i="9"/>
  <c r="V87" i="9"/>
  <c r="R76" i="9"/>
  <c r="O74" i="9"/>
  <c r="O71" i="9"/>
  <c r="V64" i="9"/>
  <c r="M45" i="9"/>
  <c r="R30" i="9"/>
  <c r="M17" i="9"/>
  <c r="N144" i="9"/>
  <c r="I117" i="9"/>
  <c r="N106" i="9"/>
  <c r="O100" i="9"/>
  <c r="N96" i="9"/>
  <c r="R88" i="9"/>
  <c r="R83" i="9"/>
  <c r="O76" i="9"/>
  <c r="N74" i="9"/>
  <c r="V69" i="9"/>
  <c r="M47" i="9"/>
  <c r="Q13" i="9"/>
  <c r="Q12" i="9" s="1"/>
  <c r="R12" i="9" s="1"/>
  <c r="O23" i="9"/>
  <c r="K139" i="9"/>
  <c r="K138" i="9" s="1"/>
  <c r="T127" i="9"/>
  <c r="T115" i="9"/>
  <c r="L90" i="9"/>
  <c r="R89" i="9"/>
  <c r="L88" i="9"/>
  <c r="O82" i="9"/>
  <c r="R78" i="9"/>
  <c r="N77" i="9"/>
  <c r="N76" i="9"/>
  <c r="N68" i="9"/>
  <c r="O30" i="9"/>
  <c r="N19" i="9"/>
  <c r="E13" i="9"/>
  <c r="V169" i="9"/>
  <c r="L142" i="9"/>
  <c r="J139" i="9"/>
  <c r="V124" i="9"/>
  <c r="R91" i="9"/>
  <c r="O87" i="9"/>
  <c r="R79" i="9"/>
  <c r="L76" i="9"/>
  <c r="I59" i="9"/>
  <c r="I53" i="9" s="1"/>
  <c r="M53" i="9" s="1"/>
  <c r="M24" i="9"/>
  <c r="O18" i="9"/>
  <c r="J104" i="9"/>
  <c r="O104" i="9" s="1"/>
  <c r="O141" i="9"/>
  <c r="N104" i="9"/>
  <c r="T169" i="9"/>
  <c r="V166" i="9"/>
  <c r="O163" i="9"/>
  <c r="O156" i="9"/>
  <c r="Q145" i="9"/>
  <c r="R144" i="9"/>
  <c r="N141" i="9"/>
  <c r="V127" i="9"/>
  <c r="O115" i="9"/>
  <c r="R113" i="9"/>
  <c r="I110" i="9"/>
  <c r="N110" i="9" s="1"/>
  <c r="M106" i="9"/>
  <c r="V98" i="9"/>
  <c r="M98" i="9"/>
  <c r="N85" i="9"/>
  <c r="R82" i="9"/>
  <c r="I72" i="9"/>
  <c r="N72" i="9" s="1"/>
  <c r="L59" i="9"/>
  <c r="N57" i="9"/>
  <c r="L54" i="9"/>
  <c r="O34" i="9"/>
  <c r="M32" i="9"/>
  <c r="O31" i="9"/>
  <c r="N26" i="9"/>
  <c r="N25" i="9"/>
  <c r="I20" i="9"/>
  <c r="N20" i="9" s="1"/>
  <c r="M19" i="9"/>
  <c r="O16" i="9"/>
  <c r="J101" i="9"/>
  <c r="N101" i="9" s="1"/>
  <c r="R121" i="9"/>
  <c r="T106" i="9"/>
  <c r="N54" i="9"/>
  <c r="V40" i="9"/>
  <c r="N36" i="9"/>
  <c r="K29" i="9"/>
  <c r="T168" i="9"/>
  <c r="R167" i="9"/>
  <c r="R166" i="9"/>
  <c r="O155" i="9"/>
  <c r="L149" i="9"/>
  <c r="M133" i="9"/>
  <c r="T130" i="9"/>
  <c r="R128" i="9"/>
  <c r="R127" i="9"/>
  <c r="L125" i="9"/>
  <c r="R124" i="9"/>
  <c r="O120" i="9"/>
  <c r="K117" i="9"/>
  <c r="M113" i="9"/>
  <c r="R112" i="9"/>
  <c r="T111" i="9"/>
  <c r="V109" i="9"/>
  <c r="V108" i="9"/>
  <c r="R106" i="9"/>
  <c r="V105" i="9"/>
  <c r="V103" i="9"/>
  <c r="V102" i="9"/>
  <c r="T99" i="9"/>
  <c r="R98" i="9"/>
  <c r="T96" i="9"/>
  <c r="O88" i="9"/>
  <c r="L82" i="9"/>
  <c r="R81" i="9"/>
  <c r="O78" i="9"/>
  <c r="V74" i="9"/>
  <c r="V71" i="9"/>
  <c r="T69" i="9"/>
  <c r="T66" i="9"/>
  <c r="R65" i="9"/>
  <c r="T64" i="9"/>
  <c r="V57" i="9"/>
  <c r="O48" i="9"/>
  <c r="O44" i="9"/>
  <c r="M38" i="9"/>
  <c r="O32" i="9"/>
  <c r="O29" i="9"/>
  <c r="N28" i="9"/>
  <c r="O22" i="9"/>
  <c r="O19" i="9"/>
  <c r="I18" i="9"/>
  <c r="M18" i="9" s="1"/>
  <c r="N108" i="9"/>
  <c r="K146" i="9"/>
  <c r="O146" i="9" s="1"/>
  <c r="R133" i="9"/>
  <c r="T124" i="9"/>
  <c r="T93" i="9"/>
  <c r="R67" i="9"/>
  <c r="I146" i="9"/>
  <c r="G145" i="9"/>
  <c r="G137" i="9" s="1"/>
  <c r="L137" i="9" s="1"/>
  <c r="R135" i="9"/>
  <c r="O132" i="9"/>
  <c r="R130" i="9"/>
  <c r="R129" i="9"/>
  <c r="N124" i="9"/>
  <c r="M117" i="9"/>
  <c r="N114" i="9"/>
  <c r="R111" i="9"/>
  <c r="T108" i="9"/>
  <c r="O106" i="9"/>
  <c r="T105" i="9"/>
  <c r="T102" i="9"/>
  <c r="K97" i="9"/>
  <c r="R96" i="9"/>
  <c r="V95" i="9"/>
  <c r="O94" i="9"/>
  <c r="M93" i="9"/>
  <c r="N81" i="9"/>
  <c r="O79" i="9"/>
  <c r="N78" i="9"/>
  <c r="T74" i="9"/>
  <c r="V73" i="9"/>
  <c r="R70" i="9"/>
  <c r="M67" i="9"/>
  <c r="R64" i="9"/>
  <c r="R61" i="9"/>
  <c r="R60" i="9"/>
  <c r="T57" i="9"/>
  <c r="T56" i="9"/>
  <c r="T55" i="9"/>
  <c r="R40" i="9"/>
  <c r="V39" i="9"/>
  <c r="I35" i="9"/>
  <c r="G13" i="9"/>
  <c r="N166" i="9"/>
  <c r="O165" i="9"/>
  <c r="N164" i="9"/>
  <c r="V163" i="9"/>
  <c r="N160" i="9"/>
  <c r="N154" i="9"/>
  <c r="V148" i="9"/>
  <c r="V141" i="9"/>
  <c r="I139" i="9"/>
  <c r="N132" i="9"/>
  <c r="O130" i="9"/>
  <c r="K110" i="9"/>
  <c r="O111" i="9"/>
  <c r="R109" i="9"/>
  <c r="O105" i="9"/>
  <c r="R103" i="9"/>
  <c r="R102" i="9"/>
  <c r="J97" i="9"/>
  <c r="N98" i="9"/>
  <c r="O75" i="9"/>
  <c r="R74" i="9"/>
  <c r="T73" i="9"/>
  <c r="R71" i="9"/>
  <c r="N64" i="9"/>
  <c r="M60" i="9"/>
  <c r="R58" i="9"/>
  <c r="R56" i="9"/>
  <c r="U53" i="9"/>
  <c r="N40" i="9"/>
  <c r="T38" i="9"/>
  <c r="U35" i="9"/>
  <c r="M35" i="9"/>
  <c r="V32" i="9"/>
  <c r="R26" i="9"/>
  <c r="T25" i="9"/>
  <c r="T24" i="9"/>
  <c r="M22" i="9"/>
  <c r="V19" i="9"/>
  <c r="U145" i="9"/>
  <c r="S145" i="9"/>
  <c r="S137" i="9" s="1"/>
  <c r="R169" i="9"/>
  <c r="T164" i="9"/>
  <c r="G53" i="9"/>
  <c r="L53" i="9" s="1"/>
  <c r="G35" i="9"/>
  <c r="L35" i="9" s="1"/>
  <c r="N18" i="9"/>
  <c r="O168" i="9"/>
  <c r="T163" i="9"/>
  <c r="V156" i="9"/>
  <c r="L143" i="9"/>
  <c r="T141" i="9"/>
  <c r="N134" i="9"/>
  <c r="O126" i="9"/>
  <c r="O123" i="9"/>
  <c r="M121" i="9"/>
  <c r="N113" i="9"/>
  <c r="M111" i="9"/>
  <c r="O109" i="9"/>
  <c r="M96" i="9"/>
  <c r="M92" i="9"/>
  <c r="V85" i="9"/>
  <c r="N82" i="9"/>
  <c r="O81" i="9"/>
  <c r="O65" i="9"/>
  <c r="O61" i="9"/>
  <c r="R59" i="9"/>
  <c r="O58" i="9"/>
  <c r="M57" i="9"/>
  <c r="N55" i="9"/>
  <c r="N47" i="9"/>
  <c r="O41" i="9"/>
  <c r="M40" i="9"/>
  <c r="O39" i="9"/>
  <c r="R38" i="9"/>
  <c r="T37" i="9"/>
  <c r="S35" i="9"/>
  <c r="O26" i="9"/>
  <c r="R25" i="9"/>
  <c r="R24" i="9"/>
  <c r="V23" i="9"/>
  <c r="V22" i="9"/>
  <c r="R20" i="9"/>
  <c r="V77" i="9"/>
  <c r="K72" i="9"/>
  <c r="O72" i="9" s="1"/>
  <c r="R63" i="9"/>
  <c r="M55" i="9"/>
  <c r="Q53" i="9"/>
  <c r="R53" i="9" s="1"/>
  <c r="L38" i="9"/>
  <c r="R37" i="9"/>
  <c r="Q35" i="9"/>
  <c r="R35" i="9" s="1"/>
  <c r="V34" i="9"/>
  <c r="R32" i="9"/>
  <c r="V31" i="9"/>
  <c r="T28" i="9"/>
  <c r="M26" i="9"/>
  <c r="T22" i="9"/>
  <c r="R19" i="9"/>
  <c r="U13" i="9"/>
  <c r="U12" i="9" s="1"/>
  <c r="S13" i="9"/>
  <c r="CQ195" i="10"/>
  <c r="CA176" i="10"/>
  <c r="CA179" i="10" s="1"/>
  <c r="CN1" i="10"/>
  <c r="CP1" i="10" s="1"/>
  <c r="CQ1" i="10" s="1"/>
  <c r="CR1" i="10" s="1"/>
  <c r="CS1" i="10" s="1"/>
  <c r="CO1" i="10"/>
  <c r="AH17" i="10"/>
  <c r="AK17" i="10" s="1"/>
  <c r="AO17" i="10" s="1"/>
  <c r="AP17" i="10" s="1"/>
  <c r="AQ17" i="10" s="1"/>
  <c r="AR17" i="10" s="1"/>
  <c r="AS17" i="10" s="1"/>
  <c r="AT17" i="10" s="1"/>
  <c r="AU17" i="10" s="1"/>
  <c r="AV17" i="10" s="1"/>
  <c r="AW17" i="10" s="1"/>
  <c r="AX17" i="10" s="1"/>
  <c r="AY17" i="10" s="1"/>
  <c r="AZ17" i="10" s="1"/>
  <c r="BA17" i="10" s="1"/>
  <c r="BB17" i="10" s="1"/>
  <c r="BC17" i="10" s="1"/>
  <c r="BD17" i="10" s="1"/>
  <c r="BE17" i="10" s="1"/>
  <c r="BF17" i="10" s="1"/>
  <c r="BG17" i="10" s="1"/>
  <c r="BH17" i="10" s="1"/>
  <c r="BI17" i="10" s="1"/>
  <c r="BJ17" i="10" s="1"/>
  <c r="BK17" i="10" s="1"/>
  <c r="BL17" i="10" s="1"/>
  <c r="BM17" i="10" s="1"/>
  <c r="BN17" i="10" s="1"/>
  <c r="BO17" i="10" s="1"/>
  <c r="BP17" i="10" s="1"/>
  <c r="BQ17" i="10" s="1"/>
  <c r="BR17" i="10" s="1"/>
  <c r="BS17" i="10" s="1"/>
  <c r="BT17" i="10" s="1"/>
  <c r="BU17" i="10" s="1"/>
  <c r="BV17" i="10" s="1"/>
  <c r="BW17" i="10" s="1"/>
  <c r="BX17" i="10" s="1"/>
  <c r="BY17" i="10" s="1"/>
  <c r="BZ17" i="10" s="1"/>
  <c r="CA17" i="10" s="1"/>
  <c r="CB17" i="10" s="1"/>
  <c r="CC17" i="10" s="1"/>
  <c r="CD17" i="10" s="1"/>
  <c r="CE17" i="10" s="1"/>
  <c r="CF17" i="10" s="1"/>
  <c r="CG17" i="10" s="1"/>
  <c r="CH17" i="10" s="1"/>
  <c r="CI17" i="10" s="1"/>
  <c r="CJ17" i="10" s="1"/>
  <c r="CK17" i="10" s="1"/>
  <c r="CL17" i="10" s="1"/>
  <c r="CM17" i="10" s="1"/>
  <c r="BQ9" i="10"/>
  <c r="BI9" i="10"/>
  <c r="CD9" i="10"/>
  <c r="N139" i="9"/>
  <c r="I138" i="9"/>
  <c r="BR9" i="10"/>
  <c r="BJ9" i="10"/>
  <c r="BB9" i="10"/>
  <c r="N143" i="9"/>
  <c r="I142" i="9"/>
  <c r="CC9" i="10"/>
  <c r="BS9" i="10"/>
  <c r="CG9" i="10"/>
  <c r="N162" i="9"/>
  <c r="O162" i="9"/>
  <c r="V162" i="9"/>
  <c r="O159" i="9"/>
  <c r="O158" i="9" s="1"/>
  <c r="J158" i="9"/>
  <c r="V159" i="9"/>
  <c r="CH9" i="10"/>
  <c r="N159" i="9"/>
  <c r="N158" i="9" s="1"/>
  <c r="I158" i="9"/>
  <c r="T159" i="9"/>
  <c r="V153" i="9"/>
  <c r="L151" i="9"/>
  <c r="M151" i="9"/>
  <c r="E145" i="9"/>
  <c r="E137" i="9" s="1"/>
  <c r="O143" i="9"/>
  <c r="E52" i="9"/>
  <c r="N167" i="9"/>
  <c r="O167" i="9"/>
  <c r="V167" i="9"/>
  <c r="L156" i="9"/>
  <c r="R156" i="9"/>
  <c r="N148" i="9"/>
  <c r="T148" i="9"/>
  <c r="N165" i="9"/>
  <c r="T165" i="9"/>
  <c r="O150" i="9"/>
  <c r="J149" i="9"/>
  <c r="V150" i="9"/>
  <c r="L148" i="9"/>
  <c r="R148" i="9"/>
  <c r="L165" i="9"/>
  <c r="R165" i="9"/>
  <c r="M160" i="9"/>
  <c r="L160" i="9"/>
  <c r="N150" i="9"/>
  <c r="I149" i="9"/>
  <c r="I145" i="9" s="1"/>
  <c r="T150" i="9"/>
  <c r="L168" i="9"/>
  <c r="M168" i="9"/>
  <c r="M153" i="9"/>
  <c r="N153" i="9"/>
  <c r="N146" i="9"/>
  <c r="Q137" i="9"/>
  <c r="T126" i="9"/>
  <c r="N126" i="9"/>
  <c r="N123" i="9"/>
  <c r="T120" i="9"/>
  <c r="N120" i="9"/>
  <c r="M115" i="9"/>
  <c r="L115" i="9"/>
  <c r="L99" i="9"/>
  <c r="R99" i="9"/>
  <c r="I97" i="9"/>
  <c r="N97" i="9" s="1"/>
  <c r="T90" i="9"/>
  <c r="N90" i="9"/>
  <c r="L66" i="9"/>
  <c r="R66" i="9"/>
  <c r="M65" i="9"/>
  <c r="N65" i="9"/>
  <c r="N63" i="9"/>
  <c r="O55" i="9"/>
  <c r="K54" i="9"/>
  <c r="K36" i="9"/>
  <c r="K35" i="9" s="1"/>
  <c r="V25" i="9"/>
  <c r="O25" i="9"/>
  <c r="J13" i="9"/>
  <c r="O14" i="9"/>
  <c r="E12" i="9"/>
  <c r="O139" i="9"/>
  <c r="M134" i="9"/>
  <c r="L134" i="9"/>
  <c r="N133" i="9"/>
  <c r="O133" i="9"/>
  <c r="M123" i="9"/>
  <c r="N119" i="9"/>
  <c r="O119" i="9"/>
  <c r="O112" i="9"/>
  <c r="M100" i="9"/>
  <c r="T94" i="9"/>
  <c r="N94" i="9"/>
  <c r="T91" i="9"/>
  <c r="N91" i="9"/>
  <c r="O36" i="9"/>
  <c r="O28" i="9"/>
  <c r="N21" i="9"/>
  <c r="J20" i="9"/>
  <c r="O20" i="9" s="1"/>
  <c r="V21" i="9"/>
  <c r="N17" i="9"/>
  <c r="N15" i="9"/>
  <c r="K13" i="9"/>
  <c r="M166" i="9"/>
  <c r="L145" i="9"/>
  <c r="M144" i="9"/>
  <c r="J138" i="9"/>
  <c r="O135" i="9"/>
  <c r="T134" i="9"/>
  <c r="V129" i="9"/>
  <c r="L123" i="9"/>
  <c r="J117" i="9"/>
  <c r="N116" i="9"/>
  <c r="R115" i="9"/>
  <c r="M112" i="9"/>
  <c r="N112" i="9"/>
  <c r="T100" i="9"/>
  <c r="N95" i="9"/>
  <c r="T95" i="9"/>
  <c r="N88" i="9"/>
  <c r="I86" i="9"/>
  <c r="T87" i="9"/>
  <c r="R86" i="9"/>
  <c r="L85" i="9"/>
  <c r="R85" i="9"/>
  <c r="T78" i="9"/>
  <c r="M75" i="9"/>
  <c r="N75" i="9"/>
  <c r="N70" i="9"/>
  <c r="R69" i="9"/>
  <c r="G62" i="9"/>
  <c r="L62" i="9" s="1"/>
  <c r="L43" i="9"/>
  <c r="R43" i="9"/>
  <c r="M43" i="9"/>
  <c r="L42" i="9"/>
  <c r="L39" i="9"/>
  <c r="R39" i="9"/>
  <c r="R36" i="9"/>
  <c r="M36" i="9"/>
  <c r="O24" i="9"/>
  <c r="V17" i="9"/>
  <c r="V15" i="9"/>
  <c r="J142" i="9"/>
  <c r="O142" i="9" s="1"/>
  <c r="L139" i="9"/>
  <c r="N135" i="9"/>
  <c r="R134" i="9"/>
  <c r="V133" i="9"/>
  <c r="J131" i="9"/>
  <c r="N128" i="9"/>
  <c r="V119" i="9"/>
  <c r="O110" i="9"/>
  <c r="N107" i="9"/>
  <c r="O107" i="9"/>
  <c r="K101" i="9"/>
  <c r="O101" i="9" s="1"/>
  <c r="O103" i="9"/>
  <c r="O102" i="9"/>
  <c r="V88" i="9"/>
  <c r="L86" i="9"/>
  <c r="T83" i="9"/>
  <c r="N83" i="9"/>
  <c r="O73" i="9"/>
  <c r="T65" i="9"/>
  <c r="O46" i="9"/>
  <c r="V46" i="9"/>
  <c r="V45" i="9"/>
  <c r="O45" i="9"/>
  <c r="L31" i="9"/>
  <c r="R31" i="9"/>
  <c r="N30" i="9"/>
  <c r="I29" i="9"/>
  <c r="N29" i="9" s="1"/>
  <c r="L28" i="9"/>
  <c r="M28" i="9"/>
  <c r="G12" i="9"/>
  <c r="O148" i="9"/>
  <c r="I131" i="9"/>
  <c r="N115" i="9"/>
  <c r="L110" i="9"/>
  <c r="M69" i="9"/>
  <c r="V68" i="9"/>
  <c r="O68" i="9"/>
  <c r="U62" i="9"/>
  <c r="U52" i="9" s="1"/>
  <c r="T61" i="9"/>
  <c r="N61" i="9"/>
  <c r="N58" i="9"/>
  <c r="R57" i="9"/>
  <c r="N49" i="9"/>
  <c r="T49" i="9"/>
  <c r="T48" i="9"/>
  <c r="N48" i="9"/>
  <c r="M44" i="9"/>
  <c r="L44" i="9"/>
  <c r="R44" i="9"/>
  <c r="N34" i="9"/>
  <c r="M30" i="9"/>
  <c r="L23" i="9"/>
  <c r="R23" i="9"/>
  <c r="U137" i="9"/>
  <c r="M132" i="9"/>
  <c r="L132" i="9"/>
  <c r="R126" i="9"/>
  <c r="O124" i="9"/>
  <c r="V122" i="9"/>
  <c r="O122" i="9"/>
  <c r="R120" i="9"/>
  <c r="L107" i="9"/>
  <c r="R107" i="9"/>
  <c r="M104" i="9"/>
  <c r="N79" i="9"/>
  <c r="V79" i="9"/>
  <c r="L73" i="9"/>
  <c r="M73" i="9"/>
  <c r="S62" i="9"/>
  <c r="J59" i="9"/>
  <c r="O59" i="9" s="1"/>
  <c r="N60" i="9"/>
  <c r="O60" i="9"/>
  <c r="N27" i="9"/>
  <c r="O15" i="9"/>
  <c r="R152" i="9"/>
  <c r="O125" i="9"/>
  <c r="N122" i="9"/>
  <c r="O114" i="9"/>
  <c r="M108" i="9"/>
  <c r="R108" i="9"/>
  <c r="L108" i="9"/>
  <c r="L105" i="9"/>
  <c r="R105" i="9"/>
  <c r="L104" i="9"/>
  <c r="N102" i="9"/>
  <c r="O97" i="9"/>
  <c r="M94" i="9"/>
  <c r="R93" i="9"/>
  <c r="N71" i="9"/>
  <c r="Q62" i="9"/>
  <c r="S53" i="9"/>
  <c r="T30" i="9"/>
  <c r="L146" i="9"/>
  <c r="L141" i="9"/>
  <c r="R141" i="9"/>
  <c r="T129" i="9"/>
  <c r="N129" i="9"/>
  <c r="T125" i="9"/>
  <c r="N125" i="9"/>
  <c r="O118" i="9"/>
  <c r="L80" i="9"/>
  <c r="M80" i="9"/>
  <c r="L77" i="9"/>
  <c r="R77" i="9"/>
  <c r="O64" i="9"/>
  <c r="K63" i="9"/>
  <c r="O63" i="9" s="1"/>
  <c r="V56" i="9"/>
  <c r="O56" i="9"/>
  <c r="Q52" i="9"/>
  <c r="M42" i="9"/>
  <c r="I33" i="9"/>
  <c r="N33" i="9" s="1"/>
  <c r="O21" i="9"/>
  <c r="T122" i="9"/>
  <c r="M102" i="9"/>
  <c r="L100" i="9"/>
  <c r="M95" i="9"/>
  <c r="R94" i="9"/>
  <c r="K86" i="9"/>
  <c r="O86" i="9" s="1"/>
  <c r="N80" i="9"/>
  <c r="L78" i="9"/>
  <c r="N73" i="9"/>
  <c r="L72" i="9"/>
  <c r="M71" i="9"/>
  <c r="M63" i="9"/>
  <c r="M49" i="9"/>
  <c r="N46" i="9"/>
  <c r="O43" i="9"/>
  <c r="L33" i="9"/>
  <c r="V27" i="9"/>
  <c r="M15" i="9"/>
  <c r="I14" i="9"/>
  <c r="M14" i="9" s="1"/>
  <c r="O99" i="9"/>
  <c r="O85" i="9"/>
  <c r="O77" i="9"/>
  <c r="R62" i="9"/>
  <c r="N43" i="9"/>
  <c r="J42" i="9"/>
  <c r="O42" i="9" s="1"/>
  <c r="N41" i="9"/>
  <c r="K33" i="9"/>
  <c r="O33" i="9" s="1"/>
  <c r="R29" i="9"/>
  <c r="O128" i="9"/>
  <c r="M127" i="9"/>
  <c r="R50" i="9"/>
  <c r="T47" i="9"/>
  <c r="V44" i="9"/>
  <c r="L36" i="9"/>
  <c r="V16" i="9"/>
  <c r="R52" i="9"/>
  <c r="R13" i="9"/>
  <c r="M129" i="9"/>
  <c r="N111" i="9"/>
  <c r="L106" i="9"/>
  <c r="R95" i="9"/>
  <c r="L50" i="9"/>
  <c r="R49" i="9"/>
  <c r="M46" i="9"/>
  <c r="N37" i="9"/>
  <c r="L14" i="9"/>
  <c r="L138" i="9"/>
  <c r="M125" i="9"/>
  <c r="M90" i="9"/>
  <c r="R68" i="9"/>
  <c r="M48" i="9"/>
  <c r="N31" i="9"/>
  <c r="AP9" i="10"/>
  <c r="CE9" i="10"/>
  <c r="BF9" i="10"/>
  <c r="BU9" i="10"/>
  <c r="BE9" i="10"/>
  <c r="CI9" i="10"/>
  <c r="BV9" i="10"/>
  <c r="BC9" i="10"/>
  <c r="BT9" i="10"/>
  <c r="BD9" i="10"/>
  <c r="CJ9" i="10"/>
  <c r="CB9" i="10"/>
  <c r="BH9" i="10"/>
  <c r="CF9" i="10"/>
  <c r="BW9" i="10"/>
  <c r="BG9" i="10"/>
  <c r="R72" i="9"/>
  <c r="R54" i="9"/>
  <c r="R27" i="9"/>
  <c r="R21" i="9"/>
  <c r="R16" i="9"/>
  <c r="M31" i="9"/>
  <c r="M159" i="9"/>
  <c r="M158" i="9" s="1"/>
  <c r="M138" i="9"/>
  <c r="M130" i="9"/>
  <c r="M128" i="9"/>
  <c r="M126" i="9"/>
  <c r="M124" i="9"/>
  <c r="M109" i="9"/>
  <c r="M107" i="9"/>
  <c r="M105" i="9"/>
  <c r="L92" i="9"/>
  <c r="M91" i="9"/>
  <c r="M89" i="9"/>
  <c r="M87" i="9"/>
  <c r="M74" i="9"/>
  <c r="L63" i="9"/>
  <c r="M58" i="9"/>
  <c r="M56" i="9"/>
  <c r="M29" i="9"/>
  <c r="R41" i="9"/>
  <c r="M143" i="9"/>
  <c r="M122" i="9"/>
  <c r="M120" i="9"/>
  <c r="M118" i="9"/>
  <c r="M103" i="9"/>
  <c r="M101" i="9"/>
  <c r="M54" i="9"/>
  <c r="M41" i="9"/>
  <c r="M39" i="9"/>
  <c r="M37" i="9"/>
  <c r="M34" i="9"/>
  <c r="L29" i="9"/>
  <c r="M27" i="9"/>
  <c r="M25" i="9"/>
  <c r="M23" i="9"/>
  <c r="M21" i="9"/>
  <c r="L18" i="9"/>
  <c r="M16" i="9"/>
  <c r="L13" i="9"/>
  <c r="M169" i="9"/>
  <c r="M167" i="9"/>
  <c r="M165" i="9"/>
  <c r="M163" i="9"/>
  <c r="M156" i="9"/>
  <c r="M154" i="9"/>
  <c r="M152" i="9"/>
  <c r="M150" i="9"/>
  <c r="L122" i="9"/>
  <c r="L118" i="9"/>
  <c r="M116" i="9"/>
  <c r="M114" i="9"/>
  <c r="M99" i="9"/>
  <c r="M85" i="9"/>
  <c r="M83" i="9"/>
  <c r="M81" i="9"/>
  <c r="M79" i="9"/>
  <c r="M77" i="9"/>
  <c r="M70" i="9"/>
  <c r="M68" i="9"/>
  <c r="M66" i="9"/>
  <c r="M64" i="9"/>
  <c r="M61" i="9"/>
  <c r="M148" i="9"/>
  <c r="M146" i="9"/>
  <c r="M141" i="9"/>
  <c r="M139" i="9"/>
  <c r="M135" i="9"/>
  <c r="M59" i="9" l="1"/>
  <c r="O131" i="9"/>
  <c r="K145" i="9"/>
  <c r="K137" i="9" s="1"/>
  <c r="M110" i="9"/>
  <c r="M97" i="9"/>
  <c r="Q11" i="9"/>
  <c r="G52" i="9"/>
  <c r="L52" i="9" s="1"/>
  <c r="M72" i="9"/>
  <c r="M20" i="9"/>
  <c r="U11" i="9"/>
  <c r="U171" i="9" s="1"/>
  <c r="O117" i="9"/>
  <c r="K62" i="9"/>
  <c r="S52" i="9"/>
  <c r="G11" i="9"/>
  <c r="K12" i="9"/>
  <c r="J53" i="9"/>
  <c r="N53" i="9" s="1"/>
  <c r="N59" i="9"/>
  <c r="S12" i="9"/>
  <c r="CA195" i="10"/>
  <c r="CN17" i="10"/>
  <c r="CP17" i="10" s="1"/>
  <c r="CQ17" i="10" s="1"/>
  <c r="CR17" i="10" s="1"/>
  <c r="CS17" i="10" s="1"/>
  <c r="CO17" i="10"/>
  <c r="BO9" i="10"/>
  <c r="BP9" i="10"/>
  <c r="AL17" i="10"/>
  <c r="M145" i="9"/>
  <c r="Q171" i="9"/>
  <c r="R11" i="9"/>
  <c r="L11" i="9"/>
  <c r="L171" i="9" s="1"/>
  <c r="G171" i="9"/>
  <c r="J62" i="9"/>
  <c r="N117" i="9"/>
  <c r="M33" i="9"/>
  <c r="N86" i="9"/>
  <c r="M86" i="9"/>
  <c r="O13" i="9"/>
  <c r="I62" i="9"/>
  <c r="L12" i="9"/>
  <c r="J35" i="9"/>
  <c r="J12" i="9" s="1"/>
  <c r="N42" i="9"/>
  <c r="N14" i="9"/>
  <c r="I13" i="9"/>
  <c r="O138" i="9"/>
  <c r="E11" i="9"/>
  <c r="E171" i="9" s="1"/>
  <c r="K53" i="9"/>
  <c r="O54" i="9"/>
  <c r="N131" i="9"/>
  <c r="M131" i="9"/>
  <c r="M149" i="9"/>
  <c r="N149" i="9"/>
  <c r="O149" i="9"/>
  <c r="J145" i="9"/>
  <c r="O145" i="9" s="1"/>
  <c r="M142" i="9"/>
  <c r="N142" i="9"/>
  <c r="I137" i="9"/>
  <c r="N138" i="9"/>
  <c r="K52" i="9" l="1"/>
  <c r="K11" i="9" s="1"/>
  <c r="K171" i="9" s="1"/>
  <c r="O53" i="9"/>
  <c r="O62" i="9"/>
  <c r="S11" i="9"/>
  <c r="S171" i="9" s="1"/>
  <c r="BM9" i="10"/>
  <c r="CM9" i="10"/>
  <c r="BZ9" i="10"/>
  <c r="AD179" i="10"/>
  <c r="AD182" i="10" s="1"/>
  <c r="S179" i="10"/>
  <c r="S182" i="10" s="1"/>
  <c r="R179" i="10"/>
  <c r="R182" i="10" s="1"/>
  <c r="AA179" i="10"/>
  <c r="AA182" i="10" s="1"/>
  <c r="Z179" i="10"/>
  <c r="Z182" i="10" s="1"/>
  <c r="F2" i="10"/>
  <c r="F5" i="10" s="1"/>
  <c r="CL9" i="10"/>
  <c r="CI179" i="10"/>
  <c r="CI182" i="10" s="1"/>
  <c r="BY9" i="10"/>
  <c r="H179" i="10"/>
  <c r="BL9" i="10"/>
  <c r="AU179" i="10"/>
  <c r="AU182" i="10" s="1"/>
  <c r="AH179" i="10"/>
  <c r="AH182" i="10" s="1"/>
  <c r="P179" i="10"/>
  <c r="P182" i="10" s="1"/>
  <c r="BX9" i="10"/>
  <c r="AK9" i="10"/>
  <c r="V179" i="10"/>
  <c r="V182" i="10" s="1"/>
  <c r="AP6" i="10"/>
  <c r="X179" i="10"/>
  <c r="X182" i="10" s="1"/>
  <c r="I179" i="10"/>
  <c r="I182" i="10" s="1"/>
  <c r="CH179" i="10"/>
  <c r="CH182" i="10" s="1"/>
  <c r="CJ179" i="10"/>
  <c r="CJ182" i="10" s="1"/>
  <c r="CG179" i="10"/>
  <c r="CG182" i="10" s="1"/>
  <c r="AV179" i="10"/>
  <c r="AV182" i="10" s="1"/>
  <c r="BB6" i="10"/>
  <c r="BG179" i="10"/>
  <c r="BG182" i="10" s="1"/>
  <c r="BE179" i="10"/>
  <c r="BE182" i="10" s="1"/>
  <c r="BR179" i="10"/>
  <c r="BR182" i="10" s="1"/>
  <c r="M179" i="10"/>
  <c r="M182" i="10" s="1"/>
  <c r="CE179" i="10"/>
  <c r="CE182" i="10" s="1"/>
  <c r="AO179" i="10"/>
  <c r="AO182" i="10" s="1"/>
  <c r="L179" i="10"/>
  <c r="L182" i="10" s="1"/>
  <c r="T179" i="10"/>
  <c r="T182" i="10" s="1"/>
  <c r="BS179" i="10"/>
  <c r="BS182" i="10" s="1"/>
  <c r="CF179" i="10"/>
  <c r="CF182" i="10" s="1"/>
  <c r="N179" i="10"/>
  <c r="N182" i="10" s="1"/>
  <c r="BF6" i="10"/>
  <c r="CN9" i="10"/>
  <c r="O179" i="10"/>
  <c r="O182" i="10" s="1"/>
  <c r="AS179" i="10"/>
  <c r="AS182" i="10" s="1"/>
  <c r="J179" i="10"/>
  <c r="J182" i="10" s="1"/>
  <c r="CD179" i="10"/>
  <c r="CD182" i="10" s="1"/>
  <c r="F179" i="10"/>
  <c r="F182" i="10" s="1"/>
  <c r="BK9" i="10"/>
  <c r="BC6" i="10"/>
  <c r="CK9" i="10"/>
  <c r="AW179" i="10"/>
  <c r="AW182" i="10" s="1"/>
  <c r="BH6" i="10"/>
  <c r="AR179" i="10"/>
  <c r="AR182" i="10" s="1"/>
  <c r="AC179" i="10"/>
  <c r="AC182" i="10" s="1"/>
  <c r="BD6" i="10"/>
  <c r="U179" i="10"/>
  <c r="U182" i="10" s="1"/>
  <c r="O12" i="9"/>
  <c r="M62" i="9"/>
  <c r="N62" i="9"/>
  <c r="I52" i="9"/>
  <c r="M137" i="9"/>
  <c r="I12" i="9"/>
  <c r="N13" i="9"/>
  <c r="M13" i="9"/>
  <c r="O35" i="9"/>
  <c r="N35" i="9"/>
  <c r="J52" i="9"/>
  <c r="O52" i="9" s="1"/>
  <c r="J137" i="9"/>
  <c r="O137" i="9" s="1"/>
  <c r="AT182" i="10"/>
  <c r="BU179" i="10"/>
  <c r="BU182" i="10" s="1"/>
  <c r="N145" i="9"/>
  <c r="W179" i="10"/>
  <c r="W182" i="10" s="1"/>
  <c r="AG179" i="10"/>
  <c r="AG182" i="10" s="1"/>
  <c r="Q179" i="10"/>
  <c r="Q182" i="10" s="1"/>
  <c r="Y179" i="10"/>
  <c r="Y182" i="10" s="1"/>
  <c r="BW179" i="10"/>
  <c r="BW182" i="10" s="1"/>
  <c r="G179" i="10"/>
  <c r="AQ179" i="10"/>
  <c r="AQ182" i="10" s="1"/>
  <c r="BV179" i="10"/>
  <c r="BV182" i="10" s="1"/>
  <c r="BP179" i="10" l="1"/>
  <c r="BP182" i="10" s="1"/>
  <c r="DO177" i="10"/>
  <c r="DO182" i="10" s="1"/>
  <c r="CI6" i="10"/>
  <c r="K179" i="10"/>
  <c r="K182" i="10" s="1"/>
  <c r="AB16" i="10"/>
  <c r="BP6" i="10"/>
  <c r="BG6" i="10"/>
  <c r="F6" i="10"/>
  <c r="AE179" i="10"/>
  <c r="CJ6" i="10"/>
  <c r="CB6" i="10"/>
  <c r="CH6" i="10"/>
  <c r="CG6" i="10"/>
  <c r="BR6" i="10"/>
  <c r="CE6" i="10"/>
  <c r="CD6" i="10"/>
  <c r="CC6" i="10"/>
  <c r="BS6" i="10"/>
  <c r="BQ6" i="10"/>
  <c r="BO6" i="10"/>
  <c r="BE6" i="10"/>
  <c r="CF6" i="10"/>
  <c r="CA9" i="10"/>
  <c r="M12" i="9"/>
  <c r="I11" i="9"/>
  <c r="N12" i="9"/>
  <c r="N52" i="9"/>
  <c r="M52" i="9"/>
  <c r="N137" i="9"/>
  <c r="BU6" i="10"/>
  <c r="J11" i="9"/>
  <c r="BV6" i="10"/>
  <c r="AF179" i="10"/>
  <c r="BJ6" i="10"/>
  <c r="BW6" i="10"/>
  <c r="BI6" i="10"/>
  <c r="BM179" i="10" l="1"/>
  <c r="BM182" i="10" s="1"/>
  <c r="BQ179" i="10"/>
  <c r="BQ182" i="10" s="1"/>
  <c r="BI179" i="10"/>
  <c r="BI182" i="10" s="1"/>
  <c r="BJ179" i="10"/>
  <c r="BJ182" i="10" s="1"/>
  <c r="BH179" i="10"/>
  <c r="BH182" i="10" s="1"/>
  <c r="AB179" i="10"/>
  <c r="AB182" i="10" s="1"/>
  <c r="BF179" i="10"/>
  <c r="BF182" i="10" s="1"/>
  <c r="CC179" i="10"/>
  <c r="CC182" i="10" s="1"/>
  <c r="AP179" i="10"/>
  <c r="AP182" i="10" s="1"/>
  <c r="BD179" i="10"/>
  <c r="BD182" i="10" s="1"/>
  <c r="BB179" i="10"/>
  <c r="BB182" i="10" s="1"/>
  <c r="BC179" i="10"/>
  <c r="BC182" i="10" s="1"/>
  <c r="AZ179" i="10"/>
  <c r="AZ182" i="10" s="1"/>
  <c r="BL6" i="10"/>
  <c r="BX179" i="10"/>
  <c r="BX182" i="10" s="1"/>
  <c r="AX179" i="10"/>
  <c r="AX182" i="10" s="1"/>
  <c r="BN9" i="10"/>
  <c r="BA9" i="10"/>
  <c r="CQ9" i="10"/>
  <c r="CS9" i="10"/>
  <c r="CR9" i="10"/>
  <c r="CP9" i="10"/>
  <c r="CK179" i="10"/>
  <c r="CK182" i="10" s="1"/>
  <c r="O11" i="9"/>
  <c r="O171" i="9" s="1"/>
  <c r="J171" i="9"/>
  <c r="N11" i="9"/>
  <c r="N171" i="9" s="1"/>
  <c r="I171" i="9"/>
  <c r="M11" i="9"/>
  <c r="M171" i="9" s="1"/>
  <c r="BM6" i="10" l="1"/>
  <c r="BZ6" i="10"/>
  <c r="CM179" i="10"/>
  <c r="CM182" i="10" s="1"/>
  <c r="CM6" i="10"/>
  <c r="AY179" i="10"/>
  <c r="AY182" i="10" s="1"/>
  <c r="BY6" i="10"/>
  <c r="CL6" i="10"/>
  <c r="AK182" i="10"/>
  <c r="CN179" i="10"/>
  <c r="CN182" i="10" s="1"/>
  <c r="BK6" i="10"/>
  <c r="BK179" i="10"/>
  <c r="BK182" i="10" s="1"/>
  <c r="BX6" i="10"/>
  <c r="CK6" i="10"/>
  <c r="BZ179" i="10" l="1"/>
  <c r="BZ182" i="10" s="1"/>
  <c r="CL179" i="10"/>
  <c r="CL182" i="10" s="1"/>
  <c r="BL179" i="10"/>
  <c r="BL182" i="10" s="1"/>
  <c r="BY179" i="10"/>
  <c r="BY182" i="10" s="1"/>
  <c r="AK195" i="10"/>
  <c r="AK6" i="10"/>
  <c r="CN6" i="10"/>
  <c r="BN6" i="10" l="1"/>
  <c r="BA6" i="10"/>
  <c r="BA179" i="10" l="1"/>
  <c r="BA182" i="10" s="1"/>
  <c r="BN179" i="10"/>
  <c r="BN182" i="10" s="1"/>
  <c r="CQ6" i="10"/>
  <c r="BT6" i="10" l="1"/>
  <c r="BT179" i="10" l="1"/>
  <c r="BT182" i="10" s="1"/>
  <c r="CA182" i="10" l="1"/>
  <c r="CA6" i="10"/>
  <c r="CS6" i="10" l="1"/>
  <c r="CR6" i="10"/>
  <c r="CB181" i="10" l="1"/>
  <c r="CB179" i="10"/>
  <c r="BO181" i="10"/>
  <c r="BO179" i="10"/>
  <c r="CB182" i="10" l="1"/>
  <c r="BO182" i="10"/>
  <c r="AL24" i="10"/>
  <c r="AL23" i="10" s="1"/>
  <c r="AL22" i="10" s="1"/>
  <c r="AN25" i="10"/>
  <c r="AM24" i="10"/>
  <c r="AM23" i="10" s="1"/>
  <c r="AM22" i="10" s="1"/>
  <c r="CT25" i="10" l="1"/>
  <c r="CU25" i="10"/>
  <c r="CP25" i="10"/>
  <c r="CO25" i="10"/>
  <c r="CO6" i="10" s="1"/>
  <c r="DD25" i="10"/>
  <c r="AN24" i="10"/>
  <c r="CO24" i="10" s="1"/>
  <c r="AM187" i="10"/>
  <c r="AM194" i="10" s="1"/>
  <c r="AM21" i="10"/>
  <c r="AM176" i="10" s="1"/>
  <c r="AM179" i="10" s="1"/>
  <c r="AL21" i="10"/>
  <c r="AL176" i="10" s="1"/>
  <c r="AL187" i="10"/>
  <c r="AL194" i="10" s="1"/>
  <c r="AN6" i="10"/>
  <c r="AL179" i="10" l="1"/>
  <c r="AL182" i="10" s="1"/>
  <c r="CP24" i="10"/>
  <c r="CP23" i="10" s="1"/>
  <c r="CP22" i="10" s="1"/>
  <c r="CP6" i="10"/>
  <c r="AN23" i="10"/>
  <c r="CT24" i="10"/>
  <c r="CU24" i="10"/>
  <c r="AL195" i="10"/>
  <c r="AM195" i="10"/>
  <c r="CP187" i="10" l="1"/>
  <c r="CP194" i="10" s="1"/>
  <c r="CP21" i="10"/>
  <c r="AN22" i="10"/>
  <c r="CO23" i="10"/>
  <c r="CU23" i="10"/>
  <c r="CT23" i="10"/>
  <c r="AM182" i="10"/>
  <c r="CP176" i="10" l="1"/>
  <c r="CP195" i="10" s="1"/>
  <c r="AN187" i="10"/>
  <c r="AN194" i="10" s="1"/>
  <c r="CO22" i="10"/>
  <c r="CO187" i="10" s="1"/>
  <c r="CO194" i="10" s="1"/>
  <c r="CT22" i="10"/>
  <c r="CU22" i="10"/>
  <c r="AN21" i="10"/>
  <c r="CO21" i="10" s="1"/>
  <c r="CO176" i="10" s="1"/>
  <c r="CO195" i="10" l="1"/>
  <c r="AN176" i="10"/>
  <c r="AN195" i="10" s="1"/>
  <c r="CU21" i="10"/>
  <c r="CT21" i="10"/>
  <c r="AN179" i="10" l="1"/>
  <c r="AN182" i="10" s="1"/>
  <c r="CU176" i="10"/>
  <c r="CT176" i="10"/>
</calcChain>
</file>

<file path=xl/comments1.xml><?xml version="1.0" encoding="utf-8"?>
<comments xmlns="http://schemas.openxmlformats.org/spreadsheetml/2006/main">
  <authors>
    <author>Sistemas</author>
    <author>Yineth Montenegro</author>
  </authors>
  <commentList>
    <comment ref="F178" authorId="0" shapeId="0">
      <text>
        <r>
          <rPr>
            <b/>
            <sz val="9"/>
            <color indexed="81"/>
            <rFont val="Tahoma"/>
            <family val="2"/>
          </rPr>
          <t>LEY 1769</t>
        </r>
      </text>
    </comment>
    <comment ref="BO179" authorId="1" shapeId="0">
      <text>
        <r>
          <rPr>
            <b/>
            <sz val="9"/>
            <color indexed="81"/>
            <rFont val="Tahoma"/>
            <family val="2"/>
          </rPr>
          <t>REINTEGROS</t>
        </r>
      </text>
    </comment>
    <comment ref="BP179" authorId="1" shapeId="0">
      <text>
        <r>
          <rPr>
            <b/>
            <sz val="9"/>
            <color indexed="81"/>
            <rFont val="Tahoma"/>
            <family val="2"/>
          </rPr>
          <t>REINTEGRO</t>
        </r>
      </text>
    </comment>
  </commentList>
</comments>
</file>

<file path=xl/sharedStrings.xml><?xml version="1.0" encoding="utf-8"?>
<sst xmlns="http://schemas.openxmlformats.org/spreadsheetml/2006/main" count="15835" uniqueCount="980">
  <si>
    <t>OBLIGACIONES</t>
  </si>
  <si>
    <t xml:space="preserve"> </t>
  </si>
  <si>
    <t>APROPIACION</t>
  </si>
  <si>
    <t>CODIGO</t>
  </si>
  <si>
    <t>DESCRIPCION</t>
  </si>
  <si>
    <t>VIGENTE</t>
  </si>
  <si>
    <t>COMPROMISOS</t>
  </si>
  <si>
    <t>ACUMULADOS</t>
  </si>
  <si>
    <t>TOTAL ACUMULADO</t>
  </si>
  <si>
    <t>Cuota de auditaje contranal</t>
  </si>
  <si>
    <t>Seguro de vida (Ley 16/88)</t>
  </si>
  <si>
    <t>CREDITO</t>
  </si>
  <si>
    <t>CONTRACREDITO</t>
  </si>
  <si>
    <t>ADICION</t>
  </si>
  <si>
    <t>SECCION 2502 DEFENSORIA DEL PUEBLO</t>
  </si>
  <si>
    <t>REC</t>
  </si>
  <si>
    <t>P/TAL</t>
  </si>
  <si>
    <t>CERTIFICADOS</t>
  </si>
  <si>
    <t xml:space="preserve">APROPIACION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</si>
  <si>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</si>
  <si>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</si>
  <si>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</si>
  <si>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</si>
  <si>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</si>
  <si>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</si>
  <si>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</si>
  <si>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</si>
  <si>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</si>
  <si>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</si>
  <si>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</si>
  <si>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</si>
  <si>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Defensoría Pública(Ley 24/92)</t>
  </si>
  <si>
    <t>SALDO POR</t>
  </si>
  <si>
    <t>Aportes al ICBF</t>
  </si>
  <si>
    <t>Aportes a la ESAP</t>
  </si>
  <si>
    <t>Aportes a Escuelas Industriales</t>
  </si>
  <si>
    <t>Gastos Judiciales</t>
  </si>
  <si>
    <t>Aportes Al SENA</t>
  </si>
  <si>
    <t xml:space="preserve">Sueldos </t>
  </si>
  <si>
    <t>Prima técnica no salarial</t>
  </si>
  <si>
    <t>Gastos de representacion</t>
  </si>
  <si>
    <t>Sueldos de vacaciones</t>
  </si>
  <si>
    <t>Incapacidades y licencias de maternid.</t>
  </si>
  <si>
    <t>Bonificacion Servicios Prestados</t>
  </si>
  <si>
    <t>Subsidio de alimentacion</t>
  </si>
  <si>
    <t>Auxilio de transporte</t>
  </si>
  <si>
    <t>Prima de Servicio</t>
  </si>
  <si>
    <t>Prima de Vacaciones</t>
  </si>
  <si>
    <t>Prima de Navidad</t>
  </si>
  <si>
    <t>Prima Especial de Servicios</t>
  </si>
  <si>
    <t>Horas Extras</t>
  </si>
  <si>
    <t>Indemnizacion por Vacaciones</t>
  </si>
  <si>
    <t>Honorarios</t>
  </si>
  <si>
    <t>Divulgación Promoción. Der. Humanos Colombia</t>
  </si>
  <si>
    <t>Admon.Control, Organiz. Instit.apoyo admon D.Pública</t>
  </si>
  <si>
    <t>Implem.prog.seguimiento y evaluación polit. Púb.DDHH</t>
  </si>
  <si>
    <t>Implement.S.A.T.prevención. Violaciones masivas DDHH</t>
  </si>
  <si>
    <t>GASTOS DE PERSONAL</t>
  </si>
  <si>
    <t>FUNCIONAMIENTO</t>
  </si>
  <si>
    <t>GASTOS GENERALES</t>
  </si>
  <si>
    <t>TRANSFERENCIAS CORRIENTES</t>
  </si>
  <si>
    <t>INVERSION</t>
  </si>
  <si>
    <t>Comision Busqueda de Personas Desaparecidas(Ley 589/2000)</t>
  </si>
  <si>
    <t>Fondo Defensa. Derechos.e Intereses.colectivos(Ley 472/98)</t>
  </si>
  <si>
    <t>Fondo especial Comisión Nal de Búsqueda(Art 18 Ley 971/2005)</t>
  </si>
  <si>
    <t>Pago pasivos exigibles vigencias expiradas</t>
  </si>
  <si>
    <t>Implementacion del Sistema de Gestión Documental de la D.P</t>
  </si>
  <si>
    <t>Pago Pasivos Exigibles Vigencias Expiradas</t>
  </si>
  <si>
    <t>TOTAL MODIFICACIONES</t>
  </si>
  <si>
    <t>Adquisición, compra, mejoramiento,construc.adecuación. Sedes</t>
  </si>
  <si>
    <t>Sentencias y conciliaciones</t>
  </si>
  <si>
    <t>Cajas de Compensación Privadas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</si>
  <si>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</si>
  <si>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</si>
  <si>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</si>
  <si>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</t>
  </si>
  <si>
    <t>Cajas de Compensación Públicas</t>
  </si>
  <si>
    <t>Fondo nacional de Ahorro</t>
  </si>
  <si>
    <t>Fondos Administradores de Pensiones Públicos</t>
  </si>
  <si>
    <t>Empresas Públicas Promotoras de salud</t>
  </si>
  <si>
    <t>Impuestos y Multas</t>
  </si>
  <si>
    <t>Impuesto de Vehículos</t>
  </si>
  <si>
    <t>Impuesto Predial</t>
  </si>
  <si>
    <t>Valorización Edificaciones</t>
  </si>
  <si>
    <t>Otros Impuestos</t>
  </si>
  <si>
    <t>Sanciones</t>
  </si>
  <si>
    <t>Adquisición de Bienes y Servicios</t>
  </si>
  <si>
    <t>Audiovisuales y Accesorios</t>
  </si>
  <si>
    <t>Equipo de Sistemas</t>
  </si>
  <si>
    <t>Software</t>
  </si>
  <si>
    <t>Vehículos</t>
  </si>
  <si>
    <t>Equipos y Máquinas para Oficina</t>
  </si>
  <si>
    <t>Combustibles y Lubricantes</t>
  </si>
  <si>
    <t>Dotación</t>
  </si>
  <si>
    <t>Llantas y Accesorios</t>
  </si>
  <si>
    <t>Materiales de Construcción</t>
  </si>
  <si>
    <t>Papelería, Útiles de Escritorio y Oficina</t>
  </si>
  <si>
    <t>Productos de Aseo y Limpieza</t>
  </si>
  <si>
    <t>Productos de Cafetería y Restaurante</t>
  </si>
  <si>
    <t>Repuestos</t>
  </si>
  <si>
    <t>Mantenimiento de Bienes Inmuebles</t>
  </si>
  <si>
    <t>Servicio de Aseo</t>
  </si>
  <si>
    <t>Servicio de Seguridad y Vigilancia</t>
  </si>
  <si>
    <t>Administración, Operación y Mantenimiento de Plantas de Energía</t>
  </si>
  <si>
    <t>Mantenimiento de Otros Bienes</t>
  </si>
  <si>
    <t>Correo</t>
  </si>
  <si>
    <t>Servicios de Transmisión de Información</t>
  </si>
  <si>
    <t>Suscripciones</t>
  </si>
  <si>
    <t>Acueducto Alcantarillado y Aseo</t>
  </si>
  <si>
    <t>Energía</t>
  </si>
  <si>
    <t>Gas Natural</t>
  </si>
  <si>
    <t>Telefonía Movil Celular</t>
  </si>
  <si>
    <t>Teléfono Fax y Otros</t>
  </si>
  <si>
    <t>Seguro Responsabilidad Civil</t>
  </si>
  <si>
    <t>Seguros Generales</t>
  </si>
  <si>
    <t>Arrendamientos Bienes Inmuebles</t>
  </si>
  <si>
    <t>Viáticos y Gastos de Viaje al Exterior</t>
  </si>
  <si>
    <t>Viáticos y Gastos de Viaje al Interior</t>
  </si>
  <si>
    <t>Gastos Imprevistos Bienes</t>
  </si>
  <si>
    <t>Gastos Imprevistos Servicios</t>
  </si>
  <si>
    <t>Elementos para Estímulos</t>
  </si>
  <si>
    <t>Servicios para Estímulos</t>
  </si>
  <si>
    <t>Otros Gastos por Adquisición de Bienes</t>
  </si>
  <si>
    <t>Gastos de Alimentación</t>
  </si>
  <si>
    <t>Otros Gastos por Adquisición de Servicios</t>
  </si>
  <si>
    <t>Fort.Gest.D.Pueblo para Prevención y Atención Desplazamiento</t>
  </si>
  <si>
    <t>Asesoría,Orientación y Acompañamiento a Víctimas Conflicto Int</t>
  </si>
  <si>
    <t>(1-2)</t>
  </si>
  <si>
    <t>(2-3)</t>
  </si>
  <si>
    <t>(3-4)</t>
  </si>
  <si>
    <t>(4-5)</t>
  </si>
  <si>
    <t>Mobiliario y Enseres</t>
  </si>
  <si>
    <t>Utensilios de Cafetería</t>
  </si>
  <si>
    <t>Otros Materiales y Suministros</t>
  </si>
  <si>
    <t>Mantenimiento de Software</t>
  </si>
  <si>
    <t>Otros Gastos Por Impresos y Publicaciones</t>
  </si>
  <si>
    <t>Elementos para Bienestar Social</t>
  </si>
  <si>
    <t>Mantenimiento de Bienes Muebles, Equipos y Enseres</t>
  </si>
  <si>
    <t>Mantenimiento Equipos de Comunicación y Cómputo</t>
  </si>
  <si>
    <t xml:space="preserve">Mantenimiento Equipo de navegación  y Transporte </t>
  </si>
  <si>
    <t>Equipo de Cafetería</t>
  </si>
  <si>
    <t>Embalaje y Acarreo</t>
  </si>
  <si>
    <t>A-1</t>
  </si>
  <si>
    <t>A 1-0-1-9-1</t>
  </si>
  <si>
    <t>A 1-0-1-9-3</t>
  </si>
  <si>
    <t>A 1-0-2-12</t>
  </si>
  <si>
    <t>A 1-0-5-1-2</t>
  </si>
  <si>
    <t>A 1-0-5-1-3</t>
  </si>
  <si>
    <t>A 1-0-5-1-4</t>
  </si>
  <si>
    <t>A 1-0-5-1-5</t>
  </si>
  <si>
    <t>A 1-0-5-2-1</t>
  </si>
  <si>
    <t>A 1-0-5-2-2</t>
  </si>
  <si>
    <t>A 1-0-5-2-3</t>
  </si>
  <si>
    <t>A 1-0-5-2-6</t>
  </si>
  <si>
    <t>A 2-0-3</t>
  </si>
  <si>
    <t>A 2-0-3-50-2</t>
  </si>
  <si>
    <t>A 2-0-3-50-3</t>
  </si>
  <si>
    <t>A 2-0-3-50-16</t>
  </si>
  <si>
    <t>A 2-0-3-50-90</t>
  </si>
  <si>
    <t>A 2-0-3-51-2</t>
  </si>
  <si>
    <t>A 2-0-4</t>
  </si>
  <si>
    <t>A 2-0-4-1-4</t>
  </si>
  <si>
    <t>A 2-0-4-1-6</t>
  </si>
  <si>
    <t>A 2-0-4-1-8</t>
  </si>
  <si>
    <t>A 2-0-4-1-9</t>
  </si>
  <si>
    <t>A 2-0-4-1-16</t>
  </si>
  <si>
    <t>A 2-0-4-2-1</t>
  </si>
  <si>
    <t>A 2-0-4-2-2</t>
  </si>
  <si>
    <t>A 2-0-4-4-1</t>
  </si>
  <si>
    <t>A 2-0-4-4-2</t>
  </si>
  <si>
    <t>A 2-0-4-4-6</t>
  </si>
  <si>
    <t>A 2-0-4-4-9</t>
  </si>
  <si>
    <t>A 2-0-4-4-15</t>
  </si>
  <si>
    <t>A 2-0-4-4-17</t>
  </si>
  <si>
    <t>A 2-0-4-4-18</t>
  </si>
  <si>
    <t>A 2-0-4-4-20</t>
  </si>
  <si>
    <t>A 2-0-4-4-21</t>
  </si>
  <si>
    <t>A 2-0-4-4-23</t>
  </si>
  <si>
    <t>A 2-0-4-5-1</t>
  </si>
  <si>
    <t>A 2-0-4-5-2</t>
  </si>
  <si>
    <t>A 2-0-4-5-5</t>
  </si>
  <si>
    <t>A 2-0-4-5-6</t>
  </si>
  <si>
    <t>A 2-0-4-5-8</t>
  </si>
  <si>
    <t>A 2-0-4-5-10</t>
  </si>
  <si>
    <t>A 2-0-4-5-11</t>
  </si>
  <si>
    <t>A 2-0-4-5-12</t>
  </si>
  <si>
    <t>A 2-0-4-5-13</t>
  </si>
  <si>
    <t>A 2-0-4-6-2</t>
  </si>
  <si>
    <t>A 2-0-4-6-3</t>
  </si>
  <si>
    <t>A 2-0-4-6-5</t>
  </si>
  <si>
    <t>A 2-0-4-7-5</t>
  </si>
  <si>
    <t>A 2-0-4-7-6</t>
  </si>
  <si>
    <t>A 2-0-4-8-1</t>
  </si>
  <si>
    <t>A 2-0-4-8-2</t>
  </si>
  <si>
    <t>A 2-0-4-8-3</t>
  </si>
  <si>
    <t>A 2-0-4-8-5</t>
  </si>
  <si>
    <t>A 2-0-4-8-6</t>
  </si>
  <si>
    <t>A 2-0-4-9-8</t>
  </si>
  <si>
    <t>A 2-0-4-9-11</t>
  </si>
  <si>
    <t>A 2-0-4-10-2</t>
  </si>
  <si>
    <t>A 2-0-4-11-1</t>
  </si>
  <si>
    <t>A 2-0-4-11-2</t>
  </si>
  <si>
    <t>A 2-0-4-14</t>
  </si>
  <si>
    <t>A 2-0-4-17-1</t>
  </si>
  <si>
    <t>A 2-0-4-17-2</t>
  </si>
  <si>
    <t>A 2-0-4-21-1</t>
  </si>
  <si>
    <t>A 2-0-4-21-3</t>
  </si>
  <si>
    <t>A 2-0-4-21-8</t>
  </si>
  <si>
    <t>A 2-0-4-40</t>
  </si>
  <si>
    <t>A 2-0-4-41-5</t>
  </si>
  <si>
    <t>A 2-0-4-41-13</t>
  </si>
  <si>
    <t>A 2-0-4-999</t>
  </si>
  <si>
    <t>A 3-2-1-1</t>
  </si>
  <si>
    <t>A 3-6-1-1</t>
  </si>
  <si>
    <t>A 3-6-3-4</t>
  </si>
  <si>
    <t>A 3-6-3-7</t>
  </si>
  <si>
    <t>A 3-6-3-11</t>
  </si>
  <si>
    <t>C 520-1000-1</t>
  </si>
  <si>
    <t>C 520-1507-1</t>
  </si>
  <si>
    <t>C 540-100-2</t>
  </si>
  <si>
    <t>PAGOS</t>
  </si>
  <si>
    <t>A 1-0-1</t>
  </si>
  <si>
    <t>SERVICIOS PERSONALES ASOCIADOS A NÓMINA</t>
  </si>
  <si>
    <t>A 1-0-1-1</t>
  </si>
  <si>
    <t>Sueldos de Personal de Nómina</t>
  </si>
  <si>
    <t>A 1-0-1-5</t>
  </si>
  <si>
    <t>Otros</t>
  </si>
  <si>
    <t>A 1-0-1-9</t>
  </si>
  <si>
    <t>Horas Extras, Dias Féstivos e Indemnización por Vacaciones</t>
  </si>
  <si>
    <t>A 1-0-2</t>
  </si>
  <si>
    <t>Servicios Personales Indirectos</t>
  </si>
  <si>
    <t>A 1-0-5</t>
  </si>
  <si>
    <t>A 1-0-5-1</t>
  </si>
  <si>
    <t>Al sector Privado</t>
  </si>
  <si>
    <t>A 1-0-5-2</t>
  </si>
  <si>
    <t>Al sector Público</t>
  </si>
  <si>
    <t>A 1-0-1-4</t>
  </si>
  <si>
    <t>Prima técnica</t>
  </si>
  <si>
    <t>Contribuciones inherentes a la Nómina S.Privado y Público</t>
  </si>
  <si>
    <t>A 2-0-3-50</t>
  </si>
  <si>
    <t>Impuestos y Contribuciones</t>
  </si>
  <si>
    <t>A 2-0-3-51</t>
  </si>
  <si>
    <t>Multas y Sanciones</t>
  </si>
  <si>
    <t>A 2-0-4-1</t>
  </si>
  <si>
    <t>Compra de Equipo</t>
  </si>
  <si>
    <t>A 2-0-4-2</t>
  </si>
  <si>
    <t>Enseres y Equipos de oficina</t>
  </si>
  <si>
    <t>A 2-0-4-4</t>
  </si>
  <si>
    <t>Materiales y Suministros</t>
  </si>
  <si>
    <t>A 2-0-4-5</t>
  </si>
  <si>
    <t>Mantenimiento</t>
  </si>
  <si>
    <t>A 2-0-4-6</t>
  </si>
  <si>
    <t>Comunicaciones y Transporte</t>
  </si>
  <si>
    <t>A 2-0-4-7</t>
  </si>
  <si>
    <t>Impresos y Publicaciones</t>
  </si>
  <si>
    <t>A 2-0-4-8</t>
  </si>
  <si>
    <t>Servicios Públicos</t>
  </si>
  <si>
    <t>A 2-0-4-9</t>
  </si>
  <si>
    <t>Seguros</t>
  </si>
  <si>
    <t>A 2-0-4-10</t>
  </si>
  <si>
    <t>Arrendamientos</t>
  </si>
  <si>
    <t>A 2-0-4-11</t>
  </si>
  <si>
    <t>Viáticos y Gastos de Viaje</t>
  </si>
  <si>
    <t>A 2-0-4-21</t>
  </si>
  <si>
    <t>Capacitación, Bienestar Social y Estímulos</t>
  </si>
  <si>
    <t>A 2-0-4-41</t>
  </si>
  <si>
    <t>A-3</t>
  </si>
  <si>
    <t>A 3-2</t>
  </si>
  <si>
    <t>A 3-2-1</t>
  </si>
  <si>
    <t>Orden nacional</t>
  </si>
  <si>
    <t>Transferencias al Sector Público</t>
  </si>
  <si>
    <t>A 3-5</t>
  </si>
  <si>
    <t>Transferencias de Previsión y Seguridad Social</t>
  </si>
  <si>
    <t>A 3-5-3</t>
  </si>
  <si>
    <t>Otras Transferencias de Previsión y Seguridad Social</t>
  </si>
  <si>
    <t>A 3-6</t>
  </si>
  <si>
    <t>Otras Transferencias</t>
  </si>
  <si>
    <t>A 3-6-1</t>
  </si>
  <si>
    <t>A 3-6-3</t>
  </si>
  <si>
    <t>Destinatarios de las Otras Transferencias Corrientes</t>
  </si>
  <si>
    <t>CERTIFICAR</t>
  </si>
  <si>
    <t>COMPROMETER</t>
  </si>
  <si>
    <t>OBLIGAR</t>
  </si>
  <si>
    <t>PAGAR</t>
  </si>
  <si>
    <t>Servicios de Capacitacion</t>
  </si>
  <si>
    <t>A 2-0-4-1-3</t>
  </si>
  <si>
    <t>Herramientas</t>
  </si>
  <si>
    <t>INICIAL</t>
  </si>
  <si>
    <t>INFORME DE EJECUCIÓN PRESUPUESTAL VIGENCIA 2014</t>
  </si>
  <si>
    <t>A 2-0-3-51-1</t>
  </si>
  <si>
    <t xml:space="preserve">Multas </t>
  </si>
  <si>
    <t>A 2-0-4-1-25</t>
  </si>
  <si>
    <t>Otras Compras de Equipos</t>
  </si>
  <si>
    <t>Seguro Accidentes Personales</t>
  </si>
  <si>
    <t>A 2-0-4-21-5</t>
  </si>
  <si>
    <t>A 2-0-4-21-2</t>
  </si>
  <si>
    <t>A 2-0-4-21-4</t>
  </si>
  <si>
    <t>Servicios de Bienestar Social</t>
  </si>
  <si>
    <t>Elementos para Capacitación</t>
  </si>
  <si>
    <t>A 2-0-4-41-2</t>
  </si>
  <si>
    <t>Servicios Médicos Hospitalarios</t>
  </si>
  <si>
    <t>Implementación del Programa de Acompañamiento, Asesoría, a las Víctimas de Grupos Étnicos y Seguimiento en el Marco de los Decretos Especiales con Fuerza de Ley.</t>
  </si>
  <si>
    <t>A 2-0-4-1-26</t>
  </si>
  <si>
    <t>Equipo de Comunicaciones</t>
  </si>
  <si>
    <t>A 1-0-1-1-1</t>
  </si>
  <si>
    <t>A 1-0-1-1-2</t>
  </si>
  <si>
    <t>A 1-0-1-1-4</t>
  </si>
  <si>
    <t>A 1-0-1-4-2</t>
  </si>
  <si>
    <t>A 1-0-1-5-1</t>
  </si>
  <si>
    <t>A 1-0-1-5-2</t>
  </si>
  <si>
    <t>A 1-0-1-5-12</t>
  </si>
  <si>
    <t>A 1-0-1-5-13</t>
  </si>
  <si>
    <t>A 1-0-1-5-14</t>
  </si>
  <si>
    <t>A 1-0-1-5-15</t>
  </si>
  <si>
    <t>A 1-0-1-5-16</t>
  </si>
  <si>
    <t>A 1-0-1-5-22</t>
  </si>
  <si>
    <t>A 1-0-5-1-1</t>
  </si>
  <si>
    <t>A 1-0-5-9</t>
  </si>
  <si>
    <t>A 1-0-5-8</t>
  </si>
  <si>
    <t>A 1-0-5-7</t>
  </si>
  <si>
    <t>A 1-0-5-6</t>
  </si>
  <si>
    <t>A 3-5-3-44</t>
  </si>
  <si>
    <t>A 3-6-3-21</t>
  </si>
  <si>
    <t>A 3-6-3-66</t>
  </si>
  <si>
    <t>A 3-6-3-999</t>
  </si>
  <si>
    <t>C 310-800-2</t>
  </si>
  <si>
    <t>C 122-800-2</t>
  </si>
  <si>
    <t>C 520-800-1</t>
  </si>
  <si>
    <t>C 520-800-3</t>
  </si>
  <si>
    <t>C 670-1507-1</t>
  </si>
  <si>
    <t>C 670-1507-2</t>
  </si>
  <si>
    <t>A 2-0-4-9-1</t>
  </si>
  <si>
    <t>A 2-0-4-10-1</t>
  </si>
  <si>
    <t>Arrendamientos Bienes Muebles</t>
  </si>
  <si>
    <t>A DICIEMBRE 31 DE 2014</t>
  </si>
  <si>
    <t>Pagos Pasivos Exigibles Vigencia Expiradas</t>
  </si>
  <si>
    <t>A 1-0-1-999</t>
  </si>
  <si>
    <t>A 2-0-4-5-9</t>
  </si>
  <si>
    <t>Servicio de Cafeteria y Restaurante</t>
  </si>
  <si>
    <t>REV. CDP</t>
  </si>
  <si>
    <t>REV. COMP</t>
  </si>
  <si>
    <t>REV. OBLIG</t>
  </si>
  <si>
    <t>Asesoria Orientación y Acompañamiento a las Victimas del Conflicto Armado Interno Naciona- PAGOS PASIVOS EXIGIBLES VIGENCIA EXPIRADA</t>
  </si>
  <si>
    <t>C 670-1507-4</t>
  </si>
  <si>
    <t>C 310-800-3</t>
  </si>
  <si>
    <t>Divulgación Promoción. Der. Humanos Colombia-Pasivos Exigibles Vigencias Expiradas</t>
  </si>
  <si>
    <t>TOTAL</t>
  </si>
  <si>
    <t>MODIFICACIONES</t>
  </si>
  <si>
    <t>CERTIFICADOS DE DISPONIBILIDAD</t>
  </si>
  <si>
    <t>REVISION</t>
  </si>
  <si>
    <t>APROPIACION VIGENTE</t>
  </si>
  <si>
    <t>DIFERENCIA</t>
  </si>
  <si>
    <t>COMP</t>
  </si>
  <si>
    <t>CDP</t>
  </si>
  <si>
    <t>OBLIG</t>
  </si>
  <si>
    <t>BLOQUEO</t>
  </si>
  <si>
    <t>APLAZAMIENTO</t>
  </si>
  <si>
    <t>Fuente: Sistema de Información Financiera SIIF</t>
  </si>
  <si>
    <t>DIF</t>
  </si>
  <si>
    <t>REV</t>
  </si>
  <si>
    <t>VALIDACIÓN CON EL INFORME DE EJECUCION ACUMULADA DESAGREAGADA</t>
  </si>
  <si>
    <t>A</t>
  </si>
  <si>
    <t>SUELDOS</t>
  </si>
  <si>
    <t>SUELDOS DE VACACIONES</t>
  </si>
  <si>
    <t>INCAPACIDADES Y LICENCIA DE MATERNIDAD</t>
  </si>
  <si>
    <t>PRIMA TECNICA NO SALARIAL</t>
  </si>
  <si>
    <t>GASTOS DE REPRESENTACION</t>
  </si>
  <si>
    <t>BONIFICACION POR SERVICIOS PRESTADOS</t>
  </si>
  <si>
    <t>PRIMA DE SERVICIO</t>
  </si>
  <si>
    <t>PRIMA DE VACACIONES</t>
  </si>
  <si>
    <t>16</t>
  </si>
  <si>
    <t>PRIMA DE NAVIDAD</t>
  </si>
  <si>
    <t>PRIMA ESPECIAL DE SERVICIOS</t>
  </si>
  <si>
    <t>HORAS EXTRAS</t>
  </si>
  <si>
    <t>INDEMNIZACION POR VACACIONES</t>
  </si>
  <si>
    <t>HONORARIOS</t>
  </si>
  <si>
    <t>CAJAS DE COMPENSACION PRIVADAS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</si>
  <si>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</si>
  <si>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</si>
  <si>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</si>
  <si>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TRABAJO Y ENFERMEDADES PROFESIONALES</t>
  </si>
  <si>
    <t>CAJAS DE COMPENSACION PUBLICAS</t>
  </si>
  <si>
    <t>FONDO NACIONAL DEL AHORRO</t>
  </si>
  <si>
    <t>FONDOS ADMINISTRADORES DE PENSIONES PUBLICOS</t>
  </si>
  <si>
    <t>EMPRESAS PUBLICAS PROMOTORAS DE SALUD</t>
  </si>
  <si>
    <t>APORTES AL ICBF</t>
  </si>
  <si>
    <t>APORTES AL SENA</t>
  </si>
  <si>
    <t>APORTES A LA ESAP</t>
  </si>
  <si>
    <t>APORTES A ESCUELAS INDUSTRIALES E INSTITUTOS TECNICOS</t>
  </si>
  <si>
    <t>IMPUESTO DE VEHICULO</t>
  </si>
  <si>
    <t>IMPUESTO PREDIAL</t>
  </si>
  <si>
    <t>VALORIZACION EDIFICACIONES</t>
  </si>
  <si>
    <t>OTROS IMPUESTOS</t>
  </si>
  <si>
    <t>MULTAS</t>
  </si>
  <si>
    <t>SANCIONES</t>
  </si>
  <si>
    <t>AUDIOVISUALES Y ACCESORIOS</t>
  </si>
  <si>
    <t>EQUIPO DE SISTEMAS</t>
  </si>
  <si>
    <t>SOFTWARE</t>
  </si>
  <si>
    <t>EQUIPO DE CAFETERIA</t>
  </si>
  <si>
    <t>VEHICULOS</t>
  </si>
  <si>
    <t>OTRAS COMPRAS DE EQUIPOS</t>
  </si>
  <si>
    <t>EQUIPOS Y MAQUINAS PARA OFICINA</t>
  </si>
  <si>
    <t>MOBILIARIO Y ENSERES</t>
  </si>
  <si>
    <t>COMBUSTIBLE Y LUBRICANTES</t>
  </si>
  <si>
    <t>LLANTAS Y ACCESORIOS</t>
  </si>
  <si>
    <t>MATERIALES DE CONSTRUCCION</t>
  </si>
  <si>
    <t>PAPELERIA, UTILES DE ESCRITORIO Y OFICINA</t>
  </si>
  <si>
    <t>PRODUCTOS DE ASEO Y LIMPIEZA</t>
  </si>
  <si>
    <t>PRODUCTOS DE CAFETERIA Y RESTAURANTE</t>
  </si>
  <si>
    <t>REPUESTOS</t>
  </si>
  <si>
    <t>UTENSILIOS DE CAFETERIA</t>
  </si>
  <si>
    <t>OTROS MATERIALES Y SUMINISTROS</t>
  </si>
  <si>
    <t>MANTENIMIENTO DE BIENES INMUEBLES</t>
  </si>
  <si>
    <t>MANTENIMIENTO DE BIENES MUEBLES, EQUIPOS Y ENSERES</t>
  </si>
  <si>
    <t>MANTENIMIENTO EQUIPO COMUNICACIONES Y COMPUTACION</t>
  </si>
  <si>
    <t>MANTENIMIENTO EQUIPO DE NAVEGACION Y TRANSPORTE</t>
  </si>
  <si>
    <t>SERVICIO DE ASEO</t>
  </si>
  <si>
    <t>10</t>
  </si>
  <si>
    <t>SERVICIO DE SEGURIDAD Y VIGILANCIA</t>
  </si>
  <si>
    <t>MANTENIMIENTO DE OTROS BIENES</t>
  </si>
  <si>
    <t>MANTENIMIENTO DE SOFTWARE</t>
  </si>
  <si>
    <t>CORREO</t>
  </si>
  <si>
    <t>EMBALAJE Y ACARREO</t>
  </si>
  <si>
    <t>SERVICIOS DE TRANSMISION DE INFORMACION</t>
  </si>
  <si>
    <t>SUSCRIPCIONES</t>
  </si>
  <si>
    <t>OTROS GASTOS POR IMPRESOS Y PUBLICACIONES</t>
  </si>
  <si>
    <t>ACUEDUCTO ALCANTARILLADO Y ASEO</t>
  </si>
  <si>
    <t>ENERGIA</t>
  </si>
  <si>
    <t>GAS NATURAL</t>
  </si>
  <si>
    <t>TELEFONIA MOVIL CELULAR</t>
  </si>
  <si>
    <t>TELEFONO,FAX Y OTROS</t>
  </si>
  <si>
    <t>SEGURO ACCIDENTES PERSONALES</t>
  </si>
  <si>
    <t>SEGURO RESPONSABILIDAD CIVIL</t>
  </si>
  <si>
    <t>11</t>
  </si>
  <si>
    <t>SEGUROS GENERALES</t>
  </si>
  <si>
    <t>ARRENDAMIENTOS BIENES INMUEBLES</t>
  </si>
  <si>
    <t>VIATICOS Y GASTOS DE VIAJE AL EXTERIOR</t>
  </si>
  <si>
    <t>VIATICOS Y GASTOS DE VIAJE AL INTERIOR</t>
  </si>
  <si>
    <t>ELEMENTOS PARA BIENESTAR SOCIAL</t>
  </si>
  <si>
    <t>SERVICIOS DE BIENESTAR SOCIAL</t>
  </si>
  <si>
    <t>SERVICIOS DE CAPACITACION</t>
  </si>
  <si>
    <t>SERVICIOS PARA ESTIMULOS</t>
  </si>
  <si>
    <t>OTROS GASTOS POR ADQUISICION DE SERVICIOS</t>
  </si>
  <si>
    <t>SERVICIOS MÉDICOS Y HOSPITALARIOS</t>
  </si>
  <si>
    <t>GASTOS DE ALIMENTACIÓN</t>
  </si>
  <si>
    <t>CUOTA DE AUDITAJE CONTRANAL</t>
  </si>
  <si>
    <t>SEGURO DE VIDA (LEY 16/88)</t>
  </si>
  <si>
    <t>SENTENCIAS Y CONCILIACIONES</t>
  </si>
  <si>
    <t>COMISION DE BUSQUEDA DE PERSONAS DESAPARECIDAS LEY 589 DE 2000</t>
  </si>
  <si>
    <t>DEFENSORIA PUBLICA (LEY 24 DE 1992)</t>
  </si>
  <si>
    <t>ACCIONES DE GRUPO</t>
  </si>
  <si>
    <t>GASTOS JUDICIALES, PERITAZGOS Y OTROS</t>
  </si>
  <si>
    <t>FONDO ESPECIAL. COMISION NACIONAL DE BÚSQUEDA (ART. 18 LEY 971 DE 2005)</t>
  </si>
  <si>
    <t>C</t>
  </si>
  <si>
    <t>ADQUISICION, COMPRA, MEJORAMIENTO, CONSTRUCCION Y ADECUACION DE SEDES EN LAS REGIONALES Y SECCIONALES PARA LA DEFENSORIA DEL PUEBLO   CAPITALES DE DEPARTAMENTOS Y SECCIONALES  A NIVEL NACIONAL</t>
  </si>
  <si>
    <t>EJECUCIÓN
APR Vs COMP</t>
  </si>
  <si>
    <t>EJECUCIÓN
APR Vs CDP</t>
  </si>
  <si>
    <t>CDP MODIFICACIÓN</t>
  </si>
  <si>
    <t>VALIDACIÓN CON EL INFORME DE EJECUCION ACUMULADA AGREAGADA</t>
  </si>
  <si>
    <t>INFORME EJEC. DES.</t>
  </si>
  <si>
    <t>INFORME EJEC. AGREGADA</t>
  </si>
  <si>
    <t>CDP MODIFICACIÓN
+ CDP GASTOS</t>
  </si>
  <si>
    <t>INFORME DE EJECUCIÓN PRESUPUESTAL VIGENCIA 2016</t>
  </si>
  <si>
    <t>A-1-0-1-1-1</t>
  </si>
  <si>
    <t>A-1-0-1-1-2</t>
  </si>
  <si>
    <t>A-1-0-1-1-4</t>
  </si>
  <si>
    <t>A-1-0-1-4-2</t>
  </si>
  <si>
    <t>A-1-0-1-5-1</t>
  </si>
  <si>
    <t>A-1-0-1-5-14</t>
  </si>
  <si>
    <t>A-1-0-1-5-15</t>
  </si>
  <si>
    <t>A-1-0-1-5-16</t>
  </si>
  <si>
    <t>A-1-0-1-5-2</t>
  </si>
  <si>
    <t>A-1-0-1-5-22</t>
  </si>
  <si>
    <t>A-1-0-1-9-1</t>
  </si>
  <si>
    <t>A-1-0-1-9-3</t>
  </si>
  <si>
    <t>A-1-0-2-12</t>
  </si>
  <si>
    <t>A-1-0-5-1-1</t>
  </si>
  <si>
    <t>A-1-0-5-1-2</t>
  </si>
  <si>
    <t>A-1-0-5-1-3</t>
  </si>
  <si>
    <t>A-1-0-5-1-4</t>
  </si>
  <si>
    <t>A-1-0-5-1-5</t>
  </si>
  <si>
    <t>A-1-0-5-2-1</t>
  </si>
  <si>
    <t>A-1-0-5-2-2</t>
  </si>
  <si>
    <t>A-1-0-5-2-3</t>
  </si>
  <si>
    <t>A-1-0-5-2-6</t>
  </si>
  <si>
    <t>A-1-0-5-6</t>
  </si>
  <si>
    <t>A-1-0-5-7</t>
  </si>
  <si>
    <t>A-1-0-5-8</t>
  </si>
  <si>
    <t>A-1-0-5-9</t>
  </si>
  <si>
    <t>A-2-0-3-50-16</t>
  </si>
  <si>
    <t>A-2-0-3-50-2</t>
  </si>
  <si>
    <t>A-2-0-3-50-3</t>
  </si>
  <si>
    <t>A-2-0-3-50-90</t>
  </si>
  <si>
    <t>A-2-0-3-51-1</t>
  </si>
  <si>
    <t>A-2-0-3-51-2</t>
  </si>
  <si>
    <t>A-2-0-4-1-16</t>
  </si>
  <si>
    <t>A-2-0-4-1-25</t>
  </si>
  <si>
    <t>A-2-0-4-1-3</t>
  </si>
  <si>
    <t>A-2-0-4-1-4</t>
  </si>
  <si>
    <t>A-2-0-4-1-6</t>
  </si>
  <si>
    <t>A-2-0-4-1-8</t>
  </si>
  <si>
    <t>A-2-0-4-1-9</t>
  </si>
  <si>
    <t>A-2-0-4-10-2</t>
  </si>
  <si>
    <t>A-2-0-4-11-1</t>
  </si>
  <si>
    <t>A-2-0-4-11-2</t>
  </si>
  <si>
    <t>A-2-0-4-2-1</t>
  </si>
  <si>
    <t>A-2-0-4-2-2</t>
  </si>
  <si>
    <t>A-2-0-4-21-1</t>
  </si>
  <si>
    <t>A-2-0-4-21-4</t>
  </si>
  <si>
    <t>A-2-0-4-21-5</t>
  </si>
  <si>
    <t>A-2-0-4-21-8</t>
  </si>
  <si>
    <t>A-2-0-4-4-1</t>
  </si>
  <si>
    <t>A-2-0-4-4-15</t>
  </si>
  <si>
    <t>A-2-0-4-4-17</t>
  </si>
  <si>
    <t>A-2-0-4-4-18</t>
  </si>
  <si>
    <t>A-2-0-4-4-20</t>
  </si>
  <si>
    <t>A-2-0-4-4-21</t>
  </si>
  <si>
    <t>A-2-0-4-4-23</t>
  </si>
  <si>
    <t>A-2-0-4-4-6</t>
  </si>
  <si>
    <t>A-2-0-4-4-9</t>
  </si>
  <si>
    <t>A-2-0-4-40-15</t>
  </si>
  <si>
    <t>A-2-0-4-41-13</t>
  </si>
  <si>
    <t>A-2-0-4-41-2</t>
  </si>
  <si>
    <t>A-2-0-4-41-5</t>
  </si>
  <si>
    <t>A-2-0-4-5-1</t>
  </si>
  <si>
    <t>A-2-0-4-5-10</t>
  </si>
  <si>
    <t>A-2-0-4-5-12</t>
  </si>
  <si>
    <t>A-2-0-4-5-13</t>
  </si>
  <si>
    <t>A-2-0-4-5-2</t>
  </si>
  <si>
    <t>A-2-0-4-5-5</t>
  </si>
  <si>
    <t>A-2-0-4-5-6</t>
  </si>
  <si>
    <t>A-2-0-4-5-8</t>
  </si>
  <si>
    <t>A-2-0-4-6-2</t>
  </si>
  <si>
    <t>A-2-0-4-6-3</t>
  </si>
  <si>
    <t>A-2-0-4-6-5</t>
  </si>
  <si>
    <t>A-2-0-4-7-5</t>
  </si>
  <si>
    <t>A-2-0-4-7-6</t>
  </si>
  <si>
    <t>A-2-0-4-8-1</t>
  </si>
  <si>
    <t>A-2-0-4-8-2</t>
  </si>
  <si>
    <t>A-2-0-4-8-3</t>
  </si>
  <si>
    <t>A-2-0-4-8-5</t>
  </si>
  <si>
    <t>A-2-0-4-8-6</t>
  </si>
  <si>
    <t>A-2-0-4-9-1</t>
  </si>
  <si>
    <t>A-2-0-4-9-11</t>
  </si>
  <si>
    <t>A-2-0-4-9-8</t>
  </si>
  <si>
    <t>A-3-2-1-1</t>
  </si>
  <si>
    <t>A-3-5-3-44</t>
  </si>
  <si>
    <t>A-3-6-1-1</t>
  </si>
  <si>
    <t>A-3-6-1-1-2</t>
  </si>
  <si>
    <t>A-3-6-3-11</t>
  </si>
  <si>
    <t>A-3-6-3-11-1</t>
  </si>
  <si>
    <t>A-3-6-3-11-2</t>
  </si>
  <si>
    <t>A-3-6-3-4</t>
  </si>
  <si>
    <t>A-3-6-3-66</t>
  </si>
  <si>
    <t>A-3-6-3-7</t>
  </si>
  <si>
    <t>C-121-800-1</t>
  </si>
  <si>
    <t>C-122-800-2</t>
  </si>
  <si>
    <t>C-213-800-1</t>
  </si>
  <si>
    <t>C-310-1504-1</t>
  </si>
  <si>
    <t>C-310-1504-2</t>
  </si>
  <si>
    <t>C-310-1507-1</t>
  </si>
  <si>
    <t>C-310-1507-3-0-2</t>
  </si>
  <si>
    <t>C-310-1507-3-0-3</t>
  </si>
  <si>
    <t>C-310-1507-4</t>
  </si>
  <si>
    <t>C-320-1304-1</t>
  </si>
  <si>
    <t>C-320-1507-1-0-2</t>
  </si>
  <si>
    <t>C-320-1507-2</t>
  </si>
  <si>
    <t>C-320-1507-3</t>
  </si>
  <si>
    <t>C-510-704-1</t>
  </si>
  <si>
    <t>C-510-800-2-0-2</t>
  </si>
  <si>
    <t>C-510-800-2-0-3</t>
  </si>
  <si>
    <t>C-520-800-3</t>
  </si>
  <si>
    <t>C-670-1507-3-0-2</t>
  </si>
  <si>
    <t>C-670-1507-3-0-3</t>
  </si>
  <si>
    <t>C-670-1508-1</t>
  </si>
  <si>
    <t>HERRAMIENTAS</t>
  </si>
  <si>
    <t>OTROS GASTOS  ADQUISICION BIENES</t>
  </si>
  <si>
    <t>SENTENCIAS</t>
  </si>
  <si>
    <t>FONDO PARA LA DEFENSA DE LOS DERECHOS E INTERESES COLECTIVOS -LEY 472 DE 1998.</t>
  </si>
  <si>
    <t>APROVISIONAMIENTO DE CONDICIONES FÍSICAS APROPIADAS PARA EL FUNCIONAMIENTO DEL NIVEL CENTRAL DE LA DEFENSORÍA DEL PUEBLO</t>
  </si>
  <si>
    <t>AMPLIACION MODERNIZACION DE LOS SISTEMAS DE INFORMACION PLATAFORMA COMPUTACIONAL TELECOMUNICACIONES Y SEGURIDAD INFORMATICA NACIONAL</t>
  </si>
  <si>
    <t>MEJORAMIENTO FORTALECER LA CAPACIDAD DE LA DEFENSORÍA DEL PUEBLO EN LA PROMOCIÓN Y SEGUIMIENTO AL CUMPLIMIENTO DE LA LEY 1098/06 NACIONAL</t>
  </si>
  <si>
    <t>FORTALECIMIENTO DE LA ATENCION ESPECIALIZADA PARA LA GARANTIA Y PROTECCION DE LOS DERECHOS DE LOS NNA NACIONAL</t>
  </si>
  <si>
    <t>FORTALECIMIENTO DEL RESPETO, PROTECCIÓN Y GARANTÍA DE LOS DESC PARA GRUPOS Y SUJETOS DE ESPECIAL PROTECCCIÓN NACIONAL</t>
  </si>
  <si>
    <t>DIVULGACIÓN Y PROMOCIÓN DE LOS DERECHOS HUMANOS EN LAS DEFENSORÍAS A NIVEL NACIONAL (APVND)</t>
  </si>
  <si>
    <t>DIVULGACIÓN Y PROMOCIÓN DE LOS DERECHOS HUMANOS EN LAS DEFENSORÍAS A NIVEL NACIONAL (NV)</t>
  </si>
  <si>
    <t>FORTALECIMIENTO PARA LA PROMOCION Y SEGUIMIENTO AL CUMPLIMIENTO DE LOS DERECHOS DE LAS MUJERES A NIVEL  NACIONAL</t>
  </si>
  <si>
    <t>IMPLEMENTACIÓN DEL MODELO ORGANIZACIONAL PARA LA CUALIFICACIÓN INTEGRAL DEL TALENTO HUMANO A NIVEL  NACIONAL</t>
  </si>
  <si>
    <t>IMPLEMENTACIÓN DE LA ESTRATEGIA DE ATENCIÓN DEFENSORIAL DESCENTRALIZADA A LA POBLACIÓN RURAL EN COLOMBIA (APVND)</t>
  </si>
  <si>
    <t>FORTALECIMIENTO DE LAS COMUNIDADES EN RIESGO Y SITUACION DE DESPLAZAMIENTO FORZADO, PARA LA EXIGIBILIDAD DE SUS DERECHOS , , NACIONAL</t>
  </si>
  <si>
    <t>ASESORIA ORIENTACION Y ACOMPAÑAMIENTO  A LAS VICTIMAS INDIVIDUALES Y COLECTIVAS NO ETNICAS DEL CONFLICTO ARMADO INTERNO (APV) ,  NACIONAL</t>
  </si>
  <si>
    <t>FORTALECIMIENTO SERVICIO DE INVESTIGACIÓN DEFENSORIAL DE LA DIRECCIÓN NACIONAL DE DEFENSORÍA PÚBLICA NACIONAL</t>
  </si>
  <si>
    <t>FORTALECIMIENTO DE LA CAPACIDAD TÉCNICA DE DEFENSA DE LOS OPERADORES , , NACIONAL (APVND)</t>
  </si>
  <si>
    <t>FORTALECIMIENTO DE LA CAPACIDAD TÉCNICA DE DEFENSA DE LOS OPERADORES , , NACIONAL (NV)</t>
  </si>
  <si>
    <t>IMPLEMENTACION SISTEMA DE GESTION DOCUMENTAL DE LA DEFENSORIA DEL PUEBLO CAPITALES DE DEPARTAMENTO Y SECCIONALES A NIVEL NACIONAL</t>
  </si>
  <si>
    <t>CONSOLIDACIÓN DEL SISTEMA DE ALERTAS TEMPRANAS PARA LA PREVENCIÓN DE VIOLACIONES DE DDHH Y DIH A NIVEL NACIONAL (APVND)</t>
  </si>
  <si>
    <t>CONSOLIDACIÓN DEL SISTEMA DE ALERTAS TEMPRANAS PARA LA PREVENCIÓN DE VIOLACIONES DE DDHH Y DIH A NIVEL NACIONAL (NV)</t>
  </si>
  <si>
    <t>IMPLEMENTACION IMPLEMENTACION DEL PROGRAMA ESPECIALIZADO PARA EL ACOMPAÑAMIENTO Y ASESORIA, SEGUIMIENTO  DE LOS DECRETOS LEY  4633, 463 , , NACIONAL</t>
  </si>
  <si>
    <t>CERTIFICADOS
ACUMULADOS</t>
  </si>
  <si>
    <t>APROPIACION
DISP. VIGENTE</t>
  </si>
  <si>
    <t>COMPROMISOS
ACUMULADOS</t>
  </si>
  <si>
    <t>OBLIGACIONES
ACUMULADOS</t>
  </si>
  <si>
    <t>PAGOS
ACUMULADOS</t>
  </si>
  <si>
    <t>SALDO POR
CERTIFICAR</t>
  </si>
  <si>
    <t>SALDO POR
COMPROMETER</t>
  </si>
  <si>
    <t>SALDO POR
OBLIGAR</t>
  </si>
  <si>
    <t>SALDO POR
PAGAR</t>
  </si>
  <si>
    <t>A-1-0-1-1</t>
  </si>
  <si>
    <t>SUELDOS DE PERSONAL DE NOMINA</t>
  </si>
  <si>
    <t>PRIMA TECNICA</t>
  </si>
  <si>
    <t>A-1-0-1-4</t>
  </si>
  <si>
    <t>OTROS</t>
  </si>
  <si>
    <t>A-1-0-1-5-10</t>
  </si>
  <si>
    <t>HORAS EXTRAS, DIAS FESTIVOS E INDEMNIZACION POR VACACIONES</t>
  </si>
  <si>
    <t>A-1-0-1-9</t>
  </si>
  <si>
    <t>A-1-0-2</t>
  </si>
  <si>
    <t>SERVICIOS PERSONALES INDIRECTOS</t>
  </si>
  <si>
    <t>A-1-0-5</t>
  </si>
  <si>
    <t>CONTRIBUCIONES INHERENTES A LA NOMINA SECTOR PRIVADO Y PUBLICO</t>
  </si>
  <si>
    <t>A-1-0-5-1</t>
  </si>
  <si>
    <t>ADMINISTRADAS POR EL SECTOR PRIVADO</t>
  </si>
  <si>
    <t>A-1-0-5-2</t>
  </si>
  <si>
    <t>ADMINISTRADAS POR EL SECTOR PÚBLICO</t>
  </si>
  <si>
    <t>A-1-0-1</t>
  </si>
  <si>
    <t>A-2-0-3</t>
  </si>
  <si>
    <t>IMPUESTOS Y MULTAS</t>
  </si>
  <si>
    <t>A-2-0-3-50</t>
  </si>
  <si>
    <t>A-2-0-3-51</t>
  </si>
  <si>
    <t>MULTAS Y SANCIONES</t>
  </si>
  <si>
    <t>A-2-0-4</t>
  </si>
  <si>
    <t>ADQUISICION DE BIENES Y SERVICIOS</t>
  </si>
  <si>
    <t>A-2-0-4-1</t>
  </si>
  <si>
    <t>IMPUESTOS Y CONTRIBUCIONES</t>
  </si>
  <si>
    <t>COMPRA DE EQUIPO</t>
  </si>
  <si>
    <t>A-2-0-4-2</t>
  </si>
  <si>
    <t>ENSERES Y EQUIPOS DE OFICINA</t>
  </si>
  <si>
    <t>A-2-0-4-4</t>
  </si>
  <si>
    <t>MATERIALES Y SUMINISTROS</t>
  </si>
  <si>
    <t>APROPIACION 
INICIAL</t>
  </si>
  <si>
    <t>A-2-0-4-5</t>
  </si>
  <si>
    <t>MANTENIMIENTO</t>
  </si>
  <si>
    <t>A-2-0-4-6</t>
  </si>
  <si>
    <t>COMUNICACIONES Y TRANSPORTE</t>
  </si>
  <si>
    <t>A-2-0-4-7</t>
  </si>
  <si>
    <t>IMPRESOS Y PUBLICACIONES</t>
  </si>
  <si>
    <t>A-2-0-4-8</t>
  </si>
  <si>
    <t>SERVICIOS PÚBLICOS</t>
  </si>
  <si>
    <t>A-2-0-4-9</t>
  </si>
  <si>
    <t>SEGUROS</t>
  </si>
  <si>
    <t>A-2-0-4-10</t>
  </si>
  <si>
    <t>ARRENDAMIENTOS</t>
  </si>
  <si>
    <t>VIATICOS Y GASTOS DE VIAJE</t>
  </si>
  <si>
    <t>A-2-0-4-21</t>
  </si>
  <si>
    <t>CAPACITACIÓN, BIENESTAR SOCIAL Y ESTIMULOS</t>
  </si>
  <si>
    <t>A-2-0-4-41</t>
  </si>
  <si>
    <t>OTROS GASTOS  ADQUISICION DE SERVICIOS</t>
  </si>
  <si>
    <t>A-2</t>
  </si>
  <si>
    <t>INVERSIÓN</t>
  </si>
  <si>
    <t>C-320-307-1</t>
  </si>
  <si>
    <t>IMPLEMENTACIÓN MEJORAR EL ACCESO Y OPORTUNIDAD DE LA ATNCIÓN, BOGOTA (PREVIO CONCEPTO DNP)</t>
  </si>
  <si>
    <t>DIFERENCIA INFO DES VS AGR</t>
  </si>
  <si>
    <t>SERVICIOS PERSONALES ASOCIADOS A LA NOMINA</t>
  </si>
  <si>
    <t>APROPIACION
DISP. VIGENTE
DESC. CDP MOD</t>
  </si>
  <si>
    <t>1-A</t>
  </si>
  <si>
    <t>DIF. INFORME DESG Y AGREG</t>
  </si>
  <si>
    <t>OBSERVACIONES</t>
  </si>
  <si>
    <t>Corresponde al Traslado Pendiente de Apropiación</t>
  </si>
  <si>
    <t>la diferencia es el CDP de Modificacion Presupuestal</t>
  </si>
  <si>
    <t>Corresponde a las Reducciones 01-2016</t>
  </si>
  <si>
    <t>A-2-0-4-11</t>
  </si>
  <si>
    <t>A-2-0-4-999</t>
  </si>
  <si>
    <t>Pagos Exigibles - Vigencias Expiradas</t>
  </si>
  <si>
    <t>A-3-6-3-999</t>
  </si>
  <si>
    <t>Corresponde a reintegro</t>
  </si>
  <si>
    <t>275,233,645- Corresponde a las Reducciones 01-2016</t>
  </si>
  <si>
    <t>Corresponde al Gtos Defensor</t>
  </si>
  <si>
    <t>Reintegro</t>
  </si>
  <si>
    <t>Incluye los CDP de Modificacion PPTAL en el informe Agregado</t>
  </si>
  <si>
    <t>ADQUISICION, COMPRA, MEJORAMIENTO, CONSTRUCCION Y ADECUACION DE SEDES EN LAS REGIONALES Y SECCIONALES PARA LA DEFENSORIA DEL PUEBLO   CAPITALES DE DEPARTAMENTOS Y SECCIONALES  A NIVEL NACIONAL - PAGOS PASIVOS EXIGIBLES VIGENCIAS EXPIRADAS</t>
  </si>
  <si>
    <t>C-122-800-3</t>
  </si>
  <si>
    <t>DIVULGACIÓN Y PROMOCIÓN DE LOS DERECHOS HUMANOS EN LAS DEFENSORÍAS A NIVEL NACIONAL - PAGOS PASIVOS EXIGIBLES VIGENCIAS EXPIRADAS</t>
  </si>
  <si>
    <t>C-310-1507-5</t>
  </si>
  <si>
    <t>Corresponde al Aplazamiento por Decreto 348</t>
  </si>
  <si>
    <t xml:space="preserve"> SALDO APROPIACION
DISPONIBLE</t>
  </si>
  <si>
    <t>La diferencia corresponde a los CDPs de Modificacion Presupuestal ( Traslados)</t>
  </si>
  <si>
    <t/>
  </si>
  <si>
    <t>C-510-800-2</t>
  </si>
  <si>
    <t>FORTALECIMIENTO DE LA CAPACIDAD TÉCNICA DE DEFENSA DE LOS OPERADORES , , NACIONAL</t>
  </si>
  <si>
    <t>C-510-800-215</t>
  </si>
  <si>
    <t>A-1-0-1-99910</t>
  </si>
  <si>
    <t>CDPS</t>
  </si>
  <si>
    <t>ACUM</t>
  </si>
  <si>
    <t>MES</t>
  </si>
  <si>
    <t>Reporte de ejecución presupuestal</t>
  </si>
  <si>
    <t>Usuario Solicitante:</t>
  </si>
  <si>
    <t>Unidad ó Subunidad Ejecutora  Solicitante:</t>
  </si>
  <si>
    <t>25-02-00 DEFENSORIA DEL PUEBLO</t>
  </si>
  <si>
    <t>Fecha y Hora Sistema:</t>
  </si>
  <si>
    <t>AÑO FISCAL:</t>
  </si>
  <si>
    <t>2016</t>
  </si>
  <si>
    <t>VIGENCIA PRESUPUESTAL:</t>
  </si>
  <si>
    <t>ACTUAL</t>
  </si>
  <si>
    <t>FECHA MOVIMIENTOS:</t>
  </si>
  <si>
    <t>UNIDAD O SUBUNIDAD EJECUTORA:</t>
  </si>
  <si>
    <t>DEPENDENCIA DE AFECTACION DE GASTOS:</t>
  </si>
  <si>
    <t>000 Defensoria del Pueblo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</si>
  <si>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</si>
  <si>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</si>
  <si>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</si>
  <si>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</si>
  <si>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</si>
  <si>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</si>
  <si>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</si>
  <si>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</si>
  <si>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</si>
  <si>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</si>
  <si>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</si>
  <si>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</si>
  <si>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</si>
  <si>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</si>
  <si>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</si>
  <si>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</si>
  <si>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</si>
  <si>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</si>
  <si>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</si>
  <si>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</si>
  <si>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</si>
  <si>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</si>
  <si>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</si>
  <si>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</si>
  <si>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</si>
  <si>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</si>
  <si>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Nación</t>
  </si>
  <si>
    <t>CSF</t>
  </si>
  <si>
    <t>RECURSOS CORRIENTES</t>
  </si>
  <si>
    <t>SSF</t>
  </si>
  <si>
    <t>OTROS RECURSOS DEL TESORO</t>
  </si>
  <si>
    <t>FONDOS ESPECIALES</t>
  </si>
  <si>
    <t>1</t>
  </si>
  <si>
    <t>0</t>
  </si>
  <si>
    <t>SERVICIOS PERSONALES ASOCIADOS A NOMINA</t>
  </si>
  <si>
    <t>2</t>
  </si>
  <si>
    <t>4</t>
  </si>
  <si>
    <t>5</t>
  </si>
  <si>
    <t>14</t>
  </si>
  <si>
    <t>15</t>
  </si>
  <si>
    <t>22</t>
  </si>
  <si>
    <t>9</t>
  </si>
  <si>
    <t>3</t>
  </si>
  <si>
    <t>999</t>
  </si>
  <si>
    <t>PAGOS PASIVOS EXIGIBLES VIGENCIA EXPIRADAS</t>
  </si>
  <si>
    <t>12</t>
  </si>
  <si>
    <t>ADMINISTRADAS POR EL SECTOR PUBLICO</t>
  </si>
  <si>
    <t>6</t>
  </si>
  <si>
    <t>7</t>
  </si>
  <si>
    <t>8</t>
  </si>
  <si>
    <t>50</t>
  </si>
  <si>
    <t>90</t>
  </si>
  <si>
    <t>51</t>
  </si>
  <si>
    <t>25</t>
  </si>
  <si>
    <t>17</t>
  </si>
  <si>
    <t>18</t>
  </si>
  <si>
    <t>20</t>
  </si>
  <si>
    <t>21</t>
  </si>
  <si>
    <t>23</t>
  </si>
  <si>
    <t>13</t>
  </si>
  <si>
    <t>COMUNICACIONES Y TRANSPORTES</t>
  </si>
  <si>
    <t>SERVICIOS PUBLICOS</t>
  </si>
  <si>
    <t>CAPACITACION, BIENESTAR SOCIAL Y ESTIMULOS</t>
  </si>
  <si>
    <t>40</t>
  </si>
  <si>
    <t>OTROS GASTOS POR ADQUISICION DE BIENES</t>
  </si>
  <si>
    <t>41</t>
  </si>
  <si>
    <t>TRANSFERENCIAS AL SECTOR PUBLICO</t>
  </si>
  <si>
    <t>ORDEN NACIONAL</t>
  </si>
  <si>
    <t>TRANSFERENCIAS DE PREVISION Y SEGURIDAD SOCIAL</t>
  </si>
  <si>
    <t>OTRAS TRANSFERENCIAS DE PREVISION Y SEGURIDAD SOCIAL</t>
  </si>
  <si>
    <t>44</t>
  </si>
  <si>
    <t>OTRAS TRANSFERENCIAS</t>
  </si>
  <si>
    <t>DESTINATARIOS DE LAS OTRAS TRANSFERENCIAS CORRIENTES</t>
  </si>
  <si>
    <t>66</t>
  </si>
  <si>
    <t>PAGO PASIVOS EXIGIBLES VIGENCIAS EXPIRADAS</t>
  </si>
  <si>
    <t>DONACIONES</t>
  </si>
  <si>
    <t>121</t>
  </si>
  <si>
    <t>CONSTRUCCION DE INFRAESTRUCTURA ADMINISTRATIVA</t>
  </si>
  <si>
    <t>800</t>
  </si>
  <si>
    <t>INTERSUBSECTORIAL JUSTICIA</t>
  </si>
  <si>
    <t>122</t>
  </si>
  <si>
    <t>ADQUISICION DE INFRAESTRUCTURA ADMINISTRATIVA</t>
  </si>
  <si>
    <t>ADQUISICIÓN, COMPRA, MEJORAMIENTO, CONSTRUCCIÓN Y ADECUACIÓN DE SEDES EN LAS REGIONALES Y SECCIONALES PARA LA DEFENSORÍA DEL PUEBLO CAPITALES DE DEPARTAMENTOS Y SECCIONALES A NIVEL NACIONAL - PAGOS PASIVOS EXIGIBLES VIGENCIAS EXPIRADAS</t>
  </si>
  <si>
    <t>213</t>
  </si>
  <si>
    <t>ADQUISICION, PRODUCCION Y MANTENIMIENTO DE LA DOTACION PROPIA DEL SECTOR</t>
  </si>
  <si>
    <t>310</t>
  </si>
  <si>
    <t>DIVULGACION, ASISTENCIA TECNICA Y CAPACITACION DEL RECURSO HUMANO</t>
  </si>
  <si>
    <t>1504</t>
  </si>
  <si>
    <t>ATENCION DE LA FAMILIA, PRIMERA INFANCIA, NIÑEZ, ADOLESCENCIA Y JUVENTUD</t>
  </si>
  <si>
    <t>1507</t>
  </si>
  <si>
    <t>ATENCION A  POBLACION VULNERABLE O EXCLUIDA</t>
  </si>
  <si>
    <t>DIVULGACIÓN Y PROMOCIÓN DE LOS DERECHOS HUMANOS EN LAS DEFENSORÍAS A NIVEL NACIONAL</t>
  </si>
  <si>
    <t>DIVULGACION Y PROMOCION DE LOS DERECHOS HUMANOS EN LAS DEFENSORIAS A NIVEL NACIONAL - PAGOS PASIVOS EXIGIBLES VIGENCIA EXPIRADA</t>
  </si>
  <si>
    <t>320</t>
  </si>
  <si>
    <t>PROTECCION Y BIENESTAR SOCIAL DEL RECURSO HUMANO</t>
  </si>
  <si>
    <t>307</t>
  </si>
  <si>
    <t>VIGILANCIA EN SALUD</t>
  </si>
  <si>
    <t>IMPLEMENTACIÓN MEJORAR EL ACCESO Y OPORTUNIDAD DE LA ATENCIÓN , , BOGOTÁ-[PREVIO CONCEPTO DNP]</t>
  </si>
  <si>
    <t>1304</t>
  </si>
  <si>
    <t>REGLAMENTACIÓN Y BIENESTAR SOCIAL DE LOS TRABAJADORES</t>
  </si>
  <si>
    <t>IMPLEMENTACION  DE LA ESTRATEGIA DE ATENCION DEFENSORIAL DESCENTRALIZADA A LA POBLACION RURAL EN COLOMBIA - PREVIO CONCEPTO DNP</t>
  </si>
  <si>
    <t>IMPLEMENTACIÓN DE LA ESTRATEGIA DE ATENCIÓN DEFENSORIAL DESCENTRALIZADA A LA POBLACIÓN RURAL EN COLOMBIA</t>
  </si>
  <si>
    <t>510</t>
  </si>
  <si>
    <t>ASISTENCIA TECNICA, DIVULGACION Y CAPACITACION A SERVIDORES PUBLICOS PARA LA ADMINISTRACION DEL ESTADO</t>
  </si>
  <si>
    <t>704</t>
  </si>
  <si>
    <t>CAPACITACION TECNICA NO PROFESIONAL</t>
  </si>
  <si>
    <t>520</t>
  </si>
  <si>
    <t>ADMINISTRACION, ATENCION, CONTROL Y ORGANIZACION INSTITUCIONAL PARA LA ADMINISTRACION DEL ESTADO</t>
  </si>
  <si>
    <t>670</t>
  </si>
  <si>
    <t>APOYO</t>
  </si>
  <si>
    <t>CONSOLIDACIÓN DEL SISTEMA DE ALERTAS TEMPRANAS PARA LA PREVENCIÓN DE VIOLACIONES DE DDHH Y DIH A NIVEL NACIONAL</t>
  </si>
  <si>
    <t>1508</t>
  </si>
  <si>
    <t>POBLACIÓN INDÍGENA, AFROCOLOMBIANA Y OTROS GRUPOS ÉTNICOS</t>
  </si>
  <si>
    <t>A OCTUBRE DE 2016</t>
  </si>
  <si>
    <t>MHymontene Yinneth  Alexandra  Montenegro  Toro</t>
  </si>
  <si>
    <t>2016-11-01-7:12 a. m.</t>
  </si>
  <si>
    <t>01/01/2016 A 31/10/2016</t>
  </si>
  <si>
    <t>19</t>
  </si>
  <si>
    <t>OTRAS TRANSFERENCIAS - DISTRIBUCION PREVIO CONCEPTO DGPPN</t>
  </si>
  <si>
    <t>A-3-6-3-19</t>
  </si>
  <si>
    <t>OTRAS TRANSFERENCIAS - DISTRIBUCIÓN PREVIO CONCEPTO DGPPN</t>
  </si>
  <si>
    <t xml:space="preserve">DIFERENCIA </t>
  </si>
  <si>
    <t>2016-12-01-6:45 a. m.</t>
  </si>
  <si>
    <t>01/01/2016 A 30/11/2016</t>
  </si>
  <si>
    <t>01/11/2016 A 30/11/2016</t>
  </si>
  <si>
    <t>2016-11-30-9:29 p. m.</t>
  </si>
  <si>
    <t>ABS(CELDA)</t>
  </si>
  <si>
    <t>TOTAL PPTO</t>
  </si>
  <si>
    <t>RECURSOS DEL CREDITO EXTERNO PREVIA AUTORIZACION</t>
  </si>
  <si>
    <t>2502</t>
  </si>
  <si>
    <t>PROMOCIÓN, PROTECCIÓN Y DEFENSA DE LOS DERECHOS HUMANOS Y EL DERECHO INTERNACIONAL HUMANITARIO</t>
  </si>
  <si>
    <t>1000</t>
  </si>
  <si>
    <t>INTERSUBSECTORIAL GOBIERNO</t>
  </si>
  <si>
    <t>POBLACIÓN VICTIMA NO DESPLAZADA</t>
  </si>
  <si>
    <t>SERVICIOS DE LOGISTICA</t>
  </si>
  <si>
    <t>TIQUETES AEREOS</t>
  </si>
  <si>
    <t>SERVICIOS DE EDICIÓN IMPRESIÓN Y REPRODUCCIÓN</t>
  </si>
  <si>
    <t>OTROS SERVICIOS</t>
  </si>
  <si>
    <t>POBLACIÓN VICTIMA DESPLAZADA</t>
  </si>
  <si>
    <t>CONTRATOS DE PRESTACIÓN DE SERVICIOS TÉCNICOS O PROFESIONALES</t>
  </si>
  <si>
    <t>2599</t>
  </si>
  <si>
    <t>FORTALECIMIENTO DE LA GESTIÓN Y DIRECCIÓN DEL SECTOR ORGANISMOS DE CONTROL</t>
  </si>
  <si>
    <t>TIQUETES AÉREOS</t>
  </si>
  <si>
    <t xml:space="preserve">VIÁTICOS Y GASTOS DE VIAJE AL INTERIOR </t>
  </si>
  <si>
    <t>C-2599-1000-1</t>
  </si>
  <si>
    <t>POBLACIÓN VÍCTIMA NO DESPLAZADA</t>
  </si>
  <si>
    <t>A-2-0-4-40</t>
  </si>
  <si>
    <t>A204415-10</t>
  </si>
  <si>
    <t>MHamsalaza ANGELA MILENA SALAZAR FERNANDEZ</t>
  </si>
  <si>
    <t>2018-02-01-9:02 a. m.</t>
  </si>
  <si>
    <t>2018</t>
  </si>
  <si>
    <t>01/01/2018 A 31/12/2018</t>
  </si>
  <si>
    <t xml:space="preserve">PERSONAL </t>
  </si>
  <si>
    <t>GENERALES</t>
  </si>
  <si>
    <t>TRANSFERENCIA</t>
  </si>
  <si>
    <t>TOTAL FUNCIONAM</t>
  </si>
  <si>
    <t>CEN</t>
  </si>
  <si>
    <t xml:space="preserve">                                                                           </t>
  </si>
  <si>
    <t>OTROS COMUNICACIONES Y TRANSPORTE</t>
  </si>
  <si>
    <t>ARRENDAMIENTOS BIENES MUEBLES</t>
  </si>
  <si>
    <t>GASTOS JUDICIALES</t>
  </si>
  <si>
    <t>CONTRATOS OPERADORES SISTEMA NACIONAL DE DEFENSORIA PÚBLICA</t>
  </si>
  <si>
    <t>CONTRATOS DE PRESTACION DE SERVICIOS PROFESIONALES</t>
  </si>
  <si>
    <t>ARRENDAMIENTO DE MUEBLES</t>
  </si>
  <si>
    <t>CAPACITACIÓN</t>
  </si>
  <si>
    <t>OTROS ADQUISICIÓN DE BIENES Y SERVICIOS</t>
  </si>
  <si>
    <t>FINANCIACION DE PUBLICACIONES</t>
  </si>
  <si>
    <t>ACTIVIDADES PARA LA PROMOCION Y DIFUSION DE LOS SESRECHOS E INTERESES COLECTIVOS</t>
  </si>
  <si>
    <t>COMPRA DE EQUIPOS</t>
  </si>
  <si>
    <t>0100</t>
  </si>
  <si>
    <t>INTERSUBSECTORIAL DEFENSA Y SEGURIDAD</t>
  </si>
  <si>
    <t>FORTALECIMIENTO DEL CONOCIMIENTO Y EXIGIBILIDAD DE LOS DERECHOS DE LAS VÍCTIMAS DEL CONFLICTO, MEDIANTE EL ACOMPAÑAMIENTO, ASESORÍA Y SEGUIMIENTO A LA LEY 1448, DEC REGLAMENTARIOS, DECRETOS LEY 4633, 4634 Y 4635 DE 2011 Y LA LEY 1719 DE 2014  NACIONA</t>
  </si>
  <si>
    <t>FORTALECIMIENTO DEL CONOCIMIENTO Y EXIGIBILIDAD DE LOS DERECHOS DE LAS VÍCTIMAS DEL CONFLICTO, MEDIANTE EL ACOMPAÑAMIENTO, ASESORÍA Y SEGUIMIENTO A LA LEY 1448, DEC REGLAMENTARIOS, DECRETOS LEY 4633, 4634 Y 4635 DE 2011 Y LA LEY 1719 DE 2014 NACIONAL</t>
  </si>
  <si>
    <t>POBLACIÓN GENERAL</t>
  </si>
  <si>
    <t>ADECUACIÓN DE LAS CONDICIONES FÍSICAS APROPIADAS PARA EL FUNCIONAMIENTO DE LAS DEFENSORÍAS DEL PUEBLO A NIVEL REGIONAL    NACIONAL</t>
  </si>
  <si>
    <t>VEHÍCULOS</t>
  </si>
  <si>
    <t>MANTENIMIENTO SOFTWARE</t>
  </si>
  <si>
    <t>A-2-0-4-6-8</t>
  </si>
  <si>
    <t>OTROS COMUNICACIONES Y TRANSPORTES</t>
  </si>
  <si>
    <t>A-2-0-4-10-1</t>
  </si>
  <si>
    <t>A-2-0-4-14</t>
  </si>
  <si>
    <t xml:space="preserve">GASTOS JUDICIALES </t>
  </si>
  <si>
    <t xml:space="preserve">OTROS GASTOS POR ADQUISICIÓN DE SERVICIOS </t>
  </si>
  <si>
    <t>A-3-6-3-7-1</t>
  </si>
  <si>
    <t>DEFENSORIA PÚBLICA (LEY 24 DE 1992)</t>
  </si>
  <si>
    <t>CONTRATOS OPERADORES DE SISTEMA NACIONAL DE DEFENSORÍA PÚBLICA</t>
  </si>
  <si>
    <t>A-3-6-3-7-2</t>
  </si>
  <si>
    <t xml:space="preserve">CONTRATOS PRESTACIÓN DE SERVICIOS PROFESIONALES </t>
  </si>
  <si>
    <t>A-3-6-3-7-3</t>
  </si>
  <si>
    <t>A-3-6-3-7-4</t>
  </si>
  <si>
    <t>A-3-6-3-7-5</t>
  </si>
  <si>
    <t>A-3-6-3-7-6</t>
  </si>
  <si>
    <t>A-3-6-3-7-7</t>
  </si>
  <si>
    <t>ARRENDAMIENTOS MUEBLES</t>
  </si>
  <si>
    <t>A-3-6-3-7-8</t>
  </si>
  <si>
    <t>A-3-6-3-7-9</t>
  </si>
  <si>
    <t xml:space="preserve">OTROS GASTOS POR ADQUISICIÓN DE BIENES Y SERVICIOS </t>
  </si>
  <si>
    <t>A-3-6-3-11-3</t>
  </si>
  <si>
    <t xml:space="preserve">FINANCIACIÓN PUBLICACIONES </t>
  </si>
  <si>
    <t>A-3-6-3-11-4</t>
  </si>
  <si>
    <t>A-3-6-3-11-5</t>
  </si>
  <si>
    <t>A-3-6-3-11-6</t>
  </si>
  <si>
    <t>ACTIVIDADES PARA LA PROMOCIÓN Y DIFUSIÓN DE LOS DERECHOS E INTERESES COLECTIVOS</t>
  </si>
  <si>
    <t>A-3-6-3-11-8</t>
  </si>
  <si>
    <t>A-3-6-3-11-9</t>
  </si>
  <si>
    <t>CONTRATOS PRESTACÓN DE SERVICIOS PROFESIONALES</t>
  </si>
  <si>
    <t xml:space="preserve">COMPRA DE EQUIPOS   </t>
  </si>
  <si>
    <t>A-3-6-3-11-10</t>
  </si>
  <si>
    <t>POBLACIÓN VÍCITMA DESPLAZADA</t>
  </si>
  <si>
    <t>C-2502-0100-1</t>
  </si>
  <si>
    <t>C-2502-0100-1-0-1</t>
  </si>
  <si>
    <t xml:space="preserve">SERVICIOS DE EDICIÓN IMPRESIÓN Y REPRODUCCIÓN </t>
  </si>
  <si>
    <t>C-2502-0100-1-0-2</t>
  </si>
  <si>
    <t>C-2502-0100-1-0-1-1</t>
  </si>
  <si>
    <t>C-2502-0100-1-0-1-2</t>
  </si>
  <si>
    <t>C-2502-0100-1-0-1-3</t>
  </si>
  <si>
    <t>C-2502-0100-1-0-1-4</t>
  </si>
  <si>
    <t>C-2502-0100-1-0-1-6</t>
  </si>
  <si>
    <t>C-2502-0100-1-0-2-1</t>
  </si>
  <si>
    <t>C-2502-0100-1-0-2-2</t>
  </si>
  <si>
    <t>C-2502-0100-1-0-2-3</t>
  </si>
  <si>
    <t>C-2502-0100-1-0-2-4</t>
  </si>
  <si>
    <t>C-2502-0100-1-0-2-6</t>
  </si>
  <si>
    <t>C-2502-0100-1-0-2-11</t>
  </si>
  <si>
    <t>C-2502-1000-1</t>
  </si>
  <si>
    <t>C-2502-1000-1-0-1</t>
  </si>
  <si>
    <t>C-2502-1000-1-0-1-1</t>
  </si>
  <si>
    <t>C-2502-1000-1-0-1-2</t>
  </si>
  <si>
    <t>C-2502-1000-1-0-1-3</t>
  </si>
  <si>
    <t>C-2502-1000-1-0-1-4</t>
  </si>
  <si>
    <t>C-2502-1000-1-0-3</t>
  </si>
  <si>
    <t>C-2502-1000-1-0-3-1</t>
  </si>
  <si>
    <t>C-2502-1000-1-0-3-2</t>
  </si>
  <si>
    <t>C-2502-1000-1-0-3-3</t>
  </si>
  <si>
    <t>C-2502-1000-1-0-3-4</t>
  </si>
  <si>
    <t>FORTALECIMIENTO DE LA CAPACIDAD TÉCNICA DE DEFENSA DE LOS OPERADORES , , NACIONAL (USAID)</t>
  </si>
  <si>
    <t>C-2599-1000-7</t>
  </si>
  <si>
    <t>C-2599-1000</t>
  </si>
  <si>
    <t>NIVEL</t>
  </si>
  <si>
    <t>CÓDIGO RUBRO</t>
  </si>
  <si>
    <t>DESCRIPCIÓN RUBRO</t>
  </si>
  <si>
    <t>SITUACIÓN DE FONDOS</t>
  </si>
  <si>
    <t>Anexo Decreto</t>
  </si>
  <si>
    <t>NACIÓN</t>
  </si>
  <si>
    <t>Desagregado</t>
  </si>
  <si>
    <t>A-2-0</t>
  </si>
  <si>
    <t>A-3-2</t>
  </si>
  <si>
    <t>TRANSFERENCIAS AL SECTOR PÚBLICO</t>
  </si>
  <si>
    <t>A-3-2-1</t>
  </si>
  <si>
    <t>A-3-5</t>
  </si>
  <si>
    <t>TRANSFERENCIAS DE PREVISIÓN Y SEGURIDAD SOCIAL</t>
  </si>
  <si>
    <t>A-3-5-3</t>
  </si>
  <si>
    <t>A-3-6</t>
  </si>
  <si>
    <t>A-3-6-3</t>
  </si>
  <si>
    <t>DESTINATARIOS DE OTRAS TRANSFERENCIAS</t>
  </si>
  <si>
    <t>C-2502</t>
  </si>
  <si>
    <t>C-2502-0100</t>
  </si>
  <si>
    <t>C-2502-0100-1-0</t>
  </si>
  <si>
    <t>C-2502-1000</t>
  </si>
  <si>
    <t>C-2502-1000-1-0</t>
  </si>
  <si>
    <t>C-2599</t>
  </si>
  <si>
    <t>TOTALES</t>
  </si>
  <si>
    <t>SECCION 2502  - DEFENSORÍA DEL PUEBLO</t>
  </si>
  <si>
    <t>INFORME DE EJECUCIÓN DEL PRESUPUESTO - VIGENCIA 2018</t>
  </si>
  <si>
    <t>LEY 1873 DE 2017  - DECRETO 2236 DE 2017</t>
  </si>
  <si>
    <t xml:space="preserve">FUENTE SIIF NACION </t>
  </si>
  <si>
    <t>VALORES EN PESOS</t>
  </si>
  <si>
    <t>CORTE: FEBRERO 28 DE 2018</t>
  </si>
  <si>
    <t xml:space="preserve">% EJECUCIÓN </t>
  </si>
  <si>
    <t>RESUMEN EJECUCIÓN PRESUPUESTAL</t>
  </si>
  <si>
    <t>APROPIACION
DISPONIBLE</t>
  </si>
  <si>
    <t>APROPIACION
CON CDP</t>
  </si>
  <si>
    <t>APROPIACION
COMPROMETIDA</t>
  </si>
  <si>
    <t xml:space="preserve">%
EJECUCIÓN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</si>
</sst>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 * #,##0.00_ ;_ * \-#,##0.00_ ;_ * &quot;-&quot;??_ ;_ @_ "/>
    <numFmt numFmtId="167" formatCode="_(&quot;$&quot;* #,##0.00_);_(&quot;$&quot;* \(#,##0.00\);_(&quot;$&quot;* &quot;-&quot;??_);_(@_)"/>
    <numFmt numFmtId="168" formatCode="_(* #,##0_);_(* \(#,##0\);_(* &quot;-&quot;??_);_(@_)"/>
    <numFmt numFmtId="169" formatCode="[$-10C0A]#,##0.00;\-#,##0.00"/>
    <numFmt numFmtId="170" formatCode="_(&quot;$&quot;* #,##0_);_(&quot;$&quot;* \(#,##0\);_(&quot;$&quot;* &quot;-&quot;??_);_(@_)"/>
    <numFmt numFmtId="171" formatCode="0.0%"/>
    <numFmt numFmtId="172" formatCode="_-&quot;$&quot;* #,##0_-;\-&quot;$&quot;* #,##0_-;_-&quot;$&quot;* &quot;-&quot;??_-;_-@_-"/>
  </numFmts>
  <fonts count="10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5"/>
      <name val="Cambria"/>
      <family val="1"/>
      <scheme val="major"/>
    </font>
    <font>
      <b/>
      <sz val="7"/>
      <name val="Cambria"/>
      <family val="1"/>
      <scheme val="major"/>
    </font>
    <font>
      <sz val="8"/>
      <name val="Cambria"/>
      <family val="1"/>
      <scheme val="major"/>
    </font>
    <font>
      <sz val="9"/>
      <name val="Cambria"/>
      <family val="1"/>
      <scheme val="major"/>
    </font>
    <font>
      <b/>
      <sz val="12"/>
      <name val="Cambria"/>
      <family val="1"/>
      <scheme val="major"/>
    </font>
    <font>
      <sz val="7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4"/>
      <color theme="7" tint="-0.499984740745262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4"/>
      <color rgb="FF000000"/>
      <name val="Cambria"/>
      <family val="1"/>
      <scheme val="major"/>
    </font>
    <font>
      <sz val="14"/>
      <color rgb="FF000000"/>
      <name val="Cambria"/>
      <family val="1"/>
      <scheme val="major"/>
    </font>
    <font>
      <sz val="14"/>
      <color rgb="FFFF0000"/>
      <name val="Cambria"/>
      <family val="1"/>
      <scheme val="major"/>
    </font>
    <font>
      <sz val="14"/>
      <color theme="7" tint="-0.499984740745262"/>
      <name val="Cambria"/>
      <family val="1"/>
      <scheme val="major"/>
    </font>
    <font>
      <b/>
      <sz val="14"/>
      <color theme="3"/>
      <name val="Cambria"/>
      <family val="1"/>
      <scheme val="major"/>
    </font>
    <font>
      <sz val="14"/>
      <color theme="3"/>
      <name val="Cambria"/>
      <family val="1"/>
      <scheme val="major"/>
    </font>
    <font>
      <b/>
      <sz val="16"/>
      <color theme="3"/>
      <name val="Cambria"/>
      <family val="1"/>
      <scheme val="major"/>
    </font>
    <font>
      <b/>
      <sz val="9"/>
      <color indexed="81"/>
      <name val="Tahoma"/>
      <family val="2"/>
    </font>
    <font>
      <sz val="14"/>
      <color theme="0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16"/>
      <color theme="0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1"/>
      <color rgb="FF000000"/>
      <name val="Calibri"/>
      <family val="2"/>
      <scheme val="minor"/>
    </font>
    <font>
      <b/>
      <sz val="10"/>
      <color theme="3"/>
      <name val="Cambria"/>
      <family val="1"/>
      <scheme val="major"/>
    </font>
    <font>
      <b/>
      <sz val="9"/>
      <color theme="3"/>
      <name val="Cambria"/>
      <family val="1"/>
      <scheme val="major"/>
    </font>
    <font>
      <sz val="16"/>
      <name val="Cambria"/>
      <family val="1"/>
      <scheme val="maj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10"/>
      <color rgb="FF000000"/>
      <name val="Arial Narrow"/>
      <family val="2"/>
    </font>
    <font>
      <sz val="10"/>
      <name val="Calibri"/>
      <family val="2"/>
    </font>
    <font>
      <b/>
      <sz val="10"/>
      <color rgb="FFFF0000"/>
      <name val="Arial Narrow"/>
      <family val="2"/>
    </font>
    <font>
      <b/>
      <sz val="10"/>
      <color rgb="FFFF0000"/>
      <name val="Calibri"/>
      <family val="2"/>
    </font>
    <font>
      <b/>
      <sz val="10"/>
      <color rgb="FF000000"/>
      <name val="Arial Narrow"/>
      <family val="2"/>
    </font>
    <font>
      <sz val="10"/>
      <color rgb="FFFF0000"/>
      <name val="Arial Narrow"/>
      <family val="2"/>
    </font>
    <font>
      <sz val="10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mbria"/>
      <family val="1"/>
      <scheme val="major"/>
    </font>
    <font>
      <sz val="8"/>
      <name val="Calibri"/>
      <family val="2"/>
    </font>
    <font>
      <b/>
      <sz val="8"/>
      <color rgb="FF2D77C2"/>
      <name val="Arial"/>
      <family val="2"/>
    </font>
    <font>
      <sz val="8"/>
      <color rgb="FF2D77C2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sz val="8"/>
      <color rgb="FFFF0000"/>
      <name val="Calibri"/>
      <family val="2"/>
    </font>
    <font>
      <b/>
      <sz val="8"/>
      <color rgb="FFFF0000"/>
      <name val="Arial Narrow"/>
      <family val="2"/>
    </font>
    <font>
      <b/>
      <sz val="8"/>
      <color rgb="FFFF0000"/>
      <name val="Calibri"/>
      <family val="2"/>
    </font>
    <font>
      <b/>
      <sz val="16"/>
      <color rgb="FFFF0000"/>
      <name val="Cambria"/>
      <family val="1"/>
      <scheme val="major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6"/>
      <color rgb="FFFF0000"/>
      <name val="Arial Narrow"/>
      <family val="2"/>
    </font>
    <font>
      <b/>
      <sz val="11"/>
      <color rgb="FFFF0000"/>
      <name val="Calibri"/>
      <family val="2"/>
    </font>
    <font>
      <b/>
      <sz val="5"/>
      <color rgb="FFFF0000"/>
      <name val="Arial Narrow"/>
      <family val="2"/>
    </font>
    <font>
      <b/>
      <sz val="4.5"/>
      <color rgb="FFFF0000"/>
      <name val="Arial Narrow"/>
      <family val="2"/>
    </font>
    <font>
      <b/>
      <sz val="7"/>
      <color theme="4" tint="-0.249977111117893"/>
      <name val="Arial Narrow"/>
      <family val="2"/>
    </font>
    <font>
      <b/>
      <sz val="11"/>
      <color theme="4" tint="-0.249977111117893"/>
      <name val="Calibri"/>
      <family val="2"/>
    </font>
    <font>
      <b/>
      <sz val="7.5"/>
      <color theme="4" tint="-0.249977111117893"/>
      <name val="Arial Narrow"/>
      <family val="2"/>
    </font>
    <font>
      <b/>
      <sz val="10"/>
      <color theme="4" tint="-0.249977111117893"/>
      <name val="Arial"/>
      <family val="2"/>
    </font>
    <font>
      <sz val="11"/>
      <color theme="4" tint="-0.249977111117893"/>
      <name val="Calibri"/>
      <family val="2"/>
    </font>
    <font>
      <b/>
      <sz val="7"/>
      <color rgb="FFFF0000"/>
      <name val="Arial Narrow"/>
      <family val="2"/>
    </font>
    <font>
      <sz val="11"/>
      <color rgb="FFFF0000"/>
      <name val="Calibri"/>
      <family val="2"/>
    </font>
    <font>
      <b/>
      <sz val="7.5"/>
      <color rgb="FFFF0000"/>
      <name val="Arial Narrow"/>
      <family val="2"/>
    </font>
    <font>
      <b/>
      <sz val="10"/>
      <color rgb="FFFF0000"/>
      <name val="Arial"/>
      <family val="2"/>
    </font>
    <font>
      <b/>
      <sz val="8"/>
      <color theme="4" tint="-0.249977111117893"/>
      <name val="Calibri"/>
      <family val="2"/>
    </font>
    <font>
      <b/>
      <sz val="8"/>
      <color theme="4" tint="-0.249977111117893"/>
      <name val="Arial Narrow"/>
      <family val="2"/>
    </font>
    <font>
      <b/>
      <sz val="8"/>
      <color theme="4" tint="-0.249977111117893"/>
      <name val="Arial"/>
      <family val="2"/>
    </font>
    <font>
      <sz val="8"/>
      <color theme="4" tint="-0.249977111117893"/>
      <name val="Calibri"/>
      <family val="2"/>
    </font>
    <font>
      <b/>
      <sz val="8"/>
      <color rgb="FFFF0000"/>
      <name val="Arial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2"/>
      <color theme="1"/>
      <name val="Trebuchet MS"/>
      <family val="2"/>
    </font>
    <font>
      <sz val="12"/>
      <color theme="0" tint="-0.499984740745262"/>
      <name val="Trebuchet MS"/>
      <family val="2"/>
    </font>
    <font>
      <b/>
      <i/>
      <sz val="12"/>
      <color theme="0" tint="-0.499984740745262"/>
      <name val="Trebuchet MS"/>
      <family val="2"/>
    </font>
    <font>
      <sz val="12"/>
      <name val="Trebuchet MS"/>
      <family val="2"/>
    </font>
    <font>
      <b/>
      <sz val="12"/>
      <color theme="0" tint="-0.499984740745262"/>
      <name val="Trebuchet MS"/>
      <family val="2"/>
    </font>
    <font>
      <b/>
      <sz val="12"/>
      <color theme="0"/>
      <name val="Trebuchet MS"/>
      <family val="2"/>
    </font>
    <font>
      <i/>
      <sz val="12"/>
      <color theme="0" tint="-0.499984740745262"/>
      <name val="Trebuchet MS"/>
      <family val="2"/>
    </font>
    <font>
      <sz val="10"/>
      <color theme="0"/>
      <name val="Trebuchet MS"/>
      <family val="2"/>
    </font>
    <font>
      <sz val="10"/>
      <name val="Trebuchet MS"/>
      <family val="2"/>
    </font>
    <font>
      <sz val="9"/>
      <name val="Trebuchet MS"/>
      <family val="2"/>
    </font>
    <font>
      <b/>
      <sz val="12"/>
      <name val="Trebuchet MS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rgb="FFDCDCD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DCDCD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rgb="FFDCDCDC"/>
      </patternFill>
    </fill>
    <fill>
      <patternFill patternType="solid">
        <fgColor theme="4" tint="0.79998168889431442"/>
        <bgColor rgb="FFDCDCD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rgb="FFDCDCDC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CDCD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4BACC6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9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</cellStyleXfs>
  <cellXfs count="1544">
    <xf numFmtId="0" fontId="0" fillId="0" borderId="0" xfId="0"/>
    <xf numFmtId="0" fontId="4" fillId="0" borderId="0" xfId="0" applyFont="1"/>
    <xf numFmtId="0" fontId="4" fillId="3" borderId="0" xfId="0" applyFont="1" applyFill="1" applyBorder="1"/>
    <xf numFmtId="0" fontId="4" fillId="3" borderId="0" xfId="0" applyNumberFormat="1" applyFont="1" applyFill="1" applyBorder="1" applyAlignment="1">
      <alignment horizontal="center"/>
    </xf>
    <xf numFmtId="0" fontId="4" fillId="0" borderId="0" xfId="0" applyFont="1" applyBorder="1"/>
    <xf numFmtId="0" fontId="5" fillId="3" borderId="0" xfId="0" applyFont="1" applyFill="1" applyBorder="1"/>
    <xf numFmtId="0" fontId="6" fillId="3" borderId="1" xfId="0" applyFont="1" applyFill="1" applyBorder="1"/>
    <xf numFmtId="0" fontId="6" fillId="3" borderId="2" xfId="0" applyNumberFormat="1" applyFont="1" applyFill="1" applyBorder="1" applyAlignment="1">
      <alignment horizontal="center"/>
    </xf>
    <xf numFmtId="0" fontId="6" fillId="3" borderId="2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4" fillId="2" borderId="0" xfId="0" applyFont="1" applyFill="1"/>
    <xf numFmtId="0" fontId="6" fillId="3" borderId="0" xfId="0" applyNumberFormat="1" applyFont="1" applyFill="1" applyBorder="1" applyAlignment="1">
      <alignment horizontal="center"/>
    </xf>
    <xf numFmtId="168" fontId="6" fillId="2" borderId="0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165" fontId="4" fillId="2" borderId="0" xfId="1" applyFont="1" applyFill="1"/>
    <xf numFmtId="168" fontId="4" fillId="3" borderId="0" xfId="0" applyNumberFormat="1" applyFont="1" applyFill="1" applyBorder="1"/>
    <xf numFmtId="168" fontId="4" fillId="3" borderId="0" xfId="1" applyNumberFormat="1" applyFont="1" applyFill="1" applyBorder="1"/>
    <xf numFmtId="168" fontId="4" fillId="2" borderId="0" xfId="0" applyNumberFormat="1" applyFont="1" applyFill="1"/>
    <xf numFmtId="165" fontId="4" fillId="0" borderId="0" xfId="0" applyNumberFormat="1" applyFont="1" applyBorder="1"/>
    <xf numFmtId="168" fontId="9" fillId="3" borderId="0" xfId="1" applyNumberFormat="1" applyFont="1" applyFill="1" applyBorder="1"/>
    <xf numFmtId="165" fontId="4" fillId="3" borderId="0" xfId="0" applyNumberFormat="1" applyFont="1" applyFill="1" applyBorder="1"/>
    <xf numFmtId="165" fontId="4" fillId="0" borderId="0" xfId="1" applyFont="1" applyBorder="1"/>
    <xf numFmtId="0" fontId="4" fillId="0" borderId="0" xfId="0" applyNumberFormat="1" applyFont="1" applyBorder="1" applyAlignment="1">
      <alignment horizontal="center"/>
    </xf>
    <xf numFmtId="168" fontId="4" fillId="0" borderId="0" xfId="1" applyNumberFormat="1" applyFont="1" applyBorder="1"/>
    <xf numFmtId="0" fontId="4" fillId="0" borderId="0" xfId="0" applyNumberFormat="1" applyFont="1" applyAlignment="1">
      <alignment horizontal="center"/>
    </xf>
    <xf numFmtId="165" fontId="4" fillId="0" borderId="0" xfId="1" applyFont="1"/>
    <xf numFmtId="0" fontId="10" fillId="0" borderId="0" xfId="0" applyFont="1"/>
    <xf numFmtId="0" fontId="9" fillId="0" borderId="0" xfId="0" applyFont="1"/>
    <xf numFmtId="0" fontId="9" fillId="2" borderId="0" xfId="0" applyFont="1" applyFill="1"/>
    <xf numFmtId="0" fontId="11" fillId="3" borderId="0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9" fillId="3" borderId="0" xfId="0" applyFont="1" applyFill="1"/>
    <xf numFmtId="14" fontId="12" fillId="3" borderId="0" xfId="0" applyNumberFormat="1" applyFont="1" applyFill="1" applyBorder="1"/>
    <xf numFmtId="0" fontId="9" fillId="3" borderId="0" xfId="0" applyNumberFormat="1" applyFont="1" applyFill="1" applyBorder="1" applyAlignment="1">
      <alignment horizontal="center"/>
    </xf>
    <xf numFmtId="0" fontId="9" fillId="3" borderId="0" xfId="0" applyFont="1" applyFill="1" applyBorder="1"/>
    <xf numFmtId="168" fontId="6" fillId="3" borderId="0" xfId="1" applyNumberFormat="1" applyFont="1" applyFill="1" applyBorder="1"/>
    <xf numFmtId="0" fontId="4" fillId="3" borderId="0" xfId="0" applyFont="1" applyFill="1"/>
    <xf numFmtId="165" fontId="4" fillId="3" borderId="0" xfId="1" applyFont="1" applyFill="1"/>
    <xf numFmtId="0" fontId="6" fillId="3" borderId="0" xfId="0" applyFont="1" applyFill="1" applyBorder="1"/>
    <xf numFmtId="168" fontId="4" fillId="3" borderId="0" xfId="0" applyNumberFormat="1" applyFont="1" applyFill="1"/>
    <xf numFmtId="14" fontId="8" fillId="3" borderId="0" xfId="0" applyNumberFormat="1" applyFont="1" applyFill="1" applyBorder="1"/>
    <xf numFmtId="0" fontId="6" fillId="3" borderId="0" xfId="0" applyFont="1" applyFill="1"/>
    <xf numFmtId="0" fontId="5" fillId="3" borderId="0" xfId="0" applyFont="1" applyFill="1"/>
    <xf numFmtId="165" fontId="6" fillId="3" borderId="0" xfId="1" applyFont="1" applyFill="1" applyBorder="1"/>
    <xf numFmtId="0" fontId="6" fillId="3" borderId="0" xfId="0" applyFont="1" applyFill="1" applyBorder="1" applyAlignment="1">
      <alignment horizontal="left"/>
    </xf>
    <xf numFmtId="165" fontId="4" fillId="3" borderId="0" xfId="1" applyFont="1" applyFill="1" applyBorder="1"/>
    <xf numFmtId="14" fontId="9" fillId="3" borderId="0" xfId="0" applyNumberFormat="1" applyFont="1" applyFill="1" applyBorder="1"/>
    <xf numFmtId="168" fontId="9" fillId="3" borderId="0" xfId="0" applyNumberFormat="1" applyFont="1" applyFill="1" applyBorder="1"/>
    <xf numFmtId="165" fontId="9" fillId="3" borderId="0" xfId="0" applyNumberFormat="1" applyFont="1" applyFill="1" applyBorder="1"/>
    <xf numFmtId="168" fontId="6" fillId="3" borderId="0" xfId="1" applyNumberFormat="1" applyFont="1" applyFill="1" applyBorder="1" applyAlignment="1">
      <alignment horizontal="center"/>
    </xf>
    <xf numFmtId="168" fontId="9" fillId="2" borderId="0" xfId="1" applyNumberFormat="1" applyFont="1" applyFill="1" applyBorder="1" applyAlignment="1">
      <alignment horizontal="center"/>
    </xf>
    <xf numFmtId="0" fontId="13" fillId="3" borderId="0" xfId="0" applyFont="1" applyFill="1" applyBorder="1"/>
    <xf numFmtId="0" fontId="14" fillId="0" borderId="0" xfId="0" applyFont="1" applyFill="1" applyAlignment="1">
      <alignment horizontal="left"/>
    </xf>
    <xf numFmtId="0" fontId="14" fillId="0" borderId="0" xfId="0" applyNumberFormat="1" applyFont="1" applyFill="1" applyAlignment="1">
      <alignment horizontal="center" vertical="center"/>
    </xf>
    <xf numFmtId="0" fontId="14" fillId="0" borderId="0" xfId="0" applyFont="1" applyFill="1"/>
    <xf numFmtId="168" fontId="14" fillId="0" borderId="0" xfId="1" applyNumberFormat="1" applyFont="1" applyFill="1"/>
    <xf numFmtId="9" fontId="14" fillId="0" borderId="0" xfId="4" applyFont="1" applyFill="1" applyAlignment="1">
      <alignment horizontal="center"/>
    </xf>
    <xf numFmtId="9" fontId="14" fillId="0" borderId="0" xfId="4" applyFont="1" applyFill="1"/>
    <xf numFmtId="167" fontId="14" fillId="0" borderId="0" xfId="3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/>
    <xf numFmtId="167" fontId="14" fillId="0" borderId="0" xfId="3" applyFont="1" applyFill="1" applyBorder="1"/>
    <xf numFmtId="168" fontId="14" fillId="0" borderId="0" xfId="1" applyNumberFormat="1" applyFont="1" applyFill="1" applyBorder="1"/>
    <xf numFmtId="9" fontId="14" fillId="0" borderId="0" xfId="4" applyFont="1" applyFill="1" applyBorder="1" applyAlignment="1">
      <alignment horizontal="center"/>
    </xf>
    <xf numFmtId="9" fontId="14" fillId="0" borderId="0" xfId="4" applyFont="1" applyFill="1" applyBorder="1"/>
    <xf numFmtId="168" fontId="14" fillId="0" borderId="0" xfId="0" applyNumberFormat="1" applyFont="1" applyFill="1" applyBorder="1"/>
    <xf numFmtId="0" fontId="14" fillId="3" borderId="0" xfId="0" applyFont="1" applyFill="1" applyBorder="1" applyAlignment="1">
      <alignment horizontal="left"/>
    </xf>
    <xf numFmtId="0" fontId="14" fillId="3" borderId="0" xfId="0" applyNumberFormat="1" applyFont="1" applyFill="1" applyBorder="1" applyAlignment="1">
      <alignment horizontal="center" vertical="center"/>
    </xf>
    <xf numFmtId="0" fontId="14" fillId="3" borderId="0" xfId="0" applyFont="1" applyFill="1" applyBorder="1"/>
    <xf numFmtId="168" fontId="14" fillId="3" borderId="0" xfId="0" applyNumberFormat="1" applyFont="1" applyFill="1" applyBorder="1"/>
    <xf numFmtId="9" fontId="14" fillId="3" borderId="0" xfId="4" applyFont="1" applyFill="1" applyBorder="1" applyAlignment="1">
      <alignment horizontal="center"/>
    </xf>
    <xf numFmtId="165" fontId="14" fillId="0" borderId="0" xfId="1" applyFont="1" applyFill="1"/>
    <xf numFmtId="167" fontId="14" fillId="3" borderId="0" xfId="3" applyFont="1" applyFill="1" applyBorder="1"/>
    <xf numFmtId="168" fontId="14" fillId="0" borderId="0" xfId="0" applyNumberFormat="1" applyFont="1" applyFill="1"/>
    <xf numFmtId="167" fontId="14" fillId="3" borderId="0" xfId="0" applyNumberFormat="1" applyFont="1" applyFill="1" applyBorder="1"/>
    <xf numFmtId="165" fontId="14" fillId="3" borderId="0" xfId="1" applyFont="1" applyFill="1" applyBorder="1"/>
    <xf numFmtId="0" fontId="14" fillId="0" borderId="10" xfId="0" applyFont="1" applyFill="1" applyBorder="1" applyAlignment="1">
      <alignment horizontal="center"/>
    </xf>
    <xf numFmtId="0" fontId="14" fillId="4" borderId="0" xfId="0" applyFont="1" applyFill="1" applyAlignment="1">
      <alignment horizontal="center" vertical="center"/>
    </xf>
    <xf numFmtId="168" fontId="14" fillId="4" borderId="0" xfId="1" applyNumberFormat="1" applyFont="1" applyFill="1" applyAlignment="1">
      <alignment horizontal="center" vertical="center"/>
    </xf>
    <xf numFmtId="9" fontId="14" fillId="4" borderId="0" xfId="4" applyFont="1" applyFill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65" fontId="13" fillId="3" borderId="13" xfId="1" applyFont="1" applyFill="1" applyBorder="1" applyAlignment="1">
      <alignment horizontal="center" vertical="center"/>
    </xf>
    <xf numFmtId="9" fontId="13" fillId="3" borderId="0" xfId="4" applyFont="1" applyFill="1" applyBorder="1" applyAlignment="1">
      <alignment horizontal="center" vertical="center"/>
    </xf>
    <xf numFmtId="0" fontId="13" fillId="0" borderId="0" xfId="0" applyFont="1" applyFill="1"/>
    <xf numFmtId="14" fontId="14" fillId="3" borderId="0" xfId="0" applyNumberFormat="1" applyFont="1" applyFill="1" applyBorder="1" applyAlignment="1">
      <alignment horizontal="left"/>
    </xf>
    <xf numFmtId="168" fontId="13" fillId="3" borderId="0" xfId="1" applyNumberFormat="1" applyFont="1" applyFill="1" applyBorder="1"/>
    <xf numFmtId="168" fontId="14" fillId="3" borderId="0" xfId="1" applyNumberFormat="1" applyFont="1" applyFill="1" applyBorder="1"/>
    <xf numFmtId="9" fontId="14" fillId="3" borderId="0" xfId="4" applyFont="1" applyFill="1" applyBorder="1" applyAlignment="1">
      <alignment horizontal="center" vertical="center"/>
    </xf>
    <xf numFmtId="0" fontId="13" fillId="0" borderId="0" xfId="0" applyFont="1" applyFill="1" applyBorder="1"/>
    <xf numFmtId="0" fontId="14" fillId="0" borderId="0" xfId="0" applyFont="1" applyFill="1" applyAlignment="1">
      <alignment horizontal="center" vertical="center"/>
    </xf>
    <xf numFmtId="168" fontId="13" fillId="0" borderId="8" xfId="1" applyNumberFormat="1" applyFont="1" applyFill="1" applyBorder="1" applyAlignment="1">
      <alignment horizontal="center" vertical="center"/>
    </xf>
    <xf numFmtId="168" fontId="19" fillId="3" borderId="0" xfId="1" applyNumberFormat="1" applyFont="1" applyFill="1" applyBorder="1"/>
    <xf numFmtId="170" fontId="14" fillId="0" borderId="0" xfId="3" applyNumberFormat="1" applyFont="1" applyFill="1"/>
    <xf numFmtId="0" fontId="13" fillId="3" borderId="0" xfId="0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horizontal="center" vertical="center"/>
    </xf>
    <xf numFmtId="168" fontId="13" fillId="3" borderId="13" xfId="1" applyNumberFormat="1" applyFont="1" applyFill="1" applyBorder="1" applyAlignment="1">
      <alignment horizontal="center" vertical="center"/>
    </xf>
    <xf numFmtId="9" fontId="13" fillId="3" borderId="13" xfId="4" applyFont="1" applyFill="1" applyBorder="1" applyAlignment="1">
      <alignment horizontal="center" vertical="center"/>
    </xf>
    <xf numFmtId="168" fontId="13" fillId="0" borderId="0" xfId="1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65" fontId="13" fillId="0" borderId="0" xfId="1" applyFont="1" applyFill="1" applyAlignment="1">
      <alignment horizontal="center" vertical="center"/>
    </xf>
    <xf numFmtId="0" fontId="14" fillId="4" borderId="0" xfId="0" applyFont="1" applyFill="1" applyBorder="1" applyAlignment="1">
      <alignment horizontal="left"/>
    </xf>
    <xf numFmtId="0" fontId="14" fillId="4" borderId="0" xfId="0" applyNumberFormat="1" applyFont="1" applyFill="1" applyBorder="1" applyAlignment="1">
      <alignment horizontal="center" vertical="center"/>
    </xf>
    <xf numFmtId="0" fontId="14" fillId="4" borderId="0" xfId="0" applyFont="1" applyFill="1" applyBorder="1"/>
    <xf numFmtId="165" fontId="14" fillId="4" borderId="0" xfId="1" applyFont="1" applyFill="1" applyBorder="1"/>
    <xf numFmtId="165" fontId="14" fillId="0" borderId="0" xfId="1" applyFont="1" applyFill="1" applyBorder="1"/>
    <xf numFmtId="168" fontId="14" fillId="4" borderId="0" xfId="1" applyNumberFormat="1" applyFont="1" applyFill="1" applyBorder="1"/>
    <xf numFmtId="167" fontId="14" fillId="4" borderId="0" xfId="3" applyFont="1" applyFill="1" applyBorder="1"/>
    <xf numFmtId="166" fontId="14" fillId="4" borderId="0" xfId="0" applyNumberFormat="1" applyFont="1" applyFill="1" applyBorder="1"/>
    <xf numFmtId="165" fontId="14" fillId="4" borderId="0" xfId="0" applyNumberFormat="1" applyFont="1" applyFill="1" applyBorder="1"/>
    <xf numFmtId="9" fontId="14" fillId="4" borderId="0" xfId="4" applyFont="1" applyFill="1" applyBorder="1" applyAlignment="1">
      <alignment horizontal="center"/>
    </xf>
    <xf numFmtId="0" fontId="14" fillId="0" borderId="0" xfId="0" applyFont="1" applyFill="1" applyAlignment="1"/>
    <xf numFmtId="165" fontId="14" fillId="0" borderId="0" xfId="1" applyFont="1" applyFill="1" applyAlignment="1"/>
    <xf numFmtId="0" fontId="13" fillId="3" borderId="1" xfId="0" applyFont="1" applyFill="1" applyBorder="1" applyAlignment="1">
      <alignment horizontal="center" vertical="center"/>
    </xf>
    <xf numFmtId="0" fontId="13" fillId="3" borderId="2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NumberFormat="1" applyFont="1" applyFill="1" applyBorder="1" applyAlignment="1">
      <alignment horizontal="center" vertical="center"/>
    </xf>
    <xf numFmtId="0" fontId="13" fillId="3" borderId="6" xfId="0" applyNumberFormat="1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68" fontId="14" fillId="0" borderId="8" xfId="0" applyNumberFormat="1" applyFont="1" applyFill="1" applyBorder="1" applyAlignment="1"/>
    <xf numFmtId="9" fontId="14" fillId="0" borderId="0" xfId="4" applyFont="1" applyFill="1" applyBorder="1" applyAlignment="1"/>
    <xf numFmtId="168" fontId="14" fillId="0" borderId="8" xfId="0" applyNumberFormat="1" applyFont="1" applyFill="1" applyBorder="1"/>
    <xf numFmtId="44" fontId="14" fillId="0" borderId="0" xfId="0" applyNumberFormat="1" applyFont="1" applyFill="1"/>
    <xf numFmtId="168" fontId="13" fillId="0" borderId="0" xfId="0" applyNumberFormat="1" applyFont="1" applyFill="1"/>
    <xf numFmtId="168" fontId="13" fillId="0" borderId="0" xfId="1" applyNumberFormat="1" applyFont="1" applyFill="1" applyBorder="1"/>
    <xf numFmtId="170" fontId="13" fillId="0" borderId="0" xfId="3" applyNumberFormat="1" applyFont="1" applyFill="1"/>
    <xf numFmtId="165" fontId="13" fillId="0" borderId="0" xfId="1" applyFont="1" applyFill="1"/>
    <xf numFmtId="0" fontId="13" fillId="0" borderId="0" xfId="0" applyFont="1" applyFill="1" applyAlignment="1"/>
    <xf numFmtId="168" fontId="13" fillId="0" borderId="0" xfId="1" applyNumberFormat="1" applyFont="1" applyFill="1"/>
    <xf numFmtId="165" fontId="13" fillId="0" borderId="0" xfId="1" applyFont="1" applyFill="1" applyAlignment="1"/>
    <xf numFmtId="167" fontId="13" fillId="0" borderId="0" xfId="3" applyFont="1" applyFill="1"/>
    <xf numFmtId="44" fontId="13" fillId="0" borderId="0" xfId="0" applyNumberFormat="1" applyFont="1" applyFill="1"/>
    <xf numFmtId="0" fontId="14" fillId="0" borderId="0" xfId="0" applyFont="1" applyFill="1" applyAlignment="1">
      <alignment horizontal="left" vertical="top"/>
    </xf>
    <xf numFmtId="168" fontId="13" fillId="3" borderId="25" xfId="1" applyNumberFormat="1" applyFont="1" applyFill="1" applyBorder="1" applyAlignment="1">
      <alignment horizontal="left" vertical="top"/>
    </xf>
    <xf numFmtId="168" fontId="13" fillId="3" borderId="34" xfId="1" applyNumberFormat="1" applyFont="1" applyFill="1" applyBorder="1" applyAlignment="1">
      <alignment horizontal="left" vertical="top"/>
    </xf>
    <xf numFmtId="168" fontId="13" fillId="0" borderId="8" xfId="1" applyNumberFormat="1" applyFont="1" applyFill="1" applyBorder="1" applyAlignment="1">
      <alignment horizontal="left" vertical="top"/>
    </xf>
    <xf numFmtId="165" fontId="13" fillId="0" borderId="8" xfId="1" applyFont="1" applyFill="1" applyBorder="1" applyAlignment="1">
      <alignment horizontal="left" vertical="top"/>
    </xf>
    <xf numFmtId="168" fontId="13" fillId="3" borderId="17" xfId="1" applyNumberFormat="1" applyFont="1" applyFill="1" applyBorder="1" applyAlignment="1">
      <alignment horizontal="left" vertical="top"/>
    </xf>
    <xf numFmtId="168" fontId="13" fillId="3" borderId="27" xfId="1" applyNumberFormat="1" applyFont="1" applyFill="1" applyBorder="1" applyAlignment="1">
      <alignment horizontal="left" vertical="top"/>
    </xf>
    <xf numFmtId="168" fontId="13" fillId="3" borderId="18" xfId="1" applyNumberFormat="1" applyFont="1" applyFill="1" applyBorder="1" applyAlignment="1">
      <alignment horizontal="left" vertical="top"/>
    </xf>
    <xf numFmtId="168" fontId="13" fillId="3" borderId="19" xfId="1" applyNumberFormat="1" applyFont="1" applyFill="1" applyBorder="1" applyAlignment="1">
      <alignment horizontal="left" vertical="top"/>
    </xf>
    <xf numFmtId="168" fontId="13" fillId="3" borderId="37" xfId="1" applyNumberFormat="1" applyFont="1" applyFill="1" applyBorder="1" applyAlignment="1">
      <alignment horizontal="left" vertical="top"/>
    </xf>
    <xf numFmtId="168" fontId="13" fillId="3" borderId="30" xfId="1" applyNumberFormat="1" applyFont="1" applyFill="1" applyBorder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168" fontId="15" fillId="0" borderId="8" xfId="1" applyNumberFormat="1" applyFont="1" applyFill="1" applyBorder="1" applyAlignment="1">
      <alignment horizontal="left" vertical="top"/>
    </xf>
    <xf numFmtId="165" fontId="15" fillId="0" borderId="8" xfId="1" applyFont="1" applyFill="1" applyBorder="1" applyAlignment="1">
      <alignment horizontal="left" vertical="top"/>
    </xf>
    <xf numFmtId="168" fontId="14" fillId="3" borderId="17" xfId="1" applyNumberFormat="1" applyFont="1" applyFill="1" applyBorder="1" applyAlignment="1">
      <alignment horizontal="left" vertical="top"/>
    </xf>
    <xf numFmtId="168" fontId="14" fillId="3" borderId="27" xfId="1" applyNumberFormat="1" applyFont="1" applyFill="1" applyBorder="1" applyAlignment="1">
      <alignment horizontal="left" vertical="top"/>
    </xf>
    <xf numFmtId="168" fontId="14" fillId="3" borderId="18" xfId="1" applyNumberFormat="1" applyFont="1" applyFill="1" applyBorder="1" applyAlignment="1">
      <alignment horizontal="left" vertical="top"/>
    </xf>
    <xf numFmtId="168" fontId="14" fillId="3" borderId="19" xfId="1" applyNumberFormat="1" applyFont="1" applyFill="1" applyBorder="1" applyAlignment="1">
      <alignment horizontal="left" vertical="top"/>
    </xf>
    <xf numFmtId="168" fontId="14" fillId="3" borderId="29" xfId="1" applyNumberFormat="1" applyFont="1" applyFill="1" applyBorder="1" applyAlignment="1">
      <alignment horizontal="left" vertical="top"/>
    </xf>
    <xf numFmtId="168" fontId="14" fillId="3" borderId="37" xfId="1" applyNumberFormat="1" applyFont="1" applyFill="1" applyBorder="1" applyAlignment="1">
      <alignment horizontal="left" vertical="top"/>
    </xf>
    <xf numFmtId="168" fontId="14" fillId="3" borderId="30" xfId="1" applyNumberFormat="1" applyFont="1" applyFill="1" applyBorder="1" applyAlignment="1">
      <alignment horizontal="left" vertical="top"/>
    </xf>
    <xf numFmtId="168" fontId="14" fillId="0" borderId="17" xfId="1" applyNumberFormat="1" applyFont="1" applyFill="1" applyBorder="1" applyAlignment="1">
      <alignment horizontal="left" vertical="top"/>
    </xf>
    <xf numFmtId="168" fontId="16" fillId="0" borderId="8" xfId="1" applyNumberFormat="1" applyFont="1" applyFill="1" applyBorder="1" applyAlignment="1">
      <alignment horizontal="left" vertical="top"/>
    </xf>
    <xf numFmtId="168" fontId="14" fillId="0" borderId="0" xfId="0" applyNumberFormat="1" applyFont="1" applyFill="1" applyAlignment="1">
      <alignment horizontal="left" vertical="top"/>
    </xf>
    <xf numFmtId="168" fontId="14" fillId="3" borderId="8" xfId="1" applyNumberFormat="1" applyFont="1" applyFill="1" applyBorder="1" applyAlignment="1">
      <alignment horizontal="left" vertical="top"/>
    </xf>
    <xf numFmtId="168" fontId="13" fillId="3" borderId="8" xfId="1" applyNumberFormat="1" applyFont="1" applyFill="1" applyBorder="1" applyAlignment="1">
      <alignment horizontal="left" vertical="top"/>
    </xf>
    <xf numFmtId="168" fontId="14" fillId="0" borderId="8" xfId="1" applyNumberFormat="1" applyFont="1" applyFill="1" applyBorder="1" applyAlignment="1">
      <alignment horizontal="left" vertical="top"/>
    </xf>
    <xf numFmtId="165" fontId="14" fillId="3" borderId="8" xfId="1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/>
    </xf>
    <xf numFmtId="0" fontId="14" fillId="3" borderId="8" xfId="0" applyNumberFormat="1" applyFont="1" applyFill="1" applyBorder="1" applyAlignment="1">
      <alignment horizontal="center" vertical="top"/>
    </xf>
    <xf numFmtId="0" fontId="21" fillId="0" borderId="0" xfId="0" applyFont="1" applyFill="1"/>
    <xf numFmtId="0" fontId="21" fillId="3" borderId="8" xfId="0" applyNumberFormat="1" applyFont="1" applyFill="1" applyBorder="1" applyAlignment="1">
      <alignment horizontal="center"/>
    </xf>
    <xf numFmtId="0" fontId="21" fillId="0" borderId="8" xfId="0" applyFont="1" applyFill="1" applyBorder="1" applyAlignment="1">
      <alignment horizontal="center"/>
    </xf>
    <xf numFmtId="165" fontId="21" fillId="0" borderId="8" xfId="1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168" fontId="21" fillId="3" borderId="8" xfId="0" applyNumberFormat="1" applyFont="1" applyFill="1" applyBorder="1" applyAlignment="1">
      <alignment horizontal="center"/>
    </xf>
    <xf numFmtId="168" fontId="21" fillId="3" borderId="41" xfId="0" applyNumberFormat="1" applyFont="1" applyFill="1" applyBorder="1" applyAlignment="1">
      <alignment horizontal="center"/>
    </xf>
    <xf numFmtId="168" fontId="14" fillId="3" borderId="41" xfId="1" applyNumberFormat="1" applyFont="1" applyFill="1" applyBorder="1" applyAlignment="1">
      <alignment horizontal="left" vertical="top"/>
    </xf>
    <xf numFmtId="0" fontId="21" fillId="3" borderId="29" xfId="0" applyFont="1" applyFill="1" applyBorder="1" applyAlignment="1">
      <alignment horizontal="left"/>
    </xf>
    <xf numFmtId="14" fontId="14" fillId="3" borderId="29" xfId="0" applyNumberFormat="1" applyFont="1" applyFill="1" applyBorder="1" applyAlignment="1">
      <alignment horizontal="left" vertical="top"/>
    </xf>
    <xf numFmtId="0" fontId="21" fillId="3" borderId="31" xfId="0" applyFont="1" applyFill="1" applyBorder="1" applyAlignment="1">
      <alignment horizontal="left"/>
    </xf>
    <xf numFmtId="0" fontId="21" fillId="3" borderId="42" xfId="0" applyNumberFormat="1" applyFont="1" applyFill="1" applyBorder="1" applyAlignment="1">
      <alignment horizontal="center"/>
    </xf>
    <xf numFmtId="168" fontId="13" fillId="3" borderId="41" xfId="1" applyNumberFormat="1" applyFont="1" applyFill="1" applyBorder="1" applyAlignment="1">
      <alignment horizontal="left" vertical="top"/>
    </xf>
    <xf numFmtId="168" fontId="21" fillId="3" borderId="17" xfId="0" applyNumberFormat="1" applyFont="1" applyFill="1" applyBorder="1" applyAlignment="1">
      <alignment horizontal="center"/>
    </xf>
    <xf numFmtId="168" fontId="21" fillId="3" borderId="21" xfId="0" applyNumberFormat="1" applyFont="1" applyFill="1" applyBorder="1" applyAlignment="1">
      <alignment horizontal="center"/>
    </xf>
    <xf numFmtId="168" fontId="13" fillId="3" borderId="10" xfId="1" applyNumberFormat="1" applyFont="1" applyFill="1" applyBorder="1" applyAlignment="1">
      <alignment horizontal="left" vertical="top"/>
    </xf>
    <xf numFmtId="168" fontId="21" fillId="3" borderId="32" xfId="0" applyNumberFormat="1" applyFont="1" applyFill="1" applyBorder="1" applyAlignment="1">
      <alignment horizontal="center"/>
    </xf>
    <xf numFmtId="168" fontId="21" fillId="3" borderId="27" xfId="0" applyNumberFormat="1" applyFont="1" applyFill="1" applyBorder="1" applyAlignment="1">
      <alignment horizontal="center"/>
    </xf>
    <xf numFmtId="168" fontId="21" fillId="3" borderId="28" xfId="0" applyNumberFormat="1" applyFont="1" applyFill="1" applyBorder="1" applyAlignment="1">
      <alignment horizontal="center"/>
    </xf>
    <xf numFmtId="169" fontId="18" fillId="3" borderId="41" xfId="0" applyNumberFormat="1" applyFont="1" applyFill="1" applyBorder="1" applyAlignment="1">
      <alignment horizontal="left" vertical="top" wrapText="1" readingOrder="1"/>
    </xf>
    <xf numFmtId="168" fontId="14" fillId="0" borderId="41" xfId="1" applyNumberFormat="1" applyFont="1" applyFill="1" applyBorder="1" applyAlignment="1">
      <alignment horizontal="left" vertical="top"/>
    </xf>
    <xf numFmtId="168" fontId="21" fillId="3" borderId="42" xfId="0" applyNumberFormat="1" applyFont="1" applyFill="1" applyBorder="1" applyAlignment="1">
      <alignment horizontal="center"/>
    </xf>
    <xf numFmtId="168" fontId="21" fillId="3" borderId="37" xfId="0" applyNumberFormat="1" applyFont="1" applyFill="1" applyBorder="1" applyAlignment="1">
      <alignment horizontal="center"/>
    </xf>
    <xf numFmtId="168" fontId="21" fillId="3" borderId="18" xfId="0" applyNumberFormat="1" applyFont="1" applyFill="1" applyBorder="1" applyAlignment="1">
      <alignment horizontal="center"/>
    </xf>
    <xf numFmtId="0" fontId="14" fillId="0" borderId="0" xfId="0" applyFont="1" applyFill="1" applyAlignment="1">
      <alignment vertical="center"/>
    </xf>
    <xf numFmtId="9" fontId="13" fillId="3" borderId="2" xfId="4" applyFont="1" applyFill="1" applyBorder="1" applyAlignment="1">
      <alignment horizontal="center" vertical="center" wrapText="1"/>
    </xf>
    <xf numFmtId="9" fontId="13" fillId="3" borderId="0" xfId="4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165" fontId="13" fillId="0" borderId="8" xfId="1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168" fontId="21" fillId="3" borderId="8" xfId="1" applyNumberFormat="1" applyFont="1" applyFill="1" applyBorder="1" applyAlignment="1">
      <alignment horizontal="left" vertical="top"/>
    </xf>
    <xf numFmtId="168" fontId="21" fillId="0" borderId="8" xfId="1" applyNumberFormat="1" applyFont="1" applyFill="1" applyBorder="1" applyAlignment="1">
      <alignment horizontal="left" vertical="top"/>
    </xf>
    <xf numFmtId="14" fontId="14" fillId="3" borderId="31" xfId="0" applyNumberFormat="1" applyFont="1" applyFill="1" applyBorder="1" applyAlignment="1">
      <alignment horizontal="left" vertical="top"/>
    </xf>
    <xf numFmtId="0" fontId="14" fillId="3" borderId="42" xfId="0" applyNumberFormat="1" applyFont="1" applyFill="1" applyBorder="1" applyAlignment="1">
      <alignment horizontal="center" vertical="top"/>
    </xf>
    <xf numFmtId="168" fontId="14" fillId="3" borderId="42" xfId="1" applyNumberFormat="1" applyFont="1" applyFill="1" applyBorder="1" applyAlignment="1">
      <alignment horizontal="left" vertical="top"/>
    </xf>
    <xf numFmtId="168" fontId="14" fillId="3" borderId="38" xfId="1" applyNumberFormat="1" applyFont="1" applyFill="1" applyBorder="1" applyAlignment="1">
      <alignment horizontal="left" vertical="top"/>
    </xf>
    <xf numFmtId="168" fontId="21" fillId="3" borderId="19" xfId="0" applyNumberFormat="1" applyFont="1" applyFill="1" applyBorder="1" applyAlignment="1">
      <alignment horizontal="center"/>
    </xf>
    <xf numFmtId="168" fontId="14" fillId="3" borderId="44" xfId="1" applyNumberFormat="1" applyFont="1" applyFill="1" applyBorder="1" applyAlignment="1">
      <alignment horizontal="left" vertical="top"/>
    </xf>
    <xf numFmtId="168" fontId="14" fillId="3" borderId="32" xfId="1" applyNumberFormat="1" applyFont="1" applyFill="1" applyBorder="1" applyAlignment="1">
      <alignment horizontal="left" vertical="top"/>
    </xf>
    <xf numFmtId="168" fontId="14" fillId="3" borderId="28" xfId="1" applyNumberFormat="1" applyFont="1" applyFill="1" applyBorder="1" applyAlignment="1">
      <alignment horizontal="left" vertical="top"/>
    </xf>
    <xf numFmtId="168" fontId="14" fillId="3" borderId="21" xfId="1" applyNumberFormat="1" applyFont="1" applyFill="1" applyBorder="1" applyAlignment="1">
      <alignment horizontal="left" vertical="top"/>
    </xf>
    <xf numFmtId="168" fontId="14" fillId="3" borderId="22" xfId="1" applyNumberFormat="1" applyFont="1" applyFill="1" applyBorder="1" applyAlignment="1">
      <alignment horizontal="left" vertical="top"/>
    </xf>
    <xf numFmtId="14" fontId="14" fillId="3" borderId="33" xfId="0" applyNumberFormat="1" applyFont="1" applyFill="1" applyBorder="1" applyAlignment="1">
      <alignment horizontal="left" vertical="top"/>
    </xf>
    <xf numFmtId="0" fontId="14" fillId="3" borderId="10" xfId="0" applyNumberFormat="1" applyFont="1" applyFill="1" applyBorder="1" applyAlignment="1">
      <alignment horizontal="center" vertical="top"/>
    </xf>
    <xf numFmtId="168" fontId="14" fillId="3" borderId="25" xfId="1" applyNumberFormat="1" applyFont="1" applyFill="1" applyBorder="1" applyAlignment="1">
      <alignment horizontal="left" vertical="top"/>
    </xf>
    <xf numFmtId="168" fontId="14" fillId="3" borderId="26" xfId="1" applyNumberFormat="1" applyFont="1" applyFill="1" applyBorder="1" applyAlignment="1">
      <alignment horizontal="left" vertical="top"/>
    </xf>
    <xf numFmtId="168" fontId="14" fillId="3" borderId="24" xfId="1" applyNumberFormat="1" applyFont="1" applyFill="1" applyBorder="1" applyAlignment="1">
      <alignment horizontal="left" vertical="top"/>
    </xf>
    <xf numFmtId="168" fontId="14" fillId="3" borderId="43" xfId="1" applyNumberFormat="1" applyFont="1" applyFill="1" applyBorder="1" applyAlignment="1">
      <alignment horizontal="left" vertical="top"/>
    </xf>
    <xf numFmtId="168" fontId="14" fillId="3" borderId="10" xfId="1" applyNumberFormat="1" applyFont="1" applyFill="1" applyBorder="1" applyAlignment="1">
      <alignment horizontal="left" vertical="top"/>
    </xf>
    <xf numFmtId="168" fontId="14" fillId="3" borderId="36" xfId="1" applyNumberFormat="1" applyFont="1" applyFill="1" applyBorder="1" applyAlignment="1">
      <alignment horizontal="left" vertical="top"/>
    </xf>
    <xf numFmtId="168" fontId="14" fillId="3" borderId="34" xfId="1" applyNumberFormat="1" applyFont="1" applyFill="1" applyBorder="1" applyAlignment="1">
      <alignment horizontal="left" vertical="top"/>
    </xf>
    <xf numFmtId="168" fontId="21" fillId="3" borderId="22" xfId="0" applyNumberFormat="1" applyFont="1" applyFill="1" applyBorder="1" applyAlignment="1">
      <alignment horizontal="center"/>
    </xf>
    <xf numFmtId="14" fontId="14" fillId="3" borderId="0" xfId="0" applyNumberFormat="1" applyFont="1" applyFill="1" applyBorder="1" applyAlignment="1">
      <alignment horizontal="left" vertical="top"/>
    </xf>
    <xf numFmtId="0" fontId="14" fillId="3" borderId="0" xfId="0" applyNumberFormat="1" applyFont="1" applyFill="1" applyBorder="1" applyAlignment="1">
      <alignment horizontal="center" vertical="top"/>
    </xf>
    <xf numFmtId="0" fontId="14" fillId="3" borderId="0" xfId="0" applyFont="1" applyFill="1" applyBorder="1" applyAlignment="1">
      <alignment horizontal="left" vertical="top"/>
    </xf>
    <xf numFmtId="168" fontId="14" fillId="3" borderId="0" xfId="1" applyNumberFormat="1" applyFont="1" applyFill="1" applyBorder="1" applyAlignment="1">
      <alignment horizontal="left" vertical="top"/>
    </xf>
    <xf numFmtId="168" fontId="21" fillId="3" borderId="44" xfId="0" applyNumberFormat="1" applyFont="1" applyFill="1" applyBorder="1" applyAlignment="1">
      <alignment horizontal="center"/>
    </xf>
    <xf numFmtId="168" fontId="13" fillId="3" borderId="43" xfId="1" applyNumberFormat="1" applyFont="1" applyFill="1" applyBorder="1" applyAlignment="1">
      <alignment horizontal="left" vertical="top"/>
    </xf>
    <xf numFmtId="0" fontId="21" fillId="5" borderId="35" xfId="0" applyFont="1" applyFill="1" applyBorder="1" applyAlignment="1">
      <alignment horizontal="left" vertical="center"/>
    </xf>
    <xf numFmtId="0" fontId="21" fillId="5" borderId="45" xfId="0" applyNumberFormat="1" applyFont="1" applyFill="1" applyBorder="1" applyAlignment="1">
      <alignment horizontal="center" vertical="center"/>
    </xf>
    <xf numFmtId="168" fontId="21" fillId="5" borderId="13" xfId="0" applyNumberFormat="1" applyFont="1" applyFill="1" applyBorder="1" applyAlignment="1">
      <alignment horizontal="center" vertical="center"/>
    </xf>
    <xf numFmtId="168" fontId="21" fillId="5" borderId="7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top"/>
    </xf>
    <xf numFmtId="0" fontId="21" fillId="0" borderId="8" xfId="0" applyFont="1" applyFill="1" applyBorder="1" applyAlignment="1">
      <alignment horizontal="center" vertical="top"/>
    </xf>
    <xf numFmtId="0" fontId="21" fillId="0" borderId="0" xfId="0" applyFont="1" applyFill="1" applyAlignment="1">
      <alignment horizontal="center" vertical="top"/>
    </xf>
    <xf numFmtId="0" fontId="23" fillId="5" borderId="0" xfId="0" applyFont="1" applyFill="1" applyAlignment="1">
      <alignment vertical="center"/>
    </xf>
    <xf numFmtId="0" fontId="23" fillId="5" borderId="35" xfId="0" applyFont="1" applyFill="1" applyBorder="1" applyAlignment="1">
      <alignment horizontal="left" vertical="center"/>
    </xf>
    <xf numFmtId="0" fontId="23" fillId="5" borderId="45" xfId="0" applyNumberFormat="1" applyFont="1" applyFill="1" applyBorder="1" applyAlignment="1">
      <alignment horizontal="center" vertical="center"/>
    </xf>
    <xf numFmtId="168" fontId="23" fillId="5" borderId="7" xfId="0" applyNumberFormat="1" applyFont="1" applyFill="1" applyBorder="1" applyAlignment="1">
      <alignment horizontal="center" vertical="center"/>
    </xf>
    <xf numFmtId="9" fontId="23" fillId="5" borderId="7" xfId="4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left" vertical="top" wrapText="1"/>
    </xf>
    <xf numFmtId="0" fontId="14" fillId="3" borderId="30" xfId="0" applyFont="1" applyFill="1" applyBorder="1" applyAlignment="1">
      <alignment horizontal="left" vertical="top" wrapText="1"/>
    </xf>
    <xf numFmtId="0" fontId="14" fillId="3" borderId="32" xfId="0" applyFont="1" applyFill="1" applyBorder="1" applyAlignment="1">
      <alignment horizontal="left" vertical="top" wrapText="1"/>
    </xf>
    <xf numFmtId="0" fontId="21" fillId="5" borderId="0" xfId="0" applyFont="1" applyFill="1" applyAlignment="1">
      <alignment vertical="center"/>
    </xf>
    <xf numFmtId="9" fontId="21" fillId="5" borderId="7" xfId="4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8" xfId="0" applyFont="1" applyFill="1" applyBorder="1" applyAlignment="1">
      <alignment horizontal="center" vertical="center"/>
    </xf>
    <xf numFmtId="165" fontId="21" fillId="0" borderId="8" xfId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8" fontId="21" fillId="5" borderId="12" xfId="0" applyNumberFormat="1" applyFont="1" applyFill="1" applyBorder="1" applyAlignment="1">
      <alignment horizontal="center" vertical="center"/>
    </xf>
    <xf numFmtId="0" fontId="21" fillId="5" borderId="40" xfId="0" applyFont="1" applyFill="1" applyBorder="1" applyAlignment="1">
      <alignment horizontal="left" vertical="center"/>
    </xf>
    <xf numFmtId="0" fontId="21" fillId="5" borderId="46" xfId="0" applyNumberFormat="1" applyFont="1" applyFill="1" applyBorder="1" applyAlignment="1">
      <alignment horizontal="center" vertical="center"/>
    </xf>
    <xf numFmtId="168" fontId="21" fillId="5" borderId="1" xfId="0" applyNumberFormat="1" applyFont="1" applyFill="1" applyBorder="1" applyAlignment="1">
      <alignment horizontal="center" vertical="center"/>
    </xf>
    <xf numFmtId="168" fontId="16" fillId="0" borderId="10" xfId="1" applyNumberFormat="1" applyFont="1" applyFill="1" applyBorder="1" applyAlignment="1">
      <alignment horizontal="left" vertical="top"/>
    </xf>
    <xf numFmtId="168" fontId="21" fillId="5" borderId="16" xfId="0" applyNumberFormat="1" applyFont="1" applyFill="1" applyBorder="1" applyAlignment="1">
      <alignment horizontal="center" vertical="center"/>
    </xf>
    <xf numFmtId="169" fontId="17" fillId="3" borderId="18" xfId="0" applyNumberFormat="1" applyFont="1" applyFill="1" applyBorder="1" applyAlignment="1">
      <alignment horizontal="left" vertical="top" wrapText="1" readingOrder="1"/>
    </xf>
    <xf numFmtId="169" fontId="18" fillId="3" borderId="18" xfId="0" applyNumberFormat="1" applyFont="1" applyFill="1" applyBorder="1" applyAlignment="1">
      <alignment horizontal="left" vertical="top" wrapText="1" readingOrder="1"/>
    </xf>
    <xf numFmtId="168" fontId="14" fillId="3" borderId="20" xfId="1" applyNumberFormat="1" applyFont="1" applyFill="1" applyBorder="1" applyAlignment="1">
      <alignment horizontal="left" vertical="top"/>
    </xf>
    <xf numFmtId="168" fontId="14" fillId="0" borderId="24" xfId="1" applyNumberFormat="1" applyFont="1" applyFill="1" applyBorder="1" applyAlignment="1">
      <alignment horizontal="left" vertical="top"/>
    </xf>
    <xf numFmtId="168" fontId="14" fillId="0" borderId="21" xfId="1" applyNumberFormat="1" applyFont="1" applyFill="1" applyBorder="1" applyAlignment="1">
      <alignment horizontal="left" vertical="top"/>
    </xf>
    <xf numFmtId="168" fontId="14" fillId="0" borderId="43" xfId="1" applyNumberFormat="1" applyFont="1" applyFill="1" applyBorder="1" applyAlignment="1">
      <alignment horizontal="left" vertical="top"/>
    </xf>
    <xf numFmtId="168" fontId="20" fillId="0" borderId="8" xfId="1" applyNumberFormat="1" applyFont="1" applyFill="1" applyBorder="1" applyAlignment="1">
      <alignment horizontal="left" vertical="top"/>
    </xf>
    <xf numFmtId="168" fontId="19" fillId="0" borderId="8" xfId="1" applyNumberFormat="1" applyFont="1" applyFill="1" applyBorder="1" applyAlignment="1">
      <alignment horizontal="left" vertical="top"/>
    </xf>
    <xf numFmtId="9" fontId="21" fillId="5" borderId="1" xfId="4" applyFont="1" applyFill="1" applyBorder="1" applyAlignment="1">
      <alignment horizontal="center" vertical="center"/>
    </xf>
    <xf numFmtId="9" fontId="21" fillId="5" borderId="13" xfId="4" applyFont="1" applyFill="1" applyBorder="1" applyAlignment="1">
      <alignment horizontal="center" vertical="center"/>
    </xf>
    <xf numFmtId="9" fontId="13" fillId="3" borderId="19" xfId="4" applyFont="1" applyFill="1" applyBorder="1" applyAlignment="1">
      <alignment horizontal="center" vertical="top"/>
    </xf>
    <xf numFmtId="9" fontId="13" fillId="3" borderId="41" xfId="4" applyFont="1" applyFill="1" applyBorder="1" applyAlignment="1">
      <alignment horizontal="center" vertical="top"/>
    </xf>
    <xf numFmtId="9" fontId="19" fillId="3" borderId="19" xfId="4" applyFont="1" applyFill="1" applyBorder="1" applyAlignment="1">
      <alignment horizontal="center" vertical="top"/>
    </xf>
    <xf numFmtId="9" fontId="19" fillId="3" borderId="41" xfId="4" applyFont="1" applyFill="1" applyBorder="1" applyAlignment="1">
      <alignment horizontal="center" vertical="top"/>
    </xf>
    <xf numFmtId="9" fontId="13" fillId="3" borderId="25" xfId="4" applyFont="1" applyFill="1" applyBorder="1" applyAlignment="1">
      <alignment horizontal="center" vertical="top"/>
    </xf>
    <xf numFmtId="9" fontId="13" fillId="3" borderId="43" xfId="4" applyFont="1" applyFill="1" applyBorder="1" applyAlignment="1">
      <alignment horizontal="center" vertical="top"/>
    </xf>
    <xf numFmtId="0" fontId="21" fillId="0" borderId="0" xfId="0" applyFont="1" applyFill="1" applyAlignment="1">
      <alignment horizontal="left" vertical="top"/>
    </xf>
    <xf numFmtId="14" fontId="21" fillId="3" borderId="33" xfId="0" applyNumberFormat="1" applyFont="1" applyFill="1" applyBorder="1" applyAlignment="1">
      <alignment horizontal="left" vertical="top"/>
    </xf>
    <xf numFmtId="0" fontId="21" fillId="3" borderId="10" xfId="0" applyNumberFormat="1" applyFont="1" applyFill="1" applyBorder="1" applyAlignment="1">
      <alignment horizontal="center" vertical="top"/>
    </xf>
    <xf numFmtId="168" fontId="21" fillId="3" borderId="24" xfId="1" applyNumberFormat="1" applyFont="1" applyFill="1" applyBorder="1" applyAlignment="1">
      <alignment horizontal="left" vertical="top"/>
    </xf>
    <xf numFmtId="168" fontId="21" fillId="3" borderId="25" xfId="1" applyNumberFormat="1" applyFont="1" applyFill="1" applyBorder="1" applyAlignment="1">
      <alignment horizontal="left" vertical="top"/>
    </xf>
    <xf numFmtId="168" fontId="21" fillId="3" borderId="43" xfId="1" applyNumberFormat="1" applyFont="1" applyFill="1" applyBorder="1" applyAlignment="1">
      <alignment horizontal="left" vertical="top"/>
    </xf>
    <xf numFmtId="168" fontId="21" fillId="3" borderId="10" xfId="1" applyNumberFormat="1" applyFont="1" applyFill="1" applyBorder="1" applyAlignment="1">
      <alignment horizontal="left" vertical="top"/>
    </xf>
    <xf numFmtId="168" fontId="21" fillId="3" borderId="34" xfId="1" applyNumberFormat="1" applyFont="1" applyFill="1" applyBorder="1" applyAlignment="1">
      <alignment horizontal="left" vertical="top"/>
    </xf>
    <xf numFmtId="168" fontId="21" fillId="3" borderId="20" xfId="1" applyNumberFormat="1" applyFont="1" applyFill="1" applyBorder="1" applyAlignment="1">
      <alignment horizontal="left" vertical="top"/>
    </xf>
    <xf numFmtId="168" fontId="21" fillId="0" borderId="24" xfId="1" applyNumberFormat="1" applyFont="1" applyFill="1" applyBorder="1" applyAlignment="1">
      <alignment horizontal="left" vertical="top"/>
    </xf>
    <xf numFmtId="165" fontId="21" fillId="3" borderId="10" xfId="1" applyFont="1" applyFill="1" applyBorder="1" applyAlignment="1">
      <alignment horizontal="left" vertical="top"/>
    </xf>
    <xf numFmtId="14" fontId="21" fillId="3" borderId="29" xfId="0" applyNumberFormat="1" applyFont="1" applyFill="1" applyBorder="1" applyAlignment="1">
      <alignment horizontal="left" vertical="top"/>
    </xf>
    <xf numFmtId="0" fontId="21" fillId="3" borderId="8" xfId="0" applyNumberFormat="1" applyFont="1" applyFill="1" applyBorder="1" applyAlignment="1">
      <alignment horizontal="center" vertical="top"/>
    </xf>
    <xf numFmtId="168" fontId="21" fillId="3" borderId="17" xfId="1" applyNumberFormat="1" applyFont="1" applyFill="1" applyBorder="1" applyAlignment="1">
      <alignment horizontal="left" vertical="top"/>
    </xf>
    <xf numFmtId="168" fontId="21" fillId="3" borderId="19" xfId="1" applyNumberFormat="1" applyFont="1" applyFill="1" applyBorder="1" applyAlignment="1">
      <alignment horizontal="left" vertical="top"/>
    </xf>
    <xf numFmtId="168" fontId="21" fillId="3" borderId="41" xfId="1" applyNumberFormat="1" applyFont="1" applyFill="1" applyBorder="1" applyAlignment="1">
      <alignment horizontal="left" vertical="top"/>
    </xf>
    <xf numFmtId="168" fontId="21" fillId="3" borderId="30" xfId="1" applyNumberFormat="1" applyFont="1" applyFill="1" applyBorder="1" applyAlignment="1">
      <alignment horizontal="left" vertical="top"/>
    </xf>
    <xf numFmtId="168" fontId="21" fillId="3" borderId="18" xfId="1" applyNumberFormat="1" applyFont="1" applyFill="1" applyBorder="1" applyAlignment="1">
      <alignment horizontal="left" vertical="top"/>
    </xf>
    <xf numFmtId="168" fontId="21" fillId="0" borderId="17" xfId="1" applyNumberFormat="1" applyFont="1" applyFill="1" applyBorder="1" applyAlignment="1">
      <alignment horizontal="left" vertical="top"/>
    </xf>
    <xf numFmtId="165" fontId="21" fillId="3" borderId="8" xfId="1" applyFont="1" applyFill="1" applyBorder="1" applyAlignment="1">
      <alignment horizontal="left" vertical="top"/>
    </xf>
    <xf numFmtId="9" fontId="14" fillId="3" borderId="25" xfId="4" applyFont="1" applyFill="1" applyBorder="1" applyAlignment="1">
      <alignment horizontal="center" vertical="top"/>
    </xf>
    <xf numFmtId="9" fontId="14" fillId="3" borderId="19" xfId="4" applyFont="1" applyFill="1" applyBorder="1" applyAlignment="1">
      <alignment horizontal="center" vertical="top"/>
    </xf>
    <xf numFmtId="9" fontId="14" fillId="3" borderId="22" xfId="4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/>
    </xf>
    <xf numFmtId="168" fontId="13" fillId="3" borderId="0" xfId="1" applyNumberFormat="1" applyFont="1" applyFill="1" applyBorder="1" applyAlignment="1">
      <alignment horizontal="left" vertical="top"/>
    </xf>
    <xf numFmtId="168" fontId="14" fillId="0" borderId="0" xfId="1" applyNumberFormat="1" applyFont="1" applyFill="1" applyBorder="1" applyAlignment="1">
      <alignment horizontal="left" vertical="top"/>
    </xf>
    <xf numFmtId="168" fontId="16" fillId="0" borderId="18" xfId="1" applyNumberFormat="1" applyFont="1" applyFill="1" applyBorder="1" applyAlignment="1">
      <alignment horizontal="left" vertical="top"/>
    </xf>
    <xf numFmtId="9" fontId="21" fillId="3" borderId="17" xfId="4" applyFont="1" applyFill="1" applyBorder="1" applyAlignment="1">
      <alignment horizontal="center"/>
    </xf>
    <xf numFmtId="9" fontId="21" fillId="3" borderId="24" xfId="4" applyFont="1" applyFill="1" applyBorder="1" applyAlignment="1">
      <alignment horizontal="center" vertical="top"/>
    </xf>
    <xf numFmtId="9" fontId="21" fillId="3" borderId="17" xfId="4" applyFont="1" applyFill="1" applyBorder="1" applyAlignment="1">
      <alignment horizontal="center" vertical="top"/>
    </xf>
    <xf numFmtId="9" fontId="14" fillId="3" borderId="17" xfId="4" applyFont="1" applyFill="1" applyBorder="1" applyAlignment="1">
      <alignment horizontal="center" vertical="top"/>
    </xf>
    <xf numFmtId="0" fontId="21" fillId="3" borderId="34" xfId="0" applyFont="1" applyFill="1" applyBorder="1" applyAlignment="1">
      <alignment horizontal="left" vertical="top" wrapText="1"/>
    </xf>
    <xf numFmtId="0" fontId="21" fillId="3" borderId="30" xfId="0" applyFont="1" applyFill="1" applyBorder="1" applyAlignment="1">
      <alignment horizontal="left" vertical="top" wrapText="1"/>
    </xf>
    <xf numFmtId="0" fontId="21" fillId="3" borderId="29" xfId="0" applyFont="1" applyFill="1" applyBorder="1" applyAlignment="1">
      <alignment horizontal="left" vertical="top"/>
    </xf>
    <xf numFmtId="168" fontId="21" fillId="3" borderId="17" xfId="0" applyNumberFormat="1" applyFont="1" applyFill="1" applyBorder="1" applyAlignment="1">
      <alignment horizontal="center" vertical="top"/>
    </xf>
    <xf numFmtId="168" fontId="21" fillId="3" borderId="19" xfId="0" applyNumberFormat="1" applyFont="1" applyFill="1" applyBorder="1" applyAlignment="1">
      <alignment horizontal="center" vertical="top"/>
    </xf>
    <xf numFmtId="168" fontId="21" fillId="3" borderId="41" xfId="0" applyNumberFormat="1" applyFont="1" applyFill="1" applyBorder="1" applyAlignment="1">
      <alignment horizontal="center" vertical="top"/>
    </xf>
    <xf numFmtId="168" fontId="21" fillId="3" borderId="8" xfId="0" applyNumberFormat="1" applyFont="1" applyFill="1" applyBorder="1" applyAlignment="1">
      <alignment horizontal="center" vertical="top"/>
    </xf>
    <xf numFmtId="168" fontId="21" fillId="3" borderId="30" xfId="0" applyNumberFormat="1" applyFont="1" applyFill="1" applyBorder="1" applyAlignment="1">
      <alignment horizontal="center" vertical="top"/>
    </xf>
    <xf numFmtId="168" fontId="21" fillId="3" borderId="18" xfId="0" applyNumberFormat="1" applyFont="1" applyFill="1" applyBorder="1" applyAlignment="1">
      <alignment horizontal="center" vertical="top"/>
    </xf>
    <xf numFmtId="0" fontId="19" fillId="0" borderId="0" xfId="0" applyFont="1" applyFill="1" applyAlignment="1">
      <alignment horizontal="left" vertical="top"/>
    </xf>
    <xf numFmtId="168" fontId="19" fillId="3" borderId="8" xfId="1" applyNumberFormat="1" applyFont="1" applyFill="1" applyBorder="1" applyAlignment="1">
      <alignment horizontal="left" vertical="top"/>
    </xf>
    <xf numFmtId="168" fontId="21" fillId="0" borderId="8" xfId="0" applyNumberFormat="1" applyFont="1" applyFill="1" applyBorder="1" applyAlignment="1">
      <alignment horizontal="center" vertical="center"/>
    </xf>
    <xf numFmtId="168" fontId="21" fillId="0" borderId="8" xfId="0" applyNumberFormat="1" applyFont="1" applyFill="1" applyBorder="1" applyAlignment="1">
      <alignment horizontal="center" vertical="top"/>
    </xf>
    <xf numFmtId="167" fontId="13" fillId="0" borderId="0" xfId="3" applyFont="1" applyFill="1" applyBorder="1"/>
    <xf numFmtId="168" fontId="21" fillId="0" borderId="8" xfId="1" applyNumberFormat="1" applyFont="1" applyFill="1" applyBorder="1" applyAlignment="1">
      <alignment horizontal="center" vertical="center"/>
    </xf>
    <xf numFmtId="168" fontId="13" fillId="0" borderId="0" xfId="1" applyNumberFormat="1" applyFont="1" applyFill="1" applyAlignment="1">
      <alignment horizontal="center" vertical="center"/>
    </xf>
    <xf numFmtId="168" fontId="13" fillId="0" borderId="0" xfId="1" applyNumberFormat="1" applyFont="1" applyFill="1" applyAlignme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/>
    <xf numFmtId="0" fontId="25" fillId="0" borderId="0" xfId="0" applyFont="1" applyFill="1" applyAlignment="1">
      <alignment horizontal="left" vertical="top"/>
    </xf>
    <xf numFmtId="0" fontId="26" fillId="0" borderId="0" xfId="0" applyFont="1" applyFill="1" applyAlignment="1">
      <alignment horizontal="left" vertical="top"/>
    </xf>
    <xf numFmtId="0" fontId="25" fillId="0" borderId="0" xfId="0" applyFont="1" applyFill="1" applyBorder="1" applyAlignment="1">
      <alignment horizontal="left" vertical="top"/>
    </xf>
    <xf numFmtId="0" fontId="26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165" fontId="28" fillId="0" borderId="8" xfId="1" applyFont="1" applyFill="1" applyBorder="1" applyAlignment="1">
      <alignment horizontal="left" vertical="top"/>
    </xf>
    <xf numFmtId="168" fontId="28" fillId="0" borderId="8" xfId="0" applyNumberFormat="1" applyFont="1" applyFill="1" applyBorder="1" applyAlignment="1">
      <alignment horizontal="center" vertical="center"/>
    </xf>
    <xf numFmtId="168" fontId="28" fillId="0" borderId="8" xfId="1" applyNumberFormat="1" applyFont="1" applyFill="1" applyBorder="1" applyAlignment="1">
      <alignment horizontal="center" vertical="center"/>
    </xf>
    <xf numFmtId="165" fontId="28" fillId="0" borderId="8" xfId="1" applyFont="1" applyFill="1" applyBorder="1" applyAlignment="1">
      <alignment horizontal="center" vertical="center"/>
    </xf>
    <xf numFmtId="168" fontId="13" fillId="0" borderId="8" xfId="0" applyNumberFormat="1" applyFont="1" applyFill="1" applyBorder="1" applyAlignment="1">
      <alignment horizontal="center" vertical="center"/>
    </xf>
    <xf numFmtId="168" fontId="21" fillId="0" borderId="43" xfId="1" applyNumberFormat="1" applyFont="1" applyFill="1" applyBorder="1" applyAlignment="1">
      <alignment horizontal="left" vertical="top"/>
    </xf>
    <xf numFmtId="168" fontId="21" fillId="0" borderId="41" xfId="1" applyNumberFormat="1" applyFont="1" applyFill="1" applyBorder="1" applyAlignment="1">
      <alignment horizontal="left" vertical="top"/>
    </xf>
    <xf numFmtId="168" fontId="13" fillId="3" borderId="13" xfId="1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wrapText="1"/>
    </xf>
    <xf numFmtId="0" fontId="25" fillId="0" borderId="0" xfId="0" applyFont="1" applyFill="1" applyAlignment="1">
      <alignment wrapText="1"/>
    </xf>
    <xf numFmtId="0" fontId="13" fillId="3" borderId="0" xfId="0" applyNumberFormat="1" applyFont="1" applyFill="1" applyBorder="1" applyAlignment="1">
      <alignment horizontal="center" vertical="center" wrapText="1"/>
    </xf>
    <xf numFmtId="168" fontId="13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65" fontId="13" fillId="0" borderId="0" xfId="1" applyFont="1" applyFill="1" applyAlignment="1">
      <alignment horizontal="center" vertical="center" wrapText="1"/>
    </xf>
    <xf numFmtId="168" fontId="13" fillId="0" borderId="0" xfId="1" applyNumberFormat="1" applyFont="1" applyFill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168" fontId="17" fillId="3" borderId="18" xfId="1" applyNumberFormat="1" applyFont="1" applyFill="1" applyBorder="1" applyAlignment="1">
      <alignment horizontal="left" vertical="top" wrapText="1" readingOrder="1"/>
    </xf>
    <xf numFmtId="0" fontId="14" fillId="0" borderId="0" xfId="0" applyFont="1" applyFill="1" applyAlignment="1">
      <alignment vertical="top"/>
    </xf>
    <xf numFmtId="0" fontId="14" fillId="0" borderId="0" xfId="0" applyFont="1" applyFill="1" applyBorder="1" applyAlignment="1">
      <alignment vertical="top"/>
    </xf>
    <xf numFmtId="0" fontId="14" fillId="3" borderId="0" xfId="0" applyFont="1" applyFill="1" applyBorder="1" applyAlignment="1">
      <alignment vertical="top"/>
    </xf>
    <xf numFmtId="0" fontId="13" fillId="3" borderId="0" xfId="0" applyFont="1" applyFill="1" applyBorder="1" applyAlignment="1">
      <alignment vertical="top"/>
    </xf>
    <xf numFmtId="0" fontId="13" fillId="3" borderId="0" xfId="0" applyFont="1" applyFill="1" applyAlignment="1">
      <alignment vertical="top"/>
    </xf>
    <xf numFmtId="0" fontId="14" fillId="4" borderId="0" xfId="0" applyFont="1" applyFill="1" applyAlignment="1">
      <alignment horizontal="center" vertical="top"/>
    </xf>
    <xf numFmtId="0" fontId="13" fillId="3" borderId="2" xfId="0" applyFont="1" applyFill="1" applyBorder="1" applyAlignment="1">
      <alignment horizontal="center" vertical="top"/>
    </xf>
    <xf numFmtId="0" fontId="13" fillId="3" borderId="4" xfId="0" applyFont="1" applyFill="1" applyBorder="1" applyAlignment="1">
      <alignment horizontal="center" vertical="top"/>
    </xf>
    <xf numFmtId="0" fontId="13" fillId="3" borderId="6" xfId="0" applyFont="1" applyFill="1" applyBorder="1" applyAlignment="1">
      <alignment horizontal="center" vertical="top"/>
    </xf>
    <xf numFmtId="0" fontId="21" fillId="5" borderId="47" xfId="0" applyFont="1" applyFill="1" applyBorder="1" applyAlignment="1">
      <alignment horizontal="left" vertical="top"/>
    </xf>
    <xf numFmtId="0" fontId="21" fillId="5" borderId="39" xfId="0" applyFont="1" applyFill="1" applyBorder="1" applyAlignment="1">
      <alignment horizontal="left" vertical="top"/>
    </xf>
    <xf numFmtId="0" fontId="21" fillId="3" borderId="32" xfId="0" applyFont="1" applyFill="1" applyBorder="1" applyAlignment="1">
      <alignment horizontal="left" vertical="top" wrapText="1"/>
    </xf>
    <xf numFmtId="0" fontId="23" fillId="5" borderId="39" xfId="0" applyFont="1" applyFill="1" applyBorder="1" applyAlignment="1">
      <alignment horizontal="left" vertical="top"/>
    </xf>
    <xf numFmtId="0" fontId="14" fillId="4" borderId="0" xfId="0" applyFont="1" applyFill="1" applyBorder="1" applyAlignment="1">
      <alignment vertical="top"/>
    </xf>
    <xf numFmtId="0" fontId="13" fillId="3" borderId="12" xfId="0" applyFont="1" applyFill="1" applyBorder="1" applyAlignment="1">
      <alignment horizontal="center" vertical="top"/>
    </xf>
    <xf numFmtId="0" fontId="13" fillId="3" borderId="12" xfId="0" applyFont="1" applyFill="1" applyBorder="1" applyAlignment="1">
      <alignment horizontal="center" vertical="top" wrapText="1"/>
    </xf>
    <xf numFmtId="165" fontId="14" fillId="0" borderId="0" xfId="1" applyFont="1" applyFill="1" applyBorder="1" applyAlignment="1">
      <alignment vertical="top"/>
    </xf>
    <xf numFmtId="0" fontId="13" fillId="3" borderId="8" xfId="0" applyFont="1" applyFill="1" applyBorder="1" applyAlignment="1">
      <alignment horizontal="left" vertical="top"/>
    </xf>
    <xf numFmtId="168" fontId="21" fillId="5" borderId="2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9" fontId="21" fillId="3" borderId="22" xfId="4" applyFont="1" applyFill="1" applyBorder="1" applyAlignment="1">
      <alignment horizontal="center"/>
    </xf>
    <xf numFmtId="168" fontId="13" fillId="3" borderId="4" xfId="1" applyNumberFormat="1" applyFont="1" applyFill="1" applyBorder="1" applyAlignment="1">
      <alignment horizontal="center" vertical="center"/>
    </xf>
    <xf numFmtId="168" fontId="21" fillId="3" borderId="36" xfId="1" applyNumberFormat="1" applyFont="1" applyFill="1" applyBorder="1" applyAlignment="1">
      <alignment horizontal="left" vertical="top"/>
    </xf>
    <xf numFmtId="168" fontId="21" fillId="3" borderId="37" xfId="1" applyNumberFormat="1" applyFont="1" applyFill="1" applyBorder="1" applyAlignment="1">
      <alignment horizontal="left" vertical="top"/>
    </xf>
    <xf numFmtId="168" fontId="21" fillId="3" borderId="37" xfId="0" applyNumberFormat="1" applyFont="1" applyFill="1" applyBorder="1" applyAlignment="1">
      <alignment horizontal="center" vertical="top"/>
    </xf>
    <xf numFmtId="168" fontId="21" fillId="3" borderId="22" xfId="1" applyNumberFormat="1" applyFont="1" applyFill="1" applyBorder="1" applyAlignment="1">
      <alignment horizontal="center"/>
    </xf>
    <xf numFmtId="168" fontId="21" fillId="3" borderId="21" xfId="1" applyNumberFormat="1" applyFont="1" applyFill="1" applyBorder="1" applyAlignment="1">
      <alignment horizontal="center"/>
    </xf>
    <xf numFmtId="168" fontId="21" fillId="3" borderId="32" xfId="1" applyNumberFormat="1" applyFont="1" applyFill="1" applyBorder="1" applyAlignment="1">
      <alignment horizontal="center"/>
    </xf>
    <xf numFmtId="168" fontId="21" fillId="3" borderId="31" xfId="1" applyNumberFormat="1" applyFont="1" applyFill="1" applyBorder="1" applyAlignment="1">
      <alignment horizontal="left"/>
    </xf>
    <xf numFmtId="168" fontId="21" fillId="3" borderId="42" xfId="1" applyNumberFormat="1" applyFont="1" applyFill="1" applyBorder="1" applyAlignment="1">
      <alignment horizontal="center"/>
    </xf>
    <xf numFmtId="168" fontId="21" fillId="3" borderId="32" xfId="1" applyNumberFormat="1" applyFont="1" applyFill="1" applyBorder="1" applyAlignment="1">
      <alignment horizontal="left" vertical="top" wrapText="1"/>
    </xf>
    <xf numFmtId="168" fontId="21" fillId="3" borderId="44" xfId="1" applyNumberFormat="1" applyFont="1" applyFill="1" applyBorder="1" applyAlignment="1">
      <alignment horizontal="center"/>
    </xf>
    <xf numFmtId="168" fontId="21" fillId="3" borderId="41" xfId="1" applyNumberFormat="1" applyFont="1" applyFill="1" applyBorder="1" applyAlignment="1">
      <alignment horizontal="center"/>
    </xf>
    <xf numFmtId="168" fontId="21" fillId="3" borderId="8" xfId="1" applyNumberFormat="1" applyFont="1" applyFill="1" applyBorder="1" applyAlignment="1">
      <alignment horizontal="center"/>
    </xf>
    <xf numFmtId="14" fontId="14" fillId="3" borderId="49" xfId="0" applyNumberFormat="1" applyFont="1" applyFill="1" applyBorder="1" applyAlignment="1">
      <alignment horizontal="left" vertical="top"/>
    </xf>
    <xf numFmtId="0" fontId="14" fillId="3" borderId="50" xfId="0" applyNumberFormat="1" applyFont="1" applyFill="1" applyBorder="1" applyAlignment="1">
      <alignment horizontal="center" vertical="top"/>
    </xf>
    <xf numFmtId="0" fontId="14" fillId="3" borderId="51" xfId="0" applyFont="1" applyFill="1" applyBorder="1" applyAlignment="1">
      <alignment horizontal="left" vertical="top" wrapText="1"/>
    </xf>
    <xf numFmtId="168" fontId="14" fillId="3" borderId="52" xfId="1" applyNumberFormat="1" applyFont="1" applyFill="1" applyBorder="1" applyAlignment="1">
      <alignment horizontal="left" vertical="top"/>
    </xf>
    <xf numFmtId="168" fontId="14" fillId="3" borderId="53" xfId="1" applyNumberFormat="1" applyFont="1" applyFill="1" applyBorder="1" applyAlignment="1">
      <alignment horizontal="left" vertical="top"/>
    </xf>
    <xf numFmtId="168" fontId="14" fillId="3" borderId="54" xfId="1" applyNumberFormat="1" applyFont="1" applyFill="1" applyBorder="1" applyAlignment="1">
      <alignment horizontal="left" vertical="top"/>
    </xf>
    <xf numFmtId="168" fontId="14" fillId="3" borderId="55" xfId="1" applyNumberFormat="1" applyFont="1" applyFill="1" applyBorder="1" applyAlignment="1">
      <alignment horizontal="left" vertical="top"/>
    </xf>
    <xf numFmtId="168" fontId="14" fillId="3" borderId="56" xfId="1" applyNumberFormat="1" applyFont="1" applyFill="1" applyBorder="1" applyAlignment="1">
      <alignment horizontal="left" vertical="top"/>
    </xf>
    <xf numFmtId="168" fontId="14" fillId="3" borderId="48" xfId="1" applyNumberFormat="1" applyFont="1" applyFill="1" applyBorder="1" applyAlignment="1">
      <alignment horizontal="left" vertical="top"/>
    </xf>
    <xf numFmtId="168" fontId="14" fillId="3" borderId="50" xfId="1" applyNumberFormat="1" applyFont="1" applyFill="1" applyBorder="1" applyAlignment="1">
      <alignment horizontal="left" vertical="top"/>
    </xf>
    <xf numFmtId="168" fontId="14" fillId="0" borderId="54" xfId="1" applyNumberFormat="1" applyFont="1" applyFill="1" applyBorder="1" applyAlignment="1">
      <alignment horizontal="left" vertical="top"/>
    </xf>
    <xf numFmtId="168" fontId="14" fillId="0" borderId="55" xfId="1" applyNumberFormat="1" applyFont="1" applyFill="1" applyBorder="1" applyAlignment="1">
      <alignment horizontal="left" vertical="top"/>
    </xf>
    <xf numFmtId="168" fontId="14" fillId="3" borderId="49" xfId="1" applyNumberFormat="1" applyFont="1" applyFill="1" applyBorder="1" applyAlignment="1">
      <alignment horizontal="left" vertical="top"/>
    </xf>
    <xf numFmtId="168" fontId="14" fillId="3" borderId="51" xfId="1" applyNumberFormat="1" applyFont="1" applyFill="1" applyBorder="1" applyAlignment="1">
      <alignment horizontal="left" vertical="top"/>
    </xf>
    <xf numFmtId="9" fontId="13" fillId="3" borderId="52" xfId="4" applyFont="1" applyFill="1" applyBorder="1" applyAlignment="1">
      <alignment horizontal="center" vertical="top"/>
    </xf>
    <xf numFmtId="9" fontId="13" fillId="3" borderId="55" xfId="4" applyFont="1" applyFill="1" applyBorder="1" applyAlignment="1">
      <alignment horizontal="center" vertical="top"/>
    </xf>
    <xf numFmtId="168" fontId="16" fillId="0" borderId="50" xfId="1" applyNumberFormat="1" applyFont="1" applyFill="1" applyBorder="1" applyAlignment="1">
      <alignment horizontal="left" vertical="top"/>
    </xf>
    <xf numFmtId="168" fontId="14" fillId="0" borderId="50" xfId="1" applyNumberFormat="1" applyFont="1" applyFill="1" applyBorder="1" applyAlignment="1">
      <alignment horizontal="left" vertical="top"/>
    </xf>
    <xf numFmtId="168" fontId="13" fillId="3" borderId="36" xfId="1" applyNumberFormat="1" applyFont="1" applyFill="1" applyBorder="1" applyAlignment="1">
      <alignment horizontal="left" vertical="top"/>
    </xf>
    <xf numFmtId="168" fontId="13" fillId="3" borderId="26" xfId="1" applyNumberFormat="1" applyFont="1" applyFill="1" applyBorder="1" applyAlignment="1">
      <alignment horizontal="left" vertical="top"/>
    </xf>
    <xf numFmtId="168" fontId="13" fillId="3" borderId="24" xfId="1" applyNumberFormat="1" applyFont="1" applyFill="1" applyBorder="1" applyAlignment="1">
      <alignment horizontal="left" vertical="top"/>
    </xf>
    <xf numFmtId="168" fontId="13" fillId="3" borderId="54" xfId="1" applyNumberFormat="1" applyFont="1" applyFill="1" applyBorder="1" applyAlignment="1">
      <alignment horizontal="left" vertical="top"/>
    </xf>
    <xf numFmtId="168" fontId="13" fillId="3" borderId="20" xfId="1" applyNumberFormat="1" applyFont="1" applyFill="1" applyBorder="1" applyAlignment="1">
      <alignment horizontal="left" vertical="top"/>
    </xf>
    <xf numFmtId="168" fontId="13" fillId="3" borderId="48" xfId="1" applyNumberFormat="1" applyFont="1" applyFill="1" applyBorder="1" applyAlignment="1">
      <alignment horizontal="left" vertical="top"/>
    </xf>
    <xf numFmtId="168" fontId="13" fillId="3" borderId="52" xfId="1" applyNumberFormat="1" applyFont="1" applyFill="1" applyBorder="1" applyAlignment="1">
      <alignment horizontal="left" vertical="top"/>
    </xf>
    <xf numFmtId="168" fontId="21" fillId="3" borderId="23" xfId="0" applyNumberFormat="1" applyFont="1" applyFill="1" applyBorder="1" applyAlignment="1">
      <alignment horizontal="center"/>
    </xf>
    <xf numFmtId="168" fontId="14" fillId="3" borderId="8" xfId="0" applyNumberFormat="1" applyFont="1" applyFill="1" applyBorder="1"/>
    <xf numFmtId="0" fontId="14" fillId="7" borderId="0" xfId="0" applyFont="1" applyFill="1" applyAlignment="1">
      <alignment horizontal="left" vertical="top"/>
    </xf>
    <xf numFmtId="168" fontId="14" fillId="7" borderId="17" xfId="1" applyNumberFormat="1" applyFont="1" applyFill="1" applyBorder="1" applyAlignment="1">
      <alignment horizontal="left" vertical="top"/>
    </xf>
    <xf numFmtId="168" fontId="14" fillId="7" borderId="27" xfId="1" applyNumberFormat="1" applyFont="1" applyFill="1" applyBorder="1" applyAlignment="1">
      <alignment horizontal="left" vertical="top"/>
    </xf>
    <xf numFmtId="168" fontId="14" fillId="7" borderId="8" xfId="1" applyNumberFormat="1" applyFont="1" applyFill="1" applyBorder="1" applyAlignment="1">
      <alignment horizontal="left" vertical="top"/>
    </xf>
    <xf numFmtId="0" fontId="14" fillId="8" borderId="0" xfId="0" applyFont="1" applyFill="1"/>
    <xf numFmtId="167" fontId="14" fillId="8" borderId="0" xfId="3" applyFont="1" applyFill="1"/>
    <xf numFmtId="167" fontId="14" fillId="8" borderId="0" xfId="3" applyFont="1" applyFill="1" applyBorder="1"/>
    <xf numFmtId="168" fontId="14" fillId="8" borderId="0" xfId="0" applyNumberFormat="1" applyFont="1" applyFill="1" applyBorder="1"/>
    <xf numFmtId="0" fontId="14" fillId="8" borderId="0" xfId="0" applyFont="1" applyFill="1" applyAlignment="1">
      <alignment horizontal="center" vertical="center"/>
    </xf>
    <xf numFmtId="0" fontId="13" fillId="8" borderId="13" xfId="0" applyFont="1" applyFill="1" applyBorder="1" applyAlignment="1">
      <alignment horizontal="center" vertical="center"/>
    </xf>
    <xf numFmtId="168" fontId="21" fillId="8" borderId="17" xfId="0" applyNumberFormat="1" applyFont="1" applyFill="1" applyBorder="1" applyAlignment="1">
      <alignment horizontal="center"/>
    </xf>
    <xf numFmtId="168" fontId="14" fillId="8" borderId="17" xfId="1" applyNumberFormat="1" applyFont="1" applyFill="1" applyBorder="1" applyAlignment="1">
      <alignment horizontal="left" vertical="top"/>
    </xf>
    <xf numFmtId="168" fontId="14" fillId="8" borderId="54" xfId="1" applyNumberFormat="1" applyFont="1" applyFill="1" applyBorder="1" applyAlignment="1">
      <alignment horizontal="left" vertical="top"/>
    </xf>
    <xf numFmtId="168" fontId="21" fillId="8" borderId="34" xfId="1" applyNumberFormat="1" applyFont="1" applyFill="1" applyBorder="1" applyAlignment="1">
      <alignment horizontal="left" vertical="top"/>
    </xf>
    <xf numFmtId="168" fontId="21" fillId="8" borderId="30" xfId="1" applyNumberFormat="1" applyFont="1" applyFill="1" applyBorder="1" applyAlignment="1">
      <alignment horizontal="left" vertical="top"/>
    </xf>
    <xf numFmtId="168" fontId="14" fillId="8" borderId="30" xfId="1" applyNumberFormat="1" applyFont="1" applyFill="1" applyBorder="1" applyAlignment="1">
      <alignment horizontal="left" vertical="top"/>
    </xf>
    <xf numFmtId="168" fontId="21" fillId="8" borderId="30" xfId="0" applyNumberFormat="1" applyFont="1" applyFill="1" applyBorder="1" applyAlignment="1">
      <alignment horizontal="center" vertical="top"/>
    </xf>
    <xf numFmtId="168" fontId="21" fillId="8" borderId="44" xfId="1" applyNumberFormat="1" applyFont="1" applyFill="1" applyBorder="1" applyAlignment="1">
      <alignment horizontal="center"/>
    </xf>
    <xf numFmtId="168" fontId="14" fillId="8" borderId="34" xfId="1" applyNumberFormat="1" applyFont="1" applyFill="1" applyBorder="1" applyAlignment="1">
      <alignment horizontal="left" vertical="top"/>
    </xf>
    <xf numFmtId="168" fontId="23" fillId="8" borderId="7" xfId="0" applyNumberFormat="1" applyFont="1" applyFill="1" applyBorder="1" applyAlignment="1">
      <alignment horizontal="center" vertical="center"/>
    </xf>
    <xf numFmtId="168" fontId="13" fillId="8" borderId="13" xfId="1" applyNumberFormat="1" applyFont="1" applyFill="1" applyBorder="1" applyAlignment="1">
      <alignment horizontal="center" vertical="center"/>
    </xf>
    <xf numFmtId="168" fontId="13" fillId="8" borderId="13" xfId="1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168" fontId="14" fillId="8" borderId="8" xfId="0" applyNumberFormat="1" applyFont="1" applyFill="1" applyBorder="1" applyAlignment="1"/>
    <xf numFmtId="168" fontId="14" fillId="8" borderId="8" xfId="0" applyNumberFormat="1" applyFont="1" applyFill="1" applyBorder="1"/>
    <xf numFmtId="0" fontId="14" fillId="4" borderId="0" xfId="0" applyFont="1" applyFill="1" applyAlignment="1">
      <alignment horizontal="left" vertical="top"/>
    </xf>
    <xf numFmtId="168" fontId="14" fillId="4" borderId="17" xfId="1" applyNumberFormat="1" applyFont="1" applyFill="1" applyBorder="1" applyAlignment="1">
      <alignment horizontal="left" vertical="top"/>
    </xf>
    <xf numFmtId="168" fontId="14" fillId="4" borderId="27" xfId="1" applyNumberFormat="1" applyFont="1" applyFill="1" applyBorder="1" applyAlignment="1">
      <alignment horizontal="left" vertical="top"/>
    </xf>
    <xf numFmtId="168" fontId="14" fillId="4" borderId="8" xfId="1" applyNumberFormat="1" applyFont="1" applyFill="1" applyBorder="1" applyAlignment="1">
      <alignment horizontal="left" vertical="top"/>
    </xf>
    <xf numFmtId="0" fontId="21" fillId="6" borderId="0" xfId="0" applyFont="1" applyFill="1"/>
    <xf numFmtId="0" fontId="26" fillId="6" borderId="0" xfId="0" applyFont="1" applyFill="1"/>
    <xf numFmtId="0" fontId="21" fillId="6" borderId="29" xfId="0" applyFont="1" applyFill="1" applyBorder="1" applyAlignment="1">
      <alignment horizontal="left"/>
    </xf>
    <xf numFmtId="0" fontId="21" fillId="6" borderId="8" xfId="0" applyNumberFormat="1" applyFont="1" applyFill="1" applyBorder="1" applyAlignment="1">
      <alignment horizontal="center"/>
    </xf>
    <xf numFmtId="0" fontId="21" fillId="6" borderId="30" xfId="0" applyFont="1" applyFill="1" applyBorder="1" applyAlignment="1">
      <alignment horizontal="left" vertical="top" wrapText="1"/>
    </xf>
    <xf numFmtId="168" fontId="21" fillId="6" borderId="17" xfId="0" applyNumberFormat="1" applyFont="1" applyFill="1" applyBorder="1" applyAlignment="1">
      <alignment horizontal="center"/>
    </xf>
    <xf numFmtId="168" fontId="21" fillId="6" borderId="27" xfId="0" applyNumberFormat="1" applyFont="1" applyFill="1" applyBorder="1" applyAlignment="1">
      <alignment horizontal="center"/>
    </xf>
    <xf numFmtId="168" fontId="21" fillId="6" borderId="29" xfId="0" applyNumberFormat="1" applyFont="1" applyFill="1" applyBorder="1" applyAlignment="1">
      <alignment horizontal="center"/>
    </xf>
    <xf numFmtId="168" fontId="21" fillId="6" borderId="8" xfId="0" applyNumberFormat="1" applyFont="1" applyFill="1" applyBorder="1" applyAlignment="1">
      <alignment horizontal="center"/>
    </xf>
    <xf numFmtId="168" fontId="21" fillId="6" borderId="37" xfId="0" applyNumberFormat="1" applyFont="1" applyFill="1" applyBorder="1" applyAlignment="1">
      <alignment horizontal="center"/>
    </xf>
    <xf numFmtId="168" fontId="21" fillId="6" borderId="41" xfId="0" applyNumberFormat="1" applyFont="1" applyFill="1" applyBorder="1" applyAlignment="1">
      <alignment horizontal="center"/>
    </xf>
    <xf numFmtId="9" fontId="21" fillId="6" borderId="8" xfId="4" applyFont="1" applyFill="1" applyBorder="1" applyAlignment="1">
      <alignment horizontal="center"/>
    </xf>
    <xf numFmtId="9" fontId="21" fillId="6" borderId="30" xfId="4" applyFont="1" applyFill="1" applyBorder="1" applyAlignment="1">
      <alignment horizontal="center"/>
    </xf>
    <xf numFmtId="0" fontId="14" fillId="9" borderId="0" xfId="0" applyFont="1" applyFill="1" applyAlignment="1">
      <alignment horizontal="left" vertical="top"/>
    </xf>
    <xf numFmtId="168" fontId="14" fillId="9" borderId="17" xfId="1" applyNumberFormat="1" applyFont="1" applyFill="1" applyBorder="1" applyAlignment="1">
      <alignment horizontal="left" vertical="top"/>
    </xf>
    <xf numFmtId="168" fontId="14" fillId="9" borderId="27" xfId="1" applyNumberFormat="1" applyFont="1" applyFill="1" applyBorder="1" applyAlignment="1">
      <alignment horizontal="left" vertical="top"/>
    </xf>
    <xf numFmtId="168" fontId="14" fillId="9" borderId="8" xfId="1" applyNumberFormat="1" applyFont="1" applyFill="1" applyBorder="1" applyAlignment="1">
      <alignment horizontal="left" vertical="top"/>
    </xf>
    <xf numFmtId="165" fontId="14" fillId="9" borderId="8" xfId="1" applyFont="1" applyFill="1" applyBorder="1" applyAlignment="1">
      <alignment horizontal="left" vertical="top"/>
    </xf>
    <xf numFmtId="0" fontId="21" fillId="9" borderId="0" xfId="0" applyFont="1" applyFill="1"/>
    <xf numFmtId="0" fontId="26" fillId="9" borderId="0" xfId="0" applyFont="1" applyFill="1"/>
    <xf numFmtId="0" fontId="21" fillId="9" borderId="29" xfId="0" applyFont="1" applyFill="1" applyBorder="1" applyAlignment="1">
      <alignment horizontal="left"/>
    </xf>
    <xf numFmtId="0" fontId="21" fillId="9" borderId="8" xfId="0" applyNumberFormat="1" applyFont="1" applyFill="1" applyBorder="1" applyAlignment="1">
      <alignment horizontal="center"/>
    </xf>
    <xf numFmtId="0" fontId="21" fillId="9" borderId="30" xfId="0" applyFont="1" applyFill="1" applyBorder="1" applyAlignment="1">
      <alignment horizontal="left" vertical="top" wrapText="1"/>
    </xf>
    <xf numFmtId="168" fontId="21" fillId="9" borderId="17" xfId="0" applyNumberFormat="1" applyFont="1" applyFill="1" applyBorder="1" applyAlignment="1">
      <alignment horizontal="center"/>
    </xf>
    <xf numFmtId="168" fontId="21" fillId="9" borderId="27" xfId="0" applyNumberFormat="1" applyFont="1" applyFill="1" applyBorder="1" applyAlignment="1">
      <alignment horizontal="center"/>
    </xf>
    <xf numFmtId="168" fontId="21" fillId="9" borderId="29" xfId="0" applyNumberFormat="1" applyFont="1" applyFill="1" applyBorder="1" applyAlignment="1">
      <alignment horizontal="center"/>
    </xf>
    <xf numFmtId="168" fontId="21" fillId="9" borderId="8" xfId="0" applyNumberFormat="1" applyFont="1" applyFill="1" applyBorder="1" applyAlignment="1">
      <alignment horizontal="center"/>
    </xf>
    <xf numFmtId="168" fontId="21" fillId="9" borderId="37" xfId="0" applyNumberFormat="1" applyFont="1" applyFill="1" applyBorder="1" applyAlignment="1">
      <alignment horizontal="center"/>
    </xf>
    <xf numFmtId="168" fontId="21" fillId="9" borderId="41" xfId="0" applyNumberFormat="1" applyFont="1" applyFill="1" applyBorder="1" applyAlignment="1">
      <alignment horizontal="center"/>
    </xf>
    <xf numFmtId="9" fontId="21" fillId="9" borderId="8" xfId="4" applyFont="1" applyFill="1" applyBorder="1" applyAlignment="1">
      <alignment horizontal="center"/>
    </xf>
    <xf numFmtId="9" fontId="21" fillId="9" borderId="30" xfId="4" applyFont="1" applyFill="1" applyBorder="1" applyAlignment="1">
      <alignment horizontal="center"/>
    </xf>
    <xf numFmtId="9" fontId="21" fillId="9" borderId="0" xfId="4" applyFont="1" applyFill="1" applyBorder="1" applyAlignment="1">
      <alignment horizontal="center"/>
    </xf>
    <xf numFmtId="0" fontId="21" fillId="9" borderId="8" xfId="0" applyFont="1" applyFill="1" applyBorder="1" applyAlignment="1">
      <alignment horizontal="center"/>
    </xf>
    <xf numFmtId="168" fontId="21" fillId="9" borderId="8" xfId="0" applyNumberFormat="1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165" fontId="21" fillId="9" borderId="8" xfId="1" applyFont="1" applyFill="1" applyBorder="1" applyAlignment="1">
      <alignment horizontal="center" vertical="center"/>
    </xf>
    <xf numFmtId="168" fontId="21" fillId="9" borderId="8" xfId="1" applyNumberFormat="1" applyFont="1" applyFill="1" applyBorder="1" applyAlignment="1">
      <alignment horizontal="center" vertical="center"/>
    </xf>
    <xf numFmtId="0" fontId="21" fillId="9" borderId="0" xfId="0" applyFont="1" applyFill="1" applyAlignment="1">
      <alignment horizontal="center"/>
    </xf>
    <xf numFmtId="165" fontId="21" fillId="9" borderId="8" xfId="1" applyFont="1" applyFill="1" applyBorder="1" applyAlignment="1">
      <alignment horizontal="center"/>
    </xf>
    <xf numFmtId="168" fontId="21" fillId="9" borderId="21" xfId="0" applyNumberFormat="1" applyFont="1" applyFill="1" applyBorder="1" applyAlignment="1">
      <alignment horizontal="center"/>
    </xf>
    <xf numFmtId="168" fontId="21" fillId="9" borderId="28" xfId="0" applyNumberFormat="1" applyFont="1" applyFill="1" applyBorder="1" applyAlignment="1">
      <alignment horizontal="center"/>
    </xf>
    <xf numFmtId="168" fontId="21" fillId="9" borderId="42" xfId="0" applyNumberFormat="1" applyFont="1" applyFill="1" applyBorder="1" applyAlignment="1">
      <alignment horizontal="center"/>
    </xf>
    <xf numFmtId="0" fontId="21" fillId="6" borderId="33" xfId="0" applyFont="1" applyFill="1" applyBorder="1" applyAlignment="1">
      <alignment horizontal="left"/>
    </xf>
    <xf numFmtId="0" fontId="21" fillId="6" borderId="10" xfId="0" applyNumberFormat="1" applyFont="1" applyFill="1" applyBorder="1" applyAlignment="1">
      <alignment horizontal="center"/>
    </xf>
    <xf numFmtId="0" fontId="21" fillId="6" borderId="34" xfId="0" applyFont="1" applyFill="1" applyBorder="1" applyAlignment="1">
      <alignment horizontal="left" vertical="top"/>
    </xf>
    <xf numFmtId="168" fontId="21" fillId="6" borderId="24" xfId="0" applyNumberFormat="1" applyFont="1" applyFill="1" applyBorder="1" applyAlignment="1">
      <alignment horizontal="center"/>
    </xf>
    <xf numFmtId="168" fontId="21" fillId="6" borderId="26" xfId="0" applyNumberFormat="1" applyFont="1" applyFill="1" applyBorder="1" applyAlignment="1">
      <alignment horizontal="center"/>
    </xf>
    <xf numFmtId="168" fontId="21" fillId="6" borderId="33" xfId="0" applyNumberFormat="1" applyFont="1" applyFill="1" applyBorder="1" applyAlignment="1">
      <alignment horizontal="center"/>
    </xf>
    <xf numFmtId="168" fontId="21" fillId="6" borderId="10" xfId="0" applyNumberFormat="1" applyFont="1" applyFill="1" applyBorder="1" applyAlignment="1">
      <alignment horizontal="center"/>
    </xf>
    <xf numFmtId="168" fontId="21" fillId="6" borderId="36" xfId="0" applyNumberFormat="1" applyFont="1" applyFill="1" applyBorder="1" applyAlignment="1">
      <alignment horizontal="center"/>
    </xf>
    <xf numFmtId="9" fontId="21" fillId="6" borderId="10" xfId="4" applyFont="1" applyFill="1" applyBorder="1" applyAlignment="1">
      <alignment horizontal="center"/>
    </xf>
    <xf numFmtId="9" fontId="21" fillId="6" borderId="34" xfId="4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left" vertical="top"/>
    </xf>
    <xf numFmtId="0" fontId="14" fillId="0" borderId="8" xfId="0" applyNumberFormat="1" applyFont="1" applyFill="1" applyBorder="1" applyAlignment="1">
      <alignment horizontal="center" vertical="top"/>
    </xf>
    <xf numFmtId="0" fontId="14" fillId="0" borderId="30" xfId="0" applyFont="1" applyFill="1" applyBorder="1" applyAlignment="1">
      <alignment horizontal="left" vertical="top"/>
    </xf>
    <xf numFmtId="0" fontId="14" fillId="0" borderId="30" xfId="0" applyFont="1" applyFill="1" applyBorder="1" applyAlignment="1">
      <alignment horizontal="left" vertical="top" wrapText="1"/>
    </xf>
    <xf numFmtId="14" fontId="14" fillId="0" borderId="29" xfId="0" applyNumberFormat="1" applyFont="1" applyFill="1" applyBorder="1" applyAlignment="1">
      <alignment horizontal="left" vertical="top"/>
    </xf>
    <xf numFmtId="168" fontId="14" fillId="0" borderId="27" xfId="1" applyNumberFormat="1" applyFont="1" applyFill="1" applyBorder="1" applyAlignment="1">
      <alignment horizontal="left" vertical="top"/>
    </xf>
    <xf numFmtId="168" fontId="14" fillId="0" borderId="29" xfId="1" applyNumberFormat="1" applyFont="1" applyFill="1" applyBorder="1" applyAlignment="1">
      <alignment horizontal="left" vertical="top"/>
    </xf>
    <xf numFmtId="168" fontId="14" fillId="0" borderId="37" xfId="1" applyNumberFormat="1" applyFont="1" applyFill="1" applyBorder="1" applyAlignment="1">
      <alignment horizontal="left" vertical="top"/>
    </xf>
    <xf numFmtId="9" fontId="14" fillId="0" borderId="8" xfId="4" applyFont="1" applyFill="1" applyBorder="1" applyAlignment="1">
      <alignment horizontal="center" vertical="top"/>
    </xf>
    <xf numFmtId="9" fontId="14" fillId="0" borderId="30" xfId="4" applyFont="1" applyFill="1" applyBorder="1" applyAlignment="1">
      <alignment horizontal="center" vertical="top"/>
    </xf>
    <xf numFmtId="165" fontId="14" fillId="0" borderId="8" xfId="1" applyFont="1" applyFill="1" applyBorder="1" applyAlignment="1">
      <alignment horizontal="left" vertical="top"/>
    </xf>
    <xf numFmtId="0" fontId="21" fillId="0" borderId="29" xfId="0" applyFont="1" applyFill="1" applyBorder="1" applyAlignment="1">
      <alignment horizontal="left"/>
    </xf>
    <xf numFmtId="0" fontId="21" fillId="0" borderId="8" xfId="0" applyNumberFormat="1" applyFont="1" applyFill="1" applyBorder="1" applyAlignment="1">
      <alignment horizontal="center"/>
    </xf>
    <xf numFmtId="0" fontId="21" fillId="0" borderId="30" xfId="0" applyFont="1" applyFill="1" applyBorder="1" applyAlignment="1">
      <alignment horizontal="left" vertical="top" wrapText="1"/>
    </xf>
    <xf numFmtId="168" fontId="21" fillId="0" borderId="17" xfId="0" applyNumberFormat="1" applyFont="1" applyFill="1" applyBorder="1" applyAlignment="1">
      <alignment horizontal="center"/>
    </xf>
    <xf numFmtId="168" fontId="21" fillId="0" borderId="27" xfId="0" applyNumberFormat="1" applyFont="1" applyFill="1" applyBorder="1" applyAlignment="1">
      <alignment horizontal="center"/>
    </xf>
    <xf numFmtId="168" fontId="13" fillId="0" borderId="27" xfId="1" applyNumberFormat="1" applyFont="1" applyFill="1" applyBorder="1" applyAlignment="1">
      <alignment horizontal="left" vertical="top"/>
    </xf>
    <xf numFmtId="168" fontId="13" fillId="0" borderId="17" xfId="1" applyNumberFormat="1" applyFont="1" applyFill="1" applyBorder="1" applyAlignment="1">
      <alignment horizontal="left" vertical="top"/>
    </xf>
    <xf numFmtId="168" fontId="22" fillId="0" borderId="17" xfId="0" applyNumberFormat="1" applyFont="1" applyFill="1" applyBorder="1" applyAlignment="1">
      <alignment horizontal="center"/>
    </xf>
    <xf numFmtId="168" fontId="22" fillId="0" borderId="29" xfId="0" applyNumberFormat="1" applyFont="1" applyFill="1" applyBorder="1" applyAlignment="1">
      <alignment horizontal="center"/>
    </xf>
    <xf numFmtId="168" fontId="21" fillId="0" borderId="8" xfId="0" applyNumberFormat="1" applyFont="1" applyFill="1" applyBorder="1" applyAlignment="1">
      <alignment horizontal="center"/>
    </xf>
    <xf numFmtId="168" fontId="21" fillId="0" borderId="37" xfId="0" applyNumberFormat="1" applyFont="1" applyFill="1" applyBorder="1" applyAlignment="1">
      <alignment horizontal="center"/>
    </xf>
    <xf numFmtId="9" fontId="21" fillId="0" borderId="30" xfId="4" applyFont="1" applyFill="1" applyBorder="1" applyAlignment="1">
      <alignment horizontal="center"/>
    </xf>
    <xf numFmtId="9" fontId="21" fillId="0" borderId="0" xfId="4" applyFont="1" applyFill="1" applyBorder="1" applyAlignment="1">
      <alignment horizontal="center"/>
    </xf>
    <xf numFmtId="0" fontId="21" fillId="0" borderId="31" xfId="0" applyFont="1" applyFill="1" applyBorder="1" applyAlignment="1">
      <alignment horizontal="left"/>
    </xf>
    <xf numFmtId="0" fontId="21" fillId="0" borderId="42" xfId="0" applyNumberFormat="1" applyFont="1" applyFill="1" applyBorder="1" applyAlignment="1">
      <alignment horizontal="center"/>
    </xf>
    <xf numFmtId="0" fontId="21" fillId="0" borderId="32" xfId="0" applyFont="1" applyFill="1" applyBorder="1" applyAlignment="1">
      <alignment horizontal="left" vertical="top" wrapText="1"/>
    </xf>
    <xf numFmtId="168" fontId="21" fillId="0" borderId="21" xfId="0" applyNumberFormat="1" applyFont="1" applyFill="1" applyBorder="1" applyAlignment="1">
      <alignment horizontal="center"/>
    </xf>
    <xf numFmtId="168" fontId="21" fillId="0" borderId="28" xfId="0" applyNumberFormat="1" applyFont="1" applyFill="1" applyBorder="1" applyAlignment="1">
      <alignment horizontal="center"/>
    </xf>
    <xf numFmtId="168" fontId="21" fillId="0" borderId="29" xfId="0" applyNumberFormat="1" applyFont="1" applyFill="1" applyBorder="1" applyAlignment="1">
      <alignment horizontal="center"/>
    </xf>
    <xf numFmtId="168" fontId="21" fillId="0" borderId="31" xfId="0" applyNumberFormat="1" applyFont="1" applyFill="1" applyBorder="1" applyAlignment="1">
      <alignment horizontal="center"/>
    </xf>
    <xf numFmtId="168" fontId="21" fillId="0" borderId="42" xfId="0" applyNumberFormat="1" applyFont="1" applyFill="1" applyBorder="1" applyAlignment="1">
      <alignment horizontal="center"/>
    </xf>
    <xf numFmtId="168" fontId="21" fillId="0" borderId="38" xfId="0" applyNumberFormat="1" applyFont="1" applyFill="1" applyBorder="1" applyAlignment="1">
      <alignment horizontal="center"/>
    </xf>
    <xf numFmtId="9" fontId="19" fillId="0" borderId="8" xfId="4" applyFont="1" applyFill="1" applyBorder="1" applyAlignment="1">
      <alignment horizontal="center" vertical="top"/>
    </xf>
    <xf numFmtId="9" fontId="19" fillId="0" borderId="30" xfId="4" applyFont="1" applyFill="1" applyBorder="1" applyAlignment="1">
      <alignment horizontal="center" vertical="top"/>
    </xf>
    <xf numFmtId="9" fontId="21" fillId="0" borderId="8" xfId="4" applyFont="1" applyFill="1" applyBorder="1" applyAlignment="1">
      <alignment horizontal="center"/>
    </xf>
    <xf numFmtId="9" fontId="21" fillId="0" borderId="42" xfId="4" applyFont="1" applyFill="1" applyBorder="1" applyAlignment="1">
      <alignment horizontal="center"/>
    </xf>
    <xf numFmtId="9" fontId="21" fillId="0" borderId="32" xfId="4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65" fontId="13" fillId="0" borderId="13" xfId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68" fontId="14" fillId="0" borderId="19" xfId="1" applyNumberFormat="1" applyFont="1" applyFill="1" applyBorder="1" applyAlignment="1">
      <alignment horizontal="left" vertical="top"/>
    </xf>
    <xf numFmtId="168" fontId="14" fillId="0" borderId="18" xfId="1" applyNumberFormat="1" applyFont="1" applyFill="1" applyBorder="1" applyAlignment="1">
      <alignment horizontal="left" vertical="top"/>
    </xf>
    <xf numFmtId="168" fontId="22" fillId="0" borderId="27" xfId="0" applyNumberFormat="1" applyFont="1" applyFill="1" applyBorder="1" applyAlignment="1">
      <alignment horizontal="center"/>
    </xf>
    <xf numFmtId="168" fontId="14" fillId="0" borderId="25" xfId="1" applyNumberFormat="1" applyFont="1" applyFill="1" applyBorder="1" applyAlignment="1">
      <alignment horizontal="left" vertical="top"/>
    </xf>
    <xf numFmtId="168" fontId="14" fillId="0" borderId="20" xfId="1" applyNumberFormat="1" applyFont="1" applyFill="1" applyBorder="1" applyAlignment="1">
      <alignment horizontal="left" vertical="top"/>
    </xf>
    <xf numFmtId="168" fontId="14" fillId="0" borderId="10" xfId="1" applyNumberFormat="1" applyFont="1" applyFill="1" applyBorder="1" applyAlignment="1">
      <alignment horizontal="left" vertical="top"/>
    </xf>
    <xf numFmtId="168" fontId="14" fillId="0" borderId="36" xfId="1" applyNumberFormat="1" applyFont="1" applyFill="1" applyBorder="1" applyAlignment="1">
      <alignment horizontal="left" vertical="top"/>
    </xf>
    <xf numFmtId="168" fontId="14" fillId="0" borderId="52" xfId="1" applyNumberFormat="1" applyFont="1" applyFill="1" applyBorder="1" applyAlignment="1">
      <alignment horizontal="left" vertical="top"/>
    </xf>
    <xf numFmtId="168" fontId="14" fillId="0" borderId="48" xfId="1" applyNumberFormat="1" applyFont="1" applyFill="1" applyBorder="1" applyAlignment="1">
      <alignment horizontal="left" vertical="top"/>
    </xf>
    <xf numFmtId="168" fontId="14" fillId="0" borderId="56" xfId="1" applyNumberFormat="1" applyFont="1" applyFill="1" applyBorder="1" applyAlignment="1">
      <alignment horizontal="left" vertical="top"/>
    </xf>
    <xf numFmtId="168" fontId="21" fillId="0" borderId="25" xfId="1" applyNumberFormat="1" applyFont="1" applyFill="1" applyBorder="1" applyAlignment="1">
      <alignment horizontal="left" vertical="top"/>
    </xf>
    <xf numFmtId="168" fontId="21" fillId="0" borderId="10" xfId="1" applyNumberFormat="1" applyFont="1" applyFill="1" applyBorder="1" applyAlignment="1">
      <alignment horizontal="left" vertical="top"/>
    </xf>
    <xf numFmtId="168" fontId="21" fillId="0" borderId="19" xfId="1" applyNumberFormat="1" applyFont="1" applyFill="1" applyBorder="1" applyAlignment="1">
      <alignment horizontal="left" vertical="top"/>
    </xf>
    <xf numFmtId="168" fontId="21" fillId="0" borderId="41" xfId="0" applyNumberFormat="1" applyFont="1" applyFill="1" applyBorder="1" applyAlignment="1">
      <alignment horizontal="center"/>
    </xf>
    <xf numFmtId="168" fontId="21" fillId="0" borderId="19" xfId="0" applyNumberFormat="1" applyFont="1" applyFill="1" applyBorder="1" applyAlignment="1">
      <alignment horizontal="center" vertical="top"/>
    </xf>
    <xf numFmtId="168" fontId="21" fillId="0" borderId="41" xfId="0" applyNumberFormat="1" applyFont="1" applyFill="1" applyBorder="1" applyAlignment="1">
      <alignment horizontal="center" vertical="top"/>
    </xf>
    <xf numFmtId="168" fontId="21" fillId="0" borderId="42" xfId="1" applyNumberFormat="1" applyFont="1" applyFill="1" applyBorder="1" applyAlignment="1">
      <alignment horizontal="center"/>
    </xf>
    <xf numFmtId="168" fontId="21" fillId="0" borderId="32" xfId="1" applyNumberFormat="1" applyFont="1" applyFill="1" applyBorder="1" applyAlignment="1">
      <alignment horizontal="center"/>
    </xf>
    <xf numFmtId="168" fontId="21" fillId="0" borderId="44" xfId="1" applyNumberFormat="1" applyFont="1" applyFill="1" applyBorder="1" applyAlignment="1">
      <alignment horizontal="center"/>
    </xf>
    <xf numFmtId="168" fontId="21" fillId="0" borderId="22" xfId="1" applyNumberFormat="1" applyFont="1" applyFill="1" applyBorder="1" applyAlignment="1">
      <alignment horizontal="center"/>
    </xf>
    <xf numFmtId="168" fontId="13" fillId="3" borderId="0" xfId="0" applyNumberFormat="1" applyFont="1" applyFill="1" applyBorder="1"/>
    <xf numFmtId="165" fontId="14" fillId="0" borderId="17" xfId="1" applyFont="1" applyFill="1" applyBorder="1" applyAlignment="1">
      <alignment horizontal="left" vertical="top"/>
    </xf>
    <xf numFmtId="165" fontId="14" fillId="0" borderId="21" xfId="1" applyFont="1" applyFill="1" applyBorder="1" applyAlignment="1">
      <alignment horizontal="left" vertical="top"/>
    </xf>
    <xf numFmtId="165" fontId="21" fillId="0" borderId="17" xfId="1" applyFont="1" applyFill="1" applyBorder="1" applyAlignment="1">
      <alignment horizontal="center"/>
    </xf>
    <xf numFmtId="165" fontId="18" fillId="0" borderId="17" xfId="1" applyFont="1" applyFill="1" applyBorder="1" applyAlignment="1">
      <alignment horizontal="left" vertical="top" wrapText="1" readingOrder="1"/>
    </xf>
    <xf numFmtId="165" fontId="21" fillId="0" borderId="21" xfId="1" applyFont="1" applyFill="1" applyBorder="1" applyAlignment="1">
      <alignment horizontal="center"/>
    </xf>
    <xf numFmtId="168" fontId="21" fillId="0" borderId="44" xfId="0" applyNumberFormat="1" applyFont="1" applyFill="1" applyBorder="1" applyAlignment="1">
      <alignment horizontal="center"/>
    </xf>
    <xf numFmtId="168" fontId="21" fillId="6" borderId="43" xfId="0" applyNumberFormat="1" applyFont="1" applyFill="1" applyBorder="1" applyAlignment="1">
      <alignment horizontal="center"/>
    </xf>
    <xf numFmtId="168" fontId="13" fillId="3" borderId="29" xfId="1" applyNumberFormat="1" applyFont="1" applyFill="1" applyBorder="1" applyAlignment="1">
      <alignment horizontal="left" vertical="top"/>
    </xf>
    <xf numFmtId="168" fontId="21" fillId="3" borderId="34" xfId="1" applyNumberFormat="1" applyFont="1" applyFill="1" applyBorder="1" applyAlignment="1">
      <alignment horizontal="left" vertical="center"/>
    </xf>
    <xf numFmtId="168" fontId="14" fillId="3" borderId="30" xfId="1" applyNumberFormat="1" applyFont="1" applyFill="1" applyBorder="1" applyAlignment="1">
      <alignment horizontal="center" vertical="center"/>
    </xf>
    <xf numFmtId="168" fontId="14" fillId="3" borderId="41" xfId="1" applyNumberFormat="1" applyFont="1" applyFill="1" applyBorder="1" applyAlignment="1">
      <alignment horizontal="center" vertical="center"/>
    </xf>
    <xf numFmtId="168" fontId="14" fillId="3" borderId="8" xfId="1" applyNumberFormat="1" applyFont="1" applyFill="1" applyBorder="1" applyAlignment="1">
      <alignment horizontal="center" vertical="center"/>
    </xf>
    <xf numFmtId="168" fontId="22" fillId="3" borderId="17" xfId="1" applyNumberFormat="1" applyFont="1" applyFill="1" applyBorder="1" applyAlignment="1">
      <alignment horizontal="left" vertical="center"/>
    </xf>
    <xf numFmtId="168" fontId="22" fillId="0" borderId="8" xfId="1" applyNumberFormat="1" applyFont="1" applyFill="1" applyBorder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22" fillId="3" borderId="29" xfId="0" applyFont="1" applyFill="1" applyBorder="1" applyAlignment="1">
      <alignment horizontal="left" vertical="center"/>
    </xf>
    <xf numFmtId="0" fontId="22" fillId="3" borderId="8" xfId="0" applyNumberFormat="1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left" vertical="center" wrapText="1"/>
    </xf>
    <xf numFmtId="168" fontId="22" fillId="3" borderId="17" xfId="0" applyNumberFormat="1" applyFont="1" applyFill="1" applyBorder="1" applyAlignment="1">
      <alignment horizontal="center" vertical="center"/>
    </xf>
    <xf numFmtId="168" fontId="22" fillId="3" borderId="41" xfId="0" applyNumberFormat="1" applyFont="1" applyFill="1" applyBorder="1" applyAlignment="1">
      <alignment horizontal="center" vertical="center"/>
    </xf>
    <xf numFmtId="168" fontId="22" fillId="3" borderId="8" xfId="0" applyNumberFormat="1" applyFont="1" applyFill="1" applyBorder="1" applyAlignment="1">
      <alignment horizontal="center" vertical="center"/>
    </xf>
    <xf numFmtId="168" fontId="22" fillId="3" borderId="30" xfId="0" applyNumberFormat="1" applyFont="1" applyFill="1" applyBorder="1" applyAlignment="1">
      <alignment horizontal="center" vertical="center"/>
    </xf>
    <xf numFmtId="168" fontId="22" fillId="3" borderId="19" xfId="0" applyNumberFormat="1" applyFont="1" applyFill="1" applyBorder="1" applyAlignment="1">
      <alignment horizontal="center" vertical="center"/>
    </xf>
    <xf numFmtId="9" fontId="22" fillId="3" borderId="17" xfId="4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68" fontId="14" fillId="0" borderId="33" xfId="1" applyNumberFormat="1" applyFont="1" applyFill="1" applyBorder="1" applyAlignment="1">
      <alignment horizontal="left" vertical="top"/>
    </xf>
    <xf numFmtId="168" fontId="14" fillId="0" borderId="49" xfId="1" applyNumberFormat="1" applyFont="1" applyFill="1" applyBorder="1" applyAlignment="1">
      <alignment horizontal="left" vertical="top"/>
    </xf>
    <xf numFmtId="168" fontId="21" fillId="3" borderId="24" xfId="1" applyNumberFormat="1" applyFont="1" applyFill="1" applyBorder="1" applyAlignment="1">
      <alignment horizontal="left" vertical="center"/>
    </xf>
    <xf numFmtId="168" fontId="21" fillId="3" borderId="5" xfId="1" applyNumberFormat="1" applyFont="1" applyFill="1" applyBorder="1" applyAlignment="1">
      <alignment horizontal="left" vertical="top"/>
    </xf>
    <xf numFmtId="168" fontId="21" fillId="3" borderId="20" xfId="1" applyNumberFormat="1" applyFont="1" applyFill="1" applyBorder="1" applyAlignment="1">
      <alignment horizontal="left" vertical="center"/>
    </xf>
    <xf numFmtId="168" fontId="21" fillId="3" borderId="26" xfId="1" applyNumberFormat="1" applyFont="1" applyFill="1" applyBorder="1" applyAlignment="1">
      <alignment horizontal="left" vertical="top"/>
    </xf>
    <xf numFmtId="168" fontId="21" fillId="3" borderId="26" xfId="1" applyNumberFormat="1" applyFont="1" applyFill="1" applyBorder="1" applyAlignment="1">
      <alignment horizontal="left" vertical="center"/>
    </xf>
    <xf numFmtId="168" fontId="21" fillId="3" borderId="14" xfId="1" applyNumberFormat="1" applyFont="1" applyFill="1" applyBorder="1" applyAlignment="1">
      <alignment horizontal="left" vertical="top"/>
    </xf>
    <xf numFmtId="168" fontId="21" fillId="5" borderId="9" xfId="0" applyNumberFormat="1" applyFont="1" applyFill="1" applyBorder="1" applyAlignment="1">
      <alignment horizontal="center" vertical="center"/>
    </xf>
    <xf numFmtId="168" fontId="14" fillId="3" borderId="57" xfId="1" applyNumberFormat="1" applyFont="1" applyFill="1" applyBorder="1" applyAlignment="1">
      <alignment horizontal="left" vertical="top"/>
    </xf>
    <xf numFmtId="0" fontId="14" fillId="0" borderId="8" xfId="0" applyFont="1" applyFill="1" applyBorder="1" applyAlignment="1">
      <alignment horizontal="center" vertical="center"/>
    </xf>
    <xf numFmtId="9" fontId="13" fillId="0" borderId="0" xfId="4" applyFont="1" applyFill="1" applyBorder="1" applyAlignment="1">
      <alignment horizontal="left" vertical="top"/>
    </xf>
    <xf numFmtId="168" fontId="13" fillId="0" borderId="0" xfId="1" applyNumberFormat="1" applyFont="1" applyFill="1" applyBorder="1" applyAlignment="1">
      <alignment horizontal="left" vertical="top"/>
    </xf>
    <xf numFmtId="165" fontId="13" fillId="0" borderId="0" xfId="1" applyFont="1" applyFill="1" applyBorder="1" applyAlignment="1">
      <alignment horizontal="left" vertical="top"/>
    </xf>
    <xf numFmtId="9" fontId="16" fillId="0" borderId="0" xfId="4" applyFont="1" applyFill="1" applyBorder="1" applyAlignment="1">
      <alignment horizontal="left" vertical="top"/>
    </xf>
    <xf numFmtId="168" fontId="16" fillId="0" borderId="0" xfId="1" applyNumberFormat="1" applyFont="1" applyFill="1" applyBorder="1" applyAlignment="1">
      <alignment horizontal="left" vertical="top"/>
    </xf>
    <xf numFmtId="168" fontId="23" fillId="0" borderId="13" xfId="0" applyNumberFormat="1" applyFont="1" applyFill="1" applyBorder="1" applyAlignment="1">
      <alignment horizontal="center" vertical="center"/>
    </xf>
    <xf numFmtId="168" fontId="23" fillId="0" borderId="7" xfId="0" applyNumberFormat="1" applyFont="1" applyFill="1" applyBorder="1" applyAlignment="1">
      <alignment horizontal="center" vertical="center"/>
    </xf>
    <xf numFmtId="168" fontId="23" fillId="0" borderId="7" xfId="1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165" fontId="23" fillId="0" borderId="8" xfId="1" applyFont="1" applyFill="1" applyBorder="1" applyAlignment="1">
      <alignment horizontal="center" vertical="center"/>
    </xf>
    <xf numFmtId="9" fontId="14" fillId="0" borderId="0" xfId="4" applyFont="1" applyFill="1" applyAlignment="1">
      <alignment horizontal="center" vertical="center"/>
    </xf>
    <xf numFmtId="9" fontId="13" fillId="0" borderId="0" xfId="4" applyFont="1" applyFill="1" applyBorder="1" applyAlignment="1">
      <alignment horizontal="center" vertical="center" wrapText="1"/>
    </xf>
    <xf numFmtId="9" fontId="13" fillId="0" borderId="0" xfId="4" applyFont="1" applyFill="1" applyBorder="1" applyAlignment="1">
      <alignment horizontal="center" vertical="center"/>
    </xf>
    <xf numFmtId="9" fontId="21" fillId="0" borderId="0" xfId="4" applyFont="1" applyFill="1" applyBorder="1" applyAlignment="1">
      <alignment horizontal="center" vertical="center"/>
    </xf>
    <xf numFmtId="9" fontId="14" fillId="0" borderId="0" xfId="4" applyFont="1" applyFill="1" applyBorder="1" applyAlignment="1">
      <alignment horizontal="center" vertical="center"/>
    </xf>
    <xf numFmtId="9" fontId="23" fillId="0" borderId="0" xfId="4" applyFont="1" applyFill="1" applyBorder="1" applyAlignment="1">
      <alignment horizontal="center" vertical="center"/>
    </xf>
    <xf numFmtId="0" fontId="31" fillId="6" borderId="30" xfId="0" applyFont="1" applyFill="1" applyBorder="1" applyAlignment="1">
      <alignment horizontal="left" vertical="center" wrapText="1"/>
    </xf>
    <xf numFmtId="0" fontId="30" fillId="9" borderId="30" xfId="0" applyFont="1" applyFill="1" applyBorder="1" applyAlignment="1">
      <alignment horizontal="left" vertical="center" wrapText="1"/>
    </xf>
    <xf numFmtId="168" fontId="22" fillId="3" borderId="18" xfId="0" applyNumberFormat="1" applyFont="1" applyFill="1" applyBorder="1" applyAlignment="1">
      <alignment horizontal="center" vertical="center"/>
    </xf>
    <xf numFmtId="0" fontId="21" fillId="10" borderId="0" xfId="0" applyFont="1" applyFill="1"/>
    <xf numFmtId="0" fontId="26" fillId="10" borderId="0" xfId="0" applyFont="1" applyFill="1"/>
    <xf numFmtId="0" fontId="21" fillId="10" borderId="33" xfId="0" applyFont="1" applyFill="1" applyBorder="1" applyAlignment="1">
      <alignment horizontal="left"/>
    </xf>
    <xf numFmtId="0" fontId="21" fillId="10" borderId="10" xfId="0" applyNumberFormat="1" applyFont="1" applyFill="1" applyBorder="1" applyAlignment="1">
      <alignment horizontal="center"/>
    </xf>
    <xf numFmtId="0" fontId="21" fillId="10" borderId="34" xfId="0" applyFont="1" applyFill="1" applyBorder="1" applyAlignment="1">
      <alignment horizontal="left" vertical="top" wrapText="1"/>
    </xf>
    <xf numFmtId="168" fontId="21" fillId="10" borderId="25" xfId="0" applyNumberFormat="1" applyFont="1" applyFill="1" applyBorder="1" applyAlignment="1">
      <alignment horizontal="center"/>
    </xf>
    <xf numFmtId="168" fontId="21" fillId="10" borderId="26" xfId="0" applyNumberFormat="1" applyFont="1" applyFill="1" applyBorder="1" applyAlignment="1">
      <alignment horizontal="center"/>
    </xf>
    <xf numFmtId="168" fontId="21" fillId="10" borderId="24" xfId="0" applyNumberFormat="1" applyFont="1" applyFill="1" applyBorder="1" applyAlignment="1">
      <alignment horizontal="center"/>
    </xf>
    <xf numFmtId="168" fontId="21" fillId="10" borderId="20" xfId="0" applyNumberFormat="1" applyFont="1" applyFill="1" applyBorder="1" applyAlignment="1">
      <alignment horizontal="center"/>
    </xf>
    <xf numFmtId="9" fontId="21" fillId="10" borderId="25" xfId="4" applyFont="1" applyFill="1" applyBorder="1" applyAlignment="1">
      <alignment horizontal="center"/>
    </xf>
    <xf numFmtId="9" fontId="21" fillId="10" borderId="43" xfId="4" applyFont="1" applyFill="1" applyBorder="1" applyAlignment="1">
      <alignment horizontal="center"/>
    </xf>
    <xf numFmtId="9" fontId="21" fillId="10" borderId="0" xfId="4" applyFont="1" applyFill="1" applyBorder="1" applyAlignment="1">
      <alignment horizontal="center"/>
    </xf>
    <xf numFmtId="0" fontId="21" fillId="10" borderId="8" xfId="0" applyFont="1" applyFill="1" applyBorder="1" applyAlignment="1">
      <alignment horizontal="center"/>
    </xf>
    <xf numFmtId="168" fontId="21" fillId="10" borderId="8" xfId="0" applyNumberFormat="1" applyFont="1" applyFill="1" applyBorder="1" applyAlignment="1">
      <alignment horizontal="center" vertical="center"/>
    </xf>
    <xf numFmtId="0" fontId="21" fillId="10" borderId="8" xfId="0" applyFont="1" applyFill="1" applyBorder="1" applyAlignment="1">
      <alignment horizontal="center" vertical="center"/>
    </xf>
    <xf numFmtId="165" fontId="21" fillId="10" borderId="8" xfId="1" applyFont="1" applyFill="1" applyBorder="1" applyAlignment="1">
      <alignment horizontal="center" vertical="center"/>
    </xf>
    <xf numFmtId="168" fontId="21" fillId="10" borderId="8" xfId="1" applyNumberFormat="1" applyFont="1" applyFill="1" applyBorder="1" applyAlignment="1">
      <alignment horizontal="center" vertical="center"/>
    </xf>
    <xf numFmtId="0" fontId="21" fillId="10" borderId="0" xfId="0" applyFont="1" applyFill="1" applyAlignment="1">
      <alignment horizontal="center"/>
    </xf>
    <xf numFmtId="165" fontId="21" fillId="10" borderId="8" xfId="1" applyFont="1" applyFill="1" applyBorder="1" applyAlignment="1">
      <alignment horizontal="center"/>
    </xf>
    <xf numFmtId="0" fontId="21" fillId="10" borderId="29" xfId="0" applyFont="1" applyFill="1" applyBorder="1" applyAlignment="1">
      <alignment horizontal="left"/>
    </xf>
    <xf numFmtId="0" fontId="21" fillId="10" borderId="8" xfId="0" applyNumberFormat="1" applyFont="1" applyFill="1" applyBorder="1" applyAlignment="1">
      <alignment horizontal="center"/>
    </xf>
    <xf numFmtId="0" fontId="21" fillId="10" borderId="30" xfId="0" applyFont="1" applyFill="1" applyBorder="1" applyAlignment="1">
      <alignment horizontal="left" vertical="top" wrapText="1"/>
    </xf>
    <xf numFmtId="168" fontId="21" fillId="10" borderId="19" xfId="0" applyNumberFormat="1" applyFont="1" applyFill="1" applyBorder="1" applyAlignment="1">
      <alignment horizontal="center"/>
    </xf>
    <xf numFmtId="168" fontId="21" fillId="10" borderId="27" xfId="0" applyNumberFormat="1" applyFont="1" applyFill="1" applyBorder="1" applyAlignment="1">
      <alignment horizontal="center"/>
    </xf>
    <xf numFmtId="168" fontId="21" fillId="10" borderId="17" xfId="0" applyNumberFormat="1" applyFont="1" applyFill="1" applyBorder="1" applyAlignment="1">
      <alignment horizontal="center"/>
    </xf>
    <xf numFmtId="168" fontId="21" fillId="10" borderId="18" xfId="0" applyNumberFormat="1" applyFont="1" applyFill="1" applyBorder="1" applyAlignment="1">
      <alignment horizontal="center"/>
    </xf>
    <xf numFmtId="9" fontId="21" fillId="10" borderId="19" xfId="4" applyFont="1" applyFill="1" applyBorder="1" applyAlignment="1">
      <alignment horizontal="center"/>
    </xf>
    <xf numFmtId="9" fontId="21" fillId="10" borderId="41" xfId="4" applyFont="1" applyFill="1" applyBorder="1" applyAlignment="1">
      <alignment horizontal="center"/>
    </xf>
    <xf numFmtId="168" fontId="21" fillId="9" borderId="19" xfId="0" applyNumberFormat="1" applyFont="1" applyFill="1" applyBorder="1" applyAlignment="1">
      <alignment horizontal="center"/>
    </xf>
    <xf numFmtId="168" fontId="21" fillId="9" borderId="18" xfId="0" applyNumberFormat="1" applyFont="1" applyFill="1" applyBorder="1" applyAlignment="1">
      <alignment horizontal="center"/>
    </xf>
    <xf numFmtId="9" fontId="21" fillId="9" borderId="19" xfId="4" applyFont="1" applyFill="1" applyBorder="1" applyAlignment="1">
      <alignment horizontal="center"/>
    </xf>
    <xf numFmtId="9" fontId="21" fillId="9" borderId="41" xfId="4" applyFont="1" applyFill="1" applyBorder="1" applyAlignment="1">
      <alignment horizontal="center"/>
    </xf>
    <xf numFmtId="0" fontId="21" fillId="11" borderId="0" xfId="0" applyFont="1" applyFill="1"/>
    <xf numFmtId="0" fontId="26" fillId="11" borderId="0" xfId="0" applyFont="1" applyFill="1"/>
    <xf numFmtId="0" fontId="21" fillId="11" borderId="29" xfId="0" applyFont="1" applyFill="1" applyBorder="1" applyAlignment="1">
      <alignment horizontal="left"/>
    </xf>
    <xf numFmtId="0" fontId="21" fillId="11" borderId="8" xfId="0" applyNumberFormat="1" applyFont="1" applyFill="1" applyBorder="1" applyAlignment="1">
      <alignment horizontal="center"/>
    </xf>
    <xf numFmtId="0" fontId="21" fillId="11" borderId="30" xfId="0" applyFont="1" applyFill="1" applyBorder="1" applyAlignment="1">
      <alignment horizontal="left" vertical="top" wrapText="1"/>
    </xf>
    <xf numFmtId="168" fontId="21" fillId="11" borderId="19" xfId="0" applyNumberFormat="1" applyFont="1" applyFill="1" applyBorder="1" applyAlignment="1">
      <alignment horizontal="center"/>
    </xf>
    <xf numFmtId="168" fontId="21" fillId="11" borderId="27" xfId="0" applyNumberFormat="1" applyFont="1" applyFill="1" applyBorder="1" applyAlignment="1">
      <alignment horizontal="center"/>
    </xf>
    <xf numFmtId="168" fontId="21" fillId="11" borderId="17" xfId="0" applyNumberFormat="1" applyFont="1" applyFill="1" applyBorder="1" applyAlignment="1">
      <alignment horizontal="center"/>
    </xf>
    <xf numFmtId="168" fontId="21" fillId="11" borderId="18" xfId="0" applyNumberFormat="1" applyFont="1" applyFill="1" applyBorder="1" applyAlignment="1">
      <alignment horizontal="center"/>
    </xf>
    <xf numFmtId="9" fontId="21" fillId="11" borderId="19" xfId="4" applyFont="1" applyFill="1" applyBorder="1" applyAlignment="1">
      <alignment horizontal="center"/>
    </xf>
    <xf numFmtId="9" fontId="21" fillId="11" borderId="41" xfId="4" applyFont="1" applyFill="1" applyBorder="1" applyAlignment="1">
      <alignment horizontal="center"/>
    </xf>
    <xf numFmtId="0" fontId="21" fillId="11" borderId="8" xfId="0" applyFont="1" applyFill="1" applyBorder="1" applyAlignment="1">
      <alignment horizontal="center"/>
    </xf>
    <xf numFmtId="168" fontId="21" fillId="11" borderId="8" xfId="0" applyNumberFormat="1" applyFont="1" applyFill="1" applyBorder="1" applyAlignment="1">
      <alignment horizontal="center" vertical="center"/>
    </xf>
    <xf numFmtId="0" fontId="21" fillId="11" borderId="8" xfId="0" applyFont="1" applyFill="1" applyBorder="1" applyAlignment="1">
      <alignment horizontal="center" vertical="center"/>
    </xf>
    <xf numFmtId="165" fontId="21" fillId="11" borderId="8" xfId="1" applyFont="1" applyFill="1" applyBorder="1" applyAlignment="1">
      <alignment horizontal="center" vertical="center"/>
    </xf>
    <xf numFmtId="168" fontId="21" fillId="11" borderId="8" xfId="1" applyNumberFormat="1" applyFont="1" applyFill="1" applyBorder="1" applyAlignment="1">
      <alignment horizontal="center" vertical="center"/>
    </xf>
    <xf numFmtId="0" fontId="21" fillId="11" borderId="0" xfId="0" applyFont="1" applyFill="1" applyAlignment="1">
      <alignment horizontal="center"/>
    </xf>
    <xf numFmtId="165" fontId="21" fillId="11" borderId="8" xfId="1" applyFont="1" applyFill="1" applyBorder="1" applyAlignment="1">
      <alignment horizontal="center"/>
    </xf>
    <xf numFmtId="165" fontId="13" fillId="9" borderId="8" xfId="1" applyFont="1" applyFill="1" applyBorder="1" applyAlignment="1">
      <alignment horizontal="left" vertical="top"/>
    </xf>
    <xf numFmtId="168" fontId="13" fillId="9" borderId="8" xfId="1" applyNumberFormat="1" applyFont="1" applyFill="1" applyBorder="1" applyAlignment="1">
      <alignment horizontal="center" vertical="center"/>
    </xf>
    <xf numFmtId="168" fontId="13" fillId="9" borderId="8" xfId="0" applyNumberFormat="1" applyFont="1" applyFill="1" applyBorder="1" applyAlignment="1">
      <alignment horizontal="center" vertical="center"/>
    </xf>
    <xf numFmtId="165" fontId="13" fillId="9" borderId="8" xfId="1" applyFont="1" applyFill="1" applyBorder="1" applyAlignment="1">
      <alignment horizontal="center" vertical="center"/>
    </xf>
    <xf numFmtId="0" fontId="21" fillId="9" borderId="0" xfId="0" applyFont="1" applyFill="1" applyAlignment="1">
      <alignment vertical="top"/>
    </xf>
    <xf numFmtId="0" fontId="26" fillId="9" borderId="0" xfId="0" applyFont="1" applyFill="1" applyAlignment="1">
      <alignment vertical="top"/>
    </xf>
    <xf numFmtId="0" fontId="21" fillId="9" borderId="29" xfId="0" applyFont="1" applyFill="1" applyBorder="1" applyAlignment="1">
      <alignment horizontal="left" vertical="top"/>
    </xf>
    <xf numFmtId="0" fontId="21" fillId="9" borderId="8" xfId="0" applyNumberFormat="1" applyFont="1" applyFill="1" applyBorder="1" applyAlignment="1">
      <alignment horizontal="center" vertical="top"/>
    </xf>
    <xf numFmtId="168" fontId="21" fillId="9" borderId="19" xfId="0" applyNumberFormat="1" applyFont="1" applyFill="1" applyBorder="1" applyAlignment="1">
      <alignment horizontal="center" vertical="top"/>
    </xf>
    <xf numFmtId="168" fontId="21" fillId="9" borderId="27" xfId="0" applyNumberFormat="1" applyFont="1" applyFill="1" applyBorder="1" applyAlignment="1">
      <alignment horizontal="center" vertical="top"/>
    </xf>
    <xf numFmtId="168" fontId="21" fillId="9" borderId="17" xfId="0" applyNumberFormat="1" applyFont="1" applyFill="1" applyBorder="1" applyAlignment="1">
      <alignment horizontal="center" vertical="top"/>
    </xf>
    <xf numFmtId="168" fontId="21" fillId="9" borderId="18" xfId="0" applyNumberFormat="1" applyFont="1" applyFill="1" applyBorder="1" applyAlignment="1">
      <alignment horizontal="center" vertical="top"/>
    </xf>
    <xf numFmtId="9" fontId="21" fillId="9" borderId="19" xfId="4" applyFont="1" applyFill="1" applyBorder="1" applyAlignment="1">
      <alignment horizontal="center" vertical="top"/>
    </xf>
    <xf numFmtId="9" fontId="21" fillId="9" borderId="41" xfId="4" applyFont="1" applyFill="1" applyBorder="1" applyAlignment="1">
      <alignment horizontal="center" vertical="top"/>
    </xf>
    <xf numFmtId="9" fontId="21" fillId="9" borderId="0" xfId="4" applyFont="1" applyFill="1" applyBorder="1" applyAlignment="1">
      <alignment horizontal="center" vertical="top"/>
    </xf>
    <xf numFmtId="0" fontId="21" fillId="9" borderId="8" xfId="0" applyFont="1" applyFill="1" applyBorder="1" applyAlignment="1">
      <alignment horizontal="center" vertical="top"/>
    </xf>
    <xf numFmtId="168" fontId="21" fillId="9" borderId="8" xfId="0" applyNumberFormat="1" applyFont="1" applyFill="1" applyBorder="1" applyAlignment="1">
      <alignment horizontal="center" vertical="top"/>
    </xf>
    <xf numFmtId="165" fontId="21" fillId="9" borderId="8" xfId="1" applyFont="1" applyFill="1" applyBorder="1" applyAlignment="1">
      <alignment horizontal="center" vertical="top"/>
    </xf>
    <xf numFmtId="168" fontId="21" fillId="9" borderId="8" xfId="1" applyNumberFormat="1" applyFont="1" applyFill="1" applyBorder="1" applyAlignment="1">
      <alignment horizontal="center" vertical="top"/>
    </xf>
    <xf numFmtId="0" fontId="21" fillId="9" borderId="0" xfId="0" applyFont="1" applyFill="1" applyAlignment="1">
      <alignment horizontal="center" vertical="top"/>
    </xf>
    <xf numFmtId="0" fontId="25" fillId="9" borderId="0" xfId="0" applyFont="1" applyFill="1" applyAlignment="1">
      <alignment horizontal="left" vertical="top"/>
    </xf>
    <xf numFmtId="168" fontId="14" fillId="9" borderId="17" xfId="0" applyNumberFormat="1" applyFont="1" applyFill="1" applyBorder="1" applyAlignment="1">
      <alignment horizontal="center"/>
    </xf>
    <xf numFmtId="168" fontId="14" fillId="9" borderId="29" xfId="1" applyNumberFormat="1" applyFont="1" applyFill="1" applyBorder="1" applyAlignment="1">
      <alignment horizontal="left" vertical="top"/>
    </xf>
    <xf numFmtId="168" fontId="14" fillId="9" borderId="18" xfId="1" applyNumberFormat="1" applyFont="1" applyFill="1" applyBorder="1" applyAlignment="1">
      <alignment horizontal="left" vertical="top"/>
    </xf>
    <xf numFmtId="168" fontId="22" fillId="9" borderId="19" xfId="0" applyNumberFormat="1" applyFont="1" applyFill="1" applyBorder="1" applyAlignment="1">
      <alignment horizontal="center"/>
    </xf>
    <xf numFmtId="168" fontId="22" fillId="9" borderId="18" xfId="0" applyNumberFormat="1" applyFont="1" applyFill="1" applyBorder="1" applyAlignment="1">
      <alignment horizontal="center"/>
    </xf>
    <xf numFmtId="168" fontId="22" fillId="9" borderId="17" xfId="0" applyNumberFormat="1" applyFont="1" applyFill="1" applyBorder="1" applyAlignment="1">
      <alignment horizontal="center"/>
    </xf>
    <xf numFmtId="168" fontId="22" fillId="9" borderId="27" xfId="0" applyNumberFormat="1" applyFont="1" applyFill="1" applyBorder="1" applyAlignment="1">
      <alignment horizontal="center"/>
    </xf>
    <xf numFmtId="0" fontId="14" fillId="9" borderId="48" xfId="0" applyFont="1" applyFill="1" applyBorder="1" applyAlignment="1">
      <alignment horizontal="left" vertical="top"/>
    </xf>
    <xf numFmtId="0" fontId="25" fillId="9" borderId="48" xfId="0" applyFont="1" applyFill="1" applyBorder="1" applyAlignment="1">
      <alignment horizontal="left" vertical="top"/>
    </xf>
    <xf numFmtId="14" fontId="14" fillId="9" borderId="31" xfId="0" applyNumberFormat="1" applyFont="1" applyFill="1" applyBorder="1" applyAlignment="1">
      <alignment horizontal="left" vertical="top"/>
    </xf>
    <xf numFmtId="0" fontId="14" fillId="9" borderId="42" xfId="0" applyNumberFormat="1" applyFont="1" applyFill="1" applyBorder="1" applyAlignment="1">
      <alignment horizontal="center" vertical="top"/>
    </xf>
    <xf numFmtId="0" fontId="14" fillId="9" borderId="32" xfId="0" applyFont="1" applyFill="1" applyBorder="1" applyAlignment="1">
      <alignment horizontal="left" vertical="top" wrapText="1"/>
    </xf>
    <xf numFmtId="168" fontId="14" fillId="9" borderId="22" xfId="1" applyNumberFormat="1" applyFont="1" applyFill="1" applyBorder="1" applyAlignment="1">
      <alignment horizontal="left" vertical="top"/>
    </xf>
    <xf numFmtId="168" fontId="14" fillId="9" borderId="28" xfId="1" applyNumberFormat="1" applyFont="1" applyFill="1" applyBorder="1" applyAlignment="1">
      <alignment horizontal="left" vertical="top"/>
    </xf>
    <xf numFmtId="168" fontId="14" fillId="9" borderId="21" xfId="1" applyNumberFormat="1" applyFont="1" applyFill="1" applyBorder="1" applyAlignment="1">
      <alignment horizontal="left" vertical="top"/>
    </xf>
    <xf numFmtId="168" fontId="14" fillId="9" borderId="44" xfId="1" applyNumberFormat="1" applyFont="1" applyFill="1" applyBorder="1" applyAlignment="1">
      <alignment horizontal="left" vertical="top"/>
    </xf>
    <xf numFmtId="168" fontId="14" fillId="9" borderId="42" xfId="1" applyNumberFormat="1" applyFont="1" applyFill="1" applyBorder="1" applyAlignment="1">
      <alignment horizontal="left" vertical="top"/>
    </xf>
    <xf numFmtId="168" fontId="13" fillId="9" borderId="38" xfId="1" applyNumberFormat="1" applyFont="1" applyFill="1" applyBorder="1" applyAlignment="1">
      <alignment horizontal="left" vertical="top"/>
    </xf>
    <xf numFmtId="168" fontId="13" fillId="9" borderId="21" xfId="1" applyNumberFormat="1" applyFont="1" applyFill="1" applyBorder="1" applyAlignment="1">
      <alignment horizontal="left" vertical="top"/>
    </xf>
    <xf numFmtId="168" fontId="13" fillId="9" borderId="22" xfId="1" applyNumberFormat="1" applyFont="1" applyFill="1" applyBorder="1" applyAlignment="1">
      <alignment horizontal="left" vertical="top"/>
    </xf>
    <xf numFmtId="168" fontId="14" fillId="9" borderId="23" xfId="1" applyNumberFormat="1" applyFont="1" applyFill="1" applyBorder="1" applyAlignment="1">
      <alignment horizontal="left" vertical="top"/>
    </xf>
    <xf numFmtId="168" fontId="14" fillId="9" borderId="38" xfId="1" applyNumberFormat="1" applyFont="1" applyFill="1" applyBorder="1" applyAlignment="1">
      <alignment horizontal="left" vertical="top"/>
    </xf>
    <xf numFmtId="168" fontId="14" fillId="9" borderId="31" xfId="1" applyNumberFormat="1" applyFont="1" applyFill="1" applyBorder="1" applyAlignment="1">
      <alignment horizontal="left" vertical="top"/>
    </xf>
    <xf numFmtId="168" fontId="14" fillId="9" borderId="30" xfId="1" applyNumberFormat="1" applyFont="1" applyFill="1" applyBorder="1" applyAlignment="1">
      <alignment horizontal="left" vertical="top"/>
    </xf>
    <xf numFmtId="9" fontId="13" fillId="9" borderId="22" xfId="4" applyFont="1" applyFill="1" applyBorder="1" applyAlignment="1">
      <alignment horizontal="center" vertical="top"/>
    </xf>
    <xf numFmtId="9" fontId="13" fillId="9" borderId="44" xfId="4" applyFont="1" applyFill="1" applyBorder="1" applyAlignment="1">
      <alignment horizontal="center" vertical="top"/>
    </xf>
    <xf numFmtId="168" fontId="16" fillId="9" borderId="8" xfId="1" applyNumberFormat="1" applyFont="1" applyFill="1" applyBorder="1" applyAlignment="1">
      <alignment horizontal="left" vertical="top"/>
    </xf>
    <xf numFmtId="168" fontId="21" fillId="3" borderId="38" xfId="1" applyNumberFormat="1" applyFont="1" applyFill="1" applyBorder="1" applyAlignment="1">
      <alignment horizontal="center"/>
    </xf>
    <xf numFmtId="9" fontId="21" fillId="3" borderId="21" xfId="4" applyFont="1" applyFill="1" applyBorder="1" applyAlignment="1">
      <alignment horizontal="center"/>
    </xf>
    <xf numFmtId="168" fontId="22" fillId="0" borderId="8" xfId="0" applyNumberFormat="1" applyFont="1" applyFill="1" applyBorder="1" applyAlignment="1">
      <alignment horizontal="center"/>
    </xf>
    <xf numFmtId="168" fontId="22" fillId="0" borderId="8" xfId="0" applyNumberFormat="1" applyFont="1" applyFill="1" applyBorder="1" applyAlignment="1">
      <alignment horizontal="center" vertical="center"/>
    </xf>
    <xf numFmtId="168" fontId="22" fillId="0" borderId="10" xfId="0" applyNumberFormat="1" applyFont="1" applyFill="1" applyBorder="1" applyAlignment="1">
      <alignment horizontal="center"/>
    </xf>
    <xf numFmtId="168" fontId="32" fillId="3" borderId="0" xfId="0" applyNumberFormat="1" applyFont="1" applyFill="1" applyBorder="1"/>
    <xf numFmtId="168" fontId="14" fillId="0" borderId="8" xfId="1" applyNumberFormat="1" applyFont="1" applyFill="1" applyBorder="1" applyAlignment="1">
      <alignment horizontal="center" vertical="center"/>
    </xf>
    <xf numFmtId="168" fontId="14" fillId="0" borderId="8" xfId="0" applyNumberFormat="1" applyFont="1" applyFill="1" applyBorder="1" applyAlignment="1">
      <alignment horizontal="center" vertical="center"/>
    </xf>
    <xf numFmtId="165" fontId="14" fillId="0" borderId="8" xfId="1" applyFont="1" applyFill="1" applyBorder="1" applyAlignment="1">
      <alignment horizontal="center" vertical="center"/>
    </xf>
    <xf numFmtId="168" fontId="14" fillId="3" borderId="23" xfId="1" applyNumberFormat="1" applyFont="1" applyFill="1" applyBorder="1" applyAlignment="1">
      <alignment horizontal="left" vertical="top"/>
    </xf>
    <xf numFmtId="0" fontId="16" fillId="0" borderId="8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vertical="top"/>
    </xf>
    <xf numFmtId="168" fontId="16" fillId="0" borderId="8" xfId="0" applyNumberFormat="1" applyFont="1" applyFill="1" applyBorder="1"/>
    <xf numFmtId="9" fontId="21" fillId="9" borderId="19" xfId="4" applyFont="1" applyFill="1" applyBorder="1" applyAlignment="1">
      <alignment horizontal="center" vertical="center"/>
    </xf>
    <xf numFmtId="9" fontId="21" fillId="9" borderId="41" xfId="4" applyFont="1" applyFill="1" applyBorder="1" applyAlignment="1">
      <alignment horizontal="center" vertical="center"/>
    </xf>
    <xf numFmtId="0" fontId="21" fillId="9" borderId="20" xfId="0" applyFont="1" applyFill="1" applyBorder="1" applyAlignment="1">
      <alignment horizontal="left" vertical="center"/>
    </xf>
    <xf numFmtId="0" fontId="26" fillId="9" borderId="20" xfId="0" applyFont="1" applyFill="1" applyBorder="1" applyAlignment="1">
      <alignment horizontal="left" vertical="center"/>
    </xf>
    <xf numFmtId="0" fontId="21" fillId="9" borderId="29" xfId="0" applyFont="1" applyFill="1" applyBorder="1" applyAlignment="1">
      <alignment horizontal="left" vertical="center"/>
    </xf>
    <xf numFmtId="0" fontId="21" fillId="9" borderId="8" xfId="0" applyNumberFormat="1" applyFont="1" applyFill="1" applyBorder="1" applyAlignment="1">
      <alignment horizontal="left" vertical="center"/>
    </xf>
    <xf numFmtId="0" fontId="21" fillId="9" borderId="30" xfId="0" applyFont="1" applyFill="1" applyBorder="1" applyAlignment="1">
      <alignment horizontal="left" vertical="center" wrapText="1"/>
    </xf>
    <xf numFmtId="168" fontId="21" fillId="9" borderId="19" xfId="0" applyNumberFormat="1" applyFont="1" applyFill="1" applyBorder="1" applyAlignment="1">
      <alignment horizontal="left" vertical="center"/>
    </xf>
    <xf numFmtId="168" fontId="21" fillId="9" borderId="27" xfId="0" applyNumberFormat="1" applyFont="1" applyFill="1" applyBorder="1" applyAlignment="1">
      <alignment horizontal="left" vertical="center"/>
    </xf>
    <xf numFmtId="168" fontId="21" fillId="9" borderId="17" xfId="0" applyNumberFormat="1" applyFont="1" applyFill="1" applyBorder="1" applyAlignment="1">
      <alignment horizontal="left" vertical="center"/>
    </xf>
    <xf numFmtId="168" fontId="21" fillId="9" borderId="18" xfId="0" applyNumberFormat="1" applyFont="1" applyFill="1" applyBorder="1" applyAlignment="1">
      <alignment horizontal="left" vertical="center"/>
    </xf>
    <xf numFmtId="9" fontId="21" fillId="9" borderId="20" xfId="4" applyFont="1" applyFill="1" applyBorder="1" applyAlignment="1">
      <alignment horizontal="left" vertical="center"/>
    </xf>
    <xf numFmtId="0" fontId="21" fillId="9" borderId="8" xfId="0" applyFont="1" applyFill="1" applyBorder="1" applyAlignment="1">
      <alignment horizontal="left" vertical="center"/>
    </xf>
    <xf numFmtId="168" fontId="21" fillId="9" borderId="8" xfId="0" applyNumberFormat="1" applyFont="1" applyFill="1" applyBorder="1" applyAlignment="1">
      <alignment horizontal="left" vertical="center"/>
    </xf>
    <xf numFmtId="165" fontId="21" fillId="9" borderId="8" xfId="1" applyFont="1" applyFill="1" applyBorder="1" applyAlignment="1">
      <alignment horizontal="left" vertical="center"/>
    </xf>
    <xf numFmtId="168" fontId="21" fillId="9" borderId="8" xfId="1" applyNumberFormat="1" applyFont="1" applyFill="1" applyBorder="1" applyAlignment="1">
      <alignment horizontal="left" vertical="center"/>
    </xf>
    <xf numFmtId="9" fontId="14" fillId="0" borderId="0" xfId="4" applyFont="1" applyFill="1" applyAlignment="1">
      <alignment horizontal="center" vertical="top"/>
    </xf>
    <xf numFmtId="9" fontId="13" fillId="3" borderId="0" xfId="4" applyFont="1" applyFill="1" applyBorder="1" applyAlignment="1">
      <alignment horizontal="center" vertical="top"/>
    </xf>
    <xf numFmtId="171" fontId="13" fillId="0" borderId="0" xfId="4" applyNumberFormat="1" applyFont="1" applyFill="1" applyBorder="1" applyAlignment="1">
      <alignment horizontal="left" vertical="top"/>
    </xf>
    <xf numFmtId="0" fontId="14" fillId="4" borderId="0" xfId="0" applyFont="1" applyFill="1"/>
    <xf numFmtId="0" fontId="25" fillId="4" borderId="0" xfId="0" applyFont="1" applyFill="1"/>
    <xf numFmtId="165" fontId="13" fillId="4" borderId="0" xfId="1" applyFont="1" applyFill="1" applyBorder="1"/>
    <xf numFmtId="9" fontId="14" fillId="4" borderId="0" xfId="4" applyFont="1" applyFill="1" applyBorder="1"/>
    <xf numFmtId="0" fontId="13" fillId="4" borderId="0" xfId="0" applyFont="1" applyFill="1" applyBorder="1"/>
    <xf numFmtId="0" fontId="13" fillId="4" borderId="0" xfId="0" applyFont="1" applyFill="1"/>
    <xf numFmtId="165" fontId="13" fillId="4" borderId="0" xfId="1" applyFont="1" applyFill="1"/>
    <xf numFmtId="168" fontId="13" fillId="4" borderId="0" xfId="1" applyNumberFormat="1" applyFont="1" applyFill="1"/>
    <xf numFmtId="44" fontId="14" fillId="4" borderId="0" xfId="0" applyNumberFormat="1" applyFont="1" applyFill="1" applyBorder="1"/>
    <xf numFmtId="168" fontId="14" fillId="4" borderId="0" xfId="0" applyNumberFormat="1" applyFont="1" applyFill="1"/>
    <xf numFmtId="165" fontId="14" fillId="4" borderId="0" xfId="1" applyFont="1" applyFill="1"/>
    <xf numFmtId="0" fontId="33" fillId="0" borderId="0" xfId="0" applyFont="1" applyFill="1" applyBorder="1"/>
    <xf numFmtId="0" fontId="13" fillId="3" borderId="11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38" fillId="0" borderId="0" xfId="0" applyNumberFormat="1" applyFont="1" applyFill="1" applyBorder="1" applyAlignment="1">
      <alignment vertical="top" wrapText="1" readingOrder="1"/>
    </xf>
    <xf numFmtId="0" fontId="38" fillId="0" borderId="62" xfId="0" applyNumberFormat="1" applyFont="1" applyFill="1" applyBorder="1" applyAlignment="1">
      <alignment vertical="top" wrapText="1" readingOrder="1"/>
    </xf>
    <xf numFmtId="172" fontId="38" fillId="0" borderId="0" xfId="0" applyNumberFormat="1" applyFont="1" applyFill="1" applyBorder="1" applyAlignment="1">
      <alignment vertical="top" wrapText="1" readingOrder="1"/>
    </xf>
    <xf numFmtId="0" fontId="39" fillId="12" borderId="59" xfId="0" applyNumberFormat="1" applyFont="1" applyFill="1" applyBorder="1" applyAlignment="1">
      <alignment horizontal="center" vertical="top" wrapText="1" readingOrder="1"/>
    </xf>
    <xf numFmtId="172" fontId="41" fillId="0" borderId="0" xfId="3" applyNumberFormat="1" applyFont="1" applyFill="1" applyBorder="1" applyAlignment="1">
      <alignment horizontal="center" vertical="center" wrapText="1" readingOrder="1"/>
    </xf>
    <xf numFmtId="172" fontId="41" fillId="0" borderId="0" xfId="3" applyNumberFormat="1" applyFont="1" applyFill="1" applyBorder="1" applyAlignment="1">
      <alignment horizontal="right" vertical="center" wrapText="1" readingOrder="1"/>
    </xf>
    <xf numFmtId="172" fontId="42" fillId="0" borderId="0" xfId="3" applyNumberFormat="1" applyFont="1" applyFill="1" applyBorder="1"/>
    <xf numFmtId="172" fontId="43" fillId="0" borderId="0" xfId="3" applyNumberFormat="1" applyFont="1" applyFill="1" applyBorder="1" applyAlignment="1">
      <alignment horizontal="center" vertical="center" wrapText="1" readingOrder="1"/>
    </xf>
    <xf numFmtId="172" fontId="43" fillId="0" borderId="0" xfId="3" applyNumberFormat="1" applyFont="1" applyFill="1" applyBorder="1" applyAlignment="1">
      <alignment horizontal="right" vertical="center" wrapText="1" readingOrder="1"/>
    </xf>
    <xf numFmtId="172" fontId="44" fillId="0" borderId="0" xfId="3" applyNumberFormat="1" applyFont="1" applyFill="1" applyBorder="1"/>
    <xf numFmtId="172" fontId="45" fillId="0" borderId="0" xfId="3" applyNumberFormat="1" applyFont="1" applyFill="1" applyBorder="1" applyAlignment="1">
      <alignment horizontal="center" vertical="center" wrapText="1" readingOrder="1"/>
    </xf>
    <xf numFmtId="172" fontId="45" fillId="0" borderId="0" xfId="3" applyNumberFormat="1" applyFont="1" applyFill="1" applyBorder="1" applyAlignment="1">
      <alignment horizontal="right" vertical="center" wrapText="1" readingOrder="1"/>
    </xf>
    <xf numFmtId="172" fontId="46" fillId="0" borderId="0" xfId="3" applyNumberFormat="1" applyFont="1" applyFill="1" applyBorder="1" applyAlignment="1">
      <alignment horizontal="center" vertical="center" wrapText="1" readingOrder="1"/>
    </xf>
    <xf numFmtId="172" fontId="46" fillId="0" borderId="0" xfId="3" applyNumberFormat="1" applyFont="1" applyFill="1" applyBorder="1" applyAlignment="1">
      <alignment horizontal="right" vertical="center" wrapText="1" readingOrder="1"/>
    </xf>
    <xf numFmtId="172" fontId="47" fillId="0" borderId="0" xfId="3" applyNumberFormat="1" applyFont="1" applyFill="1" applyBorder="1"/>
    <xf numFmtId="172" fontId="45" fillId="5" borderId="0" xfId="3" applyNumberFormat="1" applyFont="1" applyFill="1" applyBorder="1" applyAlignment="1">
      <alignment horizontal="center" vertical="center" wrapText="1" readingOrder="1"/>
    </xf>
    <xf numFmtId="172" fontId="45" fillId="5" borderId="0" xfId="3" applyNumberFormat="1" applyFont="1" applyFill="1" applyBorder="1" applyAlignment="1">
      <alignment horizontal="right" vertical="center" wrapText="1" readingOrder="1"/>
    </xf>
    <xf numFmtId="172" fontId="42" fillId="5" borderId="0" xfId="3" applyNumberFormat="1" applyFont="1" applyFill="1" applyBorder="1"/>
    <xf numFmtId="0" fontId="21" fillId="3" borderId="49" xfId="0" applyFont="1" applyFill="1" applyBorder="1" applyAlignment="1">
      <alignment horizontal="left" vertical="top"/>
    </xf>
    <xf numFmtId="0" fontId="21" fillId="3" borderId="50" xfId="0" applyNumberFormat="1" applyFont="1" applyFill="1" applyBorder="1" applyAlignment="1">
      <alignment horizontal="center" vertical="top"/>
    </xf>
    <xf numFmtId="0" fontId="21" fillId="3" borderId="51" xfId="0" applyFont="1" applyFill="1" applyBorder="1" applyAlignment="1">
      <alignment horizontal="left" vertical="top" wrapText="1"/>
    </xf>
    <xf numFmtId="168" fontId="21" fillId="3" borderId="54" xfId="0" applyNumberFormat="1" applyFont="1" applyFill="1" applyBorder="1" applyAlignment="1">
      <alignment horizontal="center" vertical="top"/>
    </xf>
    <xf numFmtId="168" fontId="21" fillId="3" borderId="48" xfId="0" applyNumberFormat="1" applyFont="1" applyFill="1" applyBorder="1" applyAlignment="1">
      <alignment horizontal="center" vertical="top"/>
    </xf>
    <xf numFmtId="168" fontId="21" fillId="3" borderId="55" xfId="0" applyNumberFormat="1" applyFont="1" applyFill="1" applyBorder="1" applyAlignment="1">
      <alignment horizontal="center" vertical="top"/>
    </xf>
    <xf numFmtId="168" fontId="21" fillId="3" borderId="50" xfId="0" applyNumberFormat="1" applyFont="1" applyFill="1" applyBorder="1" applyAlignment="1">
      <alignment horizontal="center" vertical="top"/>
    </xf>
    <xf numFmtId="168" fontId="21" fillId="3" borderId="56" xfId="0" applyNumberFormat="1" applyFont="1" applyFill="1" applyBorder="1" applyAlignment="1">
      <alignment horizontal="center" vertical="top"/>
    </xf>
    <xf numFmtId="168" fontId="21" fillId="3" borderId="52" xfId="0" applyNumberFormat="1" applyFont="1" applyFill="1" applyBorder="1" applyAlignment="1">
      <alignment horizontal="center" vertical="top"/>
    </xf>
    <xf numFmtId="168" fontId="21" fillId="3" borderId="53" xfId="0" applyNumberFormat="1" applyFont="1" applyFill="1" applyBorder="1" applyAlignment="1">
      <alignment horizontal="center" vertical="top"/>
    </xf>
    <xf numFmtId="168" fontId="21" fillId="3" borderId="63" xfId="1" applyNumberFormat="1" applyFont="1" applyFill="1" applyBorder="1" applyAlignment="1">
      <alignment horizontal="left" vertical="top"/>
    </xf>
    <xf numFmtId="168" fontId="21" fillId="3" borderId="3" xfId="1" applyNumberFormat="1" applyFont="1" applyFill="1" applyBorder="1" applyAlignment="1">
      <alignment horizontal="left" vertical="top"/>
    </xf>
    <xf numFmtId="168" fontId="21" fillId="8" borderId="48" xfId="0" applyNumberFormat="1" applyFont="1" applyFill="1" applyBorder="1" applyAlignment="1">
      <alignment horizontal="center" vertical="top"/>
    </xf>
    <xf numFmtId="168" fontId="21" fillId="0" borderId="48" xfId="0" applyNumberFormat="1" applyFont="1" applyFill="1" applyBorder="1" applyAlignment="1">
      <alignment horizontal="center" vertical="top"/>
    </xf>
    <xf numFmtId="168" fontId="21" fillId="0" borderId="55" xfId="0" applyNumberFormat="1" applyFont="1" applyFill="1" applyBorder="1" applyAlignment="1">
      <alignment horizontal="center" vertical="top"/>
    </xf>
    <xf numFmtId="168" fontId="21" fillId="0" borderId="56" xfId="0" applyNumberFormat="1" applyFont="1" applyFill="1" applyBorder="1" applyAlignment="1">
      <alignment horizontal="center" vertical="top"/>
    </xf>
    <xf numFmtId="168" fontId="21" fillId="0" borderId="50" xfId="0" applyNumberFormat="1" applyFont="1" applyFill="1" applyBorder="1" applyAlignment="1">
      <alignment horizontal="center" vertical="top"/>
    </xf>
    <xf numFmtId="168" fontId="21" fillId="3" borderId="51" xfId="0" applyNumberFormat="1" applyFont="1" applyFill="1" applyBorder="1" applyAlignment="1">
      <alignment horizontal="center" vertical="top"/>
    </xf>
    <xf numFmtId="9" fontId="21" fillId="3" borderId="54" xfId="4" applyFont="1" applyFill="1" applyBorder="1" applyAlignment="1">
      <alignment horizontal="center" vertical="top"/>
    </xf>
    <xf numFmtId="9" fontId="21" fillId="3" borderId="52" xfId="4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9" fontId="14" fillId="3" borderId="0" xfId="4" applyFont="1" applyFill="1" applyBorder="1"/>
    <xf numFmtId="165" fontId="13" fillId="3" borderId="0" xfId="1" applyFont="1" applyFill="1" applyBorder="1"/>
    <xf numFmtId="0" fontId="13" fillId="3" borderId="0" xfId="0" applyFont="1" applyFill="1"/>
    <xf numFmtId="165" fontId="13" fillId="3" borderId="0" xfId="1" applyFont="1" applyFill="1"/>
    <xf numFmtId="168" fontId="13" fillId="3" borderId="0" xfId="1" applyNumberFormat="1" applyFont="1" applyFill="1"/>
    <xf numFmtId="0" fontId="14" fillId="3" borderId="0" xfId="0" applyFont="1" applyFill="1"/>
    <xf numFmtId="168" fontId="13" fillId="3" borderId="0" xfId="0" applyNumberFormat="1" applyFont="1" applyFill="1"/>
    <xf numFmtId="165" fontId="13" fillId="3" borderId="10" xfId="1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168" fontId="13" fillId="3" borderId="10" xfId="1" applyNumberFormat="1" applyFont="1" applyFill="1" applyBorder="1" applyAlignment="1">
      <alignment horizontal="center"/>
    </xf>
    <xf numFmtId="165" fontId="14" fillId="3" borderId="0" xfId="1" applyFont="1" applyFill="1"/>
    <xf numFmtId="168" fontId="14" fillId="3" borderId="0" xfId="0" applyNumberFormat="1" applyFont="1" applyFill="1"/>
    <xf numFmtId="0" fontId="14" fillId="3" borderId="10" xfId="0" applyFont="1" applyFill="1" applyBorder="1" applyAlignment="1">
      <alignment horizontal="center"/>
    </xf>
    <xf numFmtId="165" fontId="14" fillId="3" borderId="10" xfId="1" applyFont="1" applyFill="1" applyBorder="1" applyAlignment="1">
      <alignment horizontal="center"/>
    </xf>
    <xf numFmtId="165" fontId="13" fillId="3" borderId="8" xfId="1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3" fillId="3" borderId="0" xfId="4" applyNumberFormat="1" applyFont="1" applyFill="1" applyBorder="1" applyAlignment="1">
      <alignment horizontal="center" vertical="center"/>
    </xf>
    <xf numFmtId="165" fontId="13" fillId="3" borderId="8" xfId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168" fontId="13" fillId="3" borderId="8" xfId="1" applyNumberFormat="1" applyFont="1" applyFill="1" applyBorder="1" applyAlignment="1">
      <alignment horizontal="center" vertical="center"/>
    </xf>
    <xf numFmtId="9" fontId="14" fillId="3" borderId="0" xfId="4" applyFont="1" applyFill="1" applyBorder="1" applyAlignment="1">
      <alignment horizontal="left" vertical="top"/>
    </xf>
    <xf numFmtId="165" fontId="16" fillId="3" borderId="8" xfId="1" applyFont="1" applyFill="1" applyBorder="1" applyAlignment="1">
      <alignment horizontal="left" vertical="top"/>
    </xf>
    <xf numFmtId="168" fontId="16" fillId="3" borderId="8" xfId="0" applyNumberFormat="1" applyFont="1" applyFill="1" applyBorder="1" applyAlignment="1">
      <alignment horizontal="center" vertical="center"/>
    </xf>
    <xf numFmtId="165" fontId="16" fillId="3" borderId="8" xfId="1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vertical="top"/>
    </xf>
    <xf numFmtId="168" fontId="14" fillId="3" borderId="0" xfId="0" applyNumberFormat="1" applyFont="1" applyFill="1" applyAlignment="1">
      <alignment horizontal="left" vertical="top"/>
    </xf>
    <xf numFmtId="9" fontId="21" fillId="3" borderId="0" xfId="4" applyFont="1" applyFill="1" applyBorder="1" applyAlignment="1">
      <alignment horizontal="center"/>
    </xf>
    <xf numFmtId="0" fontId="21" fillId="3" borderId="0" xfId="0" applyFont="1" applyFill="1" applyAlignment="1">
      <alignment horizontal="center"/>
    </xf>
    <xf numFmtId="9" fontId="19" fillId="3" borderId="0" xfId="4" applyFont="1" applyFill="1" applyBorder="1" applyAlignment="1">
      <alignment horizontal="left" vertical="top"/>
    </xf>
    <xf numFmtId="171" fontId="14" fillId="3" borderId="0" xfId="4" applyNumberFormat="1" applyFont="1" applyFill="1" applyAlignment="1">
      <alignment horizontal="center" vertical="top"/>
    </xf>
    <xf numFmtId="171" fontId="13" fillId="3" borderId="0" xfId="4" applyNumberFormat="1" applyFont="1" applyFill="1" applyBorder="1" applyAlignment="1">
      <alignment horizontal="left" vertical="top"/>
    </xf>
    <xf numFmtId="9" fontId="13" fillId="3" borderId="0" xfId="4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171" fontId="13" fillId="3" borderId="48" xfId="4" applyNumberFormat="1" applyFont="1" applyFill="1" applyBorder="1" applyAlignment="1">
      <alignment horizontal="left" vertical="top"/>
    </xf>
    <xf numFmtId="9" fontId="13" fillId="3" borderId="48" xfId="4" applyFont="1" applyFill="1" applyBorder="1" applyAlignment="1">
      <alignment horizontal="left" vertical="top"/>
    </xf>
    <xf numFmtId="168" fontId="14" fillId="3" borderId="48" xfId="0" applyNumberFormat="1" applyFont="1" applyFill="1" applyBorder="1" applyAlignment="1">
      <alignment horizontal="left" vertical="top"/>
    </xf>
    <xf numFmtId="0" fontId="14" fillId="3" borderId="48" xfId="0" applyFont="1" applyFill="1" applyBorder="1" applyAlignment="1">
      <alignment horizontal="left" vertical="top"/>
    </xf>
    <xf numFmtId="0" fontId="21" fillId="3" borderId="0" xfId="0" applyFont="1" applyFill="1" applyAlignment="1">
      <alignment horizontal="left" vertical="top"/>
    </xf>
    <xf numFmtId="9" fontId="22" fillId="3" borderId="0" xfId="4" applyFont="1" applyFill="1" applyBorder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top"/>
    </xf>
    <xf numFmtId="0" fontId="21" fillId="3" borderId="0" xfId="0" applyFont="1" applyFill="1" applyAlignment="1">
      <alignment horizontal="center" vertical="center"/>
    </xf>
    <xf numFmtId="171" fontId="14" fillId="3" borderId="0" xfId="4" applyNumberFormat="1" applyFont="1" applyFill="1" applyBorder="1" applyAlignment="1">
      <alignment horizontal="left" vertical="top"/>
    </xf>
    <xf numFmtId="9" fontId="14" fillId="3" borderId="0" xfId="4" applyFont="1" applyFill="1"/>
    <xf numFmtId="44" fontId="13" fillId="3" borderId="0" xfId="0" applyNumberFormat="1" applyFont="1" applyFill="1"/>
    <xf numFmtId="44" fontId="14" fillId="3" borderId="0" xfId="0" applyNumberFormat="1" applyFont="1" applyFill="1"/>
    <xf numFmtId="42" fontId="48" fillId="13" borderId="64" xfId="0" applyNumberFormat="1" applyFont="1" applyFill="1" applyBorder="1"/>
    <xf numFmtId="42" fontId="33" fillId="0" borderId="64" xfId="0" applyNumberFormat="1" applyFont="1" applyBorder="1"/>
    <xf numFmtId="42" fontId="49" fillId="0" borderId="64" xfId="0" applyNumberFormat="1" applyFont="1" applyBorder="1"/>
    <xf numFmtId="44" fontId="49" fillId="0" borderId="64" xfId="0" applyNumberFormat="1" applyFont="1" applyBorder="1"/>
    <xf numFmtId="44" fontId="33" fillId="0" borderId="64" xfId="0" applyNumberFormat="1" applyFont="1" applyBorder="1"/>
    <xf numFmtId="164" fontId="50" fillId="0" borderId="65" xfId="0" applyNumberFormat="1" applyFont="1" applyBorder="1"/>
    <xf numFmtId="164" fontId="0" fillId="0" borderId="0" xfId="0" applyNumberFormat="1"/>
    <xf numFmtId="44" fontId="48" fillId="13" borderId="64" xfId="0" applyNumberFormat="1" applyFont="1" applyFill="1" applyBorder="1"/>
    <xf numFmtId="0" fontId="16" fillId="3" borderId="12" xfId="0" applyFont="1" applyFill="1" applyBorder="1" applyAlignment="1">
      <alignment horizontal="center" vertical="top"/>
    </xf>
    <xf numFmtId="0" fontId="19" fillId="0" borderId="0" xfId="0" applyFont="1" applyFill="1"/>
    <xf numFmtId="0" fontId="16" fillId="3" borderId="0" xfId="0" applyFont="1" applyFill="1" applyBorder="1" applyAlignment="1">
      <alignment horizontal="center" vertical="center"/>
    </xf>
    <xf numFmtId="0" fontId="16" fillId="3" borderId="0" xfId="0" applyNumberFormat="1" applyFont="1" applyFill="1" applyBorder="1" applyAlignment="1">
      <alignment horizontal="center" vertical="center"/>
    </xf>
    <xf numFmtId="168" fontId="16" fillId="3" borderId="13" xfId="1" applyNumberFormat="1" applyFont="1" applyFill="1" applyBorder="1" applyAlignment="1">
      <alignment horizontal="center" vertical="center"/>
    </xf>
    <xf numFmtId="168" fontId="16" fillId="8" borderId="13" xfId="1" applyNumberFormat="1" applyFont="1" applyFill="1" applyBorder="1" applyAlignment="1">
      <alignment horizontal="center" vertical="center"/>
    </xf>
    <xf numFmtId="9" fontId="16" fillId="3" borderId="0" xfId="4" applyFont="1" applyFill="1" applyBorder="1" applyAlignment="1">
      <alignment horizontal="center" vertical="center"/>
    </xf>
    <xf numFmtId="9" fontId="16" fillId="0" borderId="0" xfId="4" applyFont="1" applyFill="1" applyBorder="1" applyAlignment="1">
      <alignment horizontal="center" vertical="center"/>
    </xf>
    <xf numFmtId="168" fontId="16" fillId="0" borderId="0" xfId="1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5" fontId="16" fillId="0" borderId="0" xfId="1" applyFont="1" applyFill="1" applyAlignment="1">
      <alignment horizontal="center" vertical="center"/>
    </xf>
    <xf numFmtId="168" fontId="16" fillId="0" borderId="0" xfId="1" applyNumberFormat="1" applyFont="1" applyFill="1" applyAlignment="1">
      <alignment horizontal="center" vertical="center"/>
    </xf>
    <xf numFmtId="172" fontId="33" fillId="0" borderId="0" xfId="0" applyNumberFormat="1" applyFont="1" applyFill="1" applyBorder="1"/>
    <xf numFmtId="171" fontId="13" fillId="0" borderId="0" xfId="4" applyNumberFormat="1" applyFont="1" applyFill="1" applyBorder="1" applyAlignment="1">
      <alignment horizontal="center" vertical="center"/>
    </xf>
    <xf numFmtId="171" fontId="14" fillId="0" borderId="0" xfId="4" applyNumberFormat="1" applyFont="1" applyFill="1" applyAlignment="1">
      <alignment horizontal="center"/>
    </xf>
    <xf numFmtId="171" fontId="14" fillId="0" borderId="0" xfId="4" applyNumberFormat="1" applyFont="1" applyFill="1" applyAlignment="1">
      <alignment horizontal="center" vertical="center"/>
    </xf>
    <xf numFmtId="171" fontId="13" fillId="0" borderId="0" xfId="4" applyNumberFormat="1" applyFont="1" applyFill="1" applyAlignment="1">
      <alignment horizontal="center" vertical="center"/>
    </xf>
    <xf numFmtId="171" fontId="14" fillId="0" borderId="0" xfId="4" applyNumberFormat="1" applyFont="1" applyFill="1" applyBorder="1" applyAlignment="1">
      <alignment horizontal="center"/>
    </xf>
    <xf numFmtId="171" fontId="14" fillId="0" borderId="0" xfId="4" applyNumberFormat="1" applyFont="1" applyFill="1" applyBorder="1" applyAlignment="1">
      <alignment horizontal="center" vertical="center"/>
    </xf>
    <xf numFmtId="171" fontId="14" fillId="3" borderId="0" xfId="4" applyNumberFormat="1" applyFont="1" applyFill="1" applyBorder="1" applyAlignment="1">
      <alignment horizontal="center"/>
    </xf>
    <xf numFmtId="171" fontId="14" fillId="3" borderId="0" xfId="4" applyNumberFormat="1" applyFont="1" applyFill="1" applyBorder="1" applyAlignment="1">
      <alignment horizontal="center" vertical="center"/>
    </xf>
    <xf numFmtId="171" fontId="13" fillId="3" borderId="0" xfId="4" applyNumberFormat="1" applyFont="1" applyFill="1" applyBorder="1" applyAlignment="1">
      <alignment horizontal="center" vertical="center"/>
    </xf>
    <xf numFmtId="0" fontId="13" fillId="3" borderId="4" xfId="4" applyNumberFormat="1" applyFont="1" applyFill="1" applyBorder="1" applyAlignment="1">
      <alignment horizontal="center" vertical="center"/>
    </xf>
    <xf numFmtId="171" fontId="13" fillId="3" borderId="1" xfId="4" applyNumberFormat="1" applyFont="1" applyFill="1" applyBorder="1" applyAlignment="1">
      <alignment horizontal="center" vertical="center"/>
    </xf>
    <xf numFmtId="171" fontId="13" fillId="0" borderId="1" xfId="4" applyNumberFormat="1" applyFont="1" applyFill="1" applyBorder="1" applyAlignment="1">
      <alignment horizontal="center" vertical="center"/>
    </xf>
    <xf numFmtId="171" fontId="13" fillId="0" borderId="13" xfId="4" applyNumberFormat="1" applyFont="1" applyFill="1" applyBorder="1" applyAlignment="1">
      <alignment horizontal="center" vertical="center"/>
    </xf>
    <xf numFmtId="171" fontId="13" fillId="0" borderId="0" xfId="4" applyNumberFormat="1" applyFont="1" applyFill="1" applyBorder="1" applyAlignment="1">
      <alignment horizontal="center"/>
    </xf>
    <xf numFmtId="171" fontId="13" fillId="3" borderId="13" xfId="4" applyNumberFormat="1" applyFont="1" applyFill="1" applyBorder="1" applyAlignment="1">
      <alignment horizontal="center" vertical="center"/>
    </xf>
    <xf numFmtId="171" fontId="13" fillId="3" borderId="0" xfId="4" applyNumberFormat="1" applyFont="1" applyFill="1" applyBorder="1" applyAlignment="1">
      <alignment horizontal="center"/>
    </xf>
    <xf numFmtId="171" fontId="13" fillId="3" borderId="41" xfId="4" applyNumberFormat="1" applyFont="1" applyFill="1" applyBorder="1" applyAlignment="1">
      <alignment horizontal="center" vertical="center"/>
    </xf>
    <xf numFmtId="171" fontId="14" fillId="3" borderId="29" xfId="4" applyNumberFormat="1" applyFont="1" applyFill="1" applyBorder="1" applyAlignment="1">
      <alignment horizontal="center" vertical="top"/>
    </xf>
    <xf numFmtId="171" fontId="13" fillId="3" borderId="29" xfId="4" applyNumberFormat="1" applyFont="1" applyFill="1" applyBorder="1" applyAlignment="1">
      <alignment horizontal="center" vertical="center"/>
    </xf>
    <xf numFmtId="171" fontId="13" fillId="3" borderId="29" xfId="4" applyNumberFormat="1" applyFont="1" applyFill="1" applyBorder="1" applyAlignment="1">
      <alignment horizontal="center"/>
    </xf>
    <xf numFmtId="171" fontId="14" fillId="0" borderId="0" xfId="4" applyNumberFormat="1" applyFont="1" applyFill="1" applyAlignment="1">
      <alignment horizontal="center" vertical="top"/>
    </xf>
    <xf numFmtId="171" fontId="13" fillId="0" borderId="41" xfId="4" applyNumberFormat="1" applyFont="1" applyFill="1" applyBorder="1" applyAlignment="1">
      <alignment horizontal="center"/>
    </xf>
    <xf numFmtId="171" fontId="13" fillId="10" borderId="41" xfId="4" applyNumberFormat="1" applyFont="1" applyFill="1" applyBorder="1" applyAlignment="1">
      <alignment horizontal="center"/>
    </xf>
    <xf numFmtId="171" fontId="13" fillId="10" borderId="0" xfId="4" applyNumberFormat="1" applyFont="1" applyFill="1" applyBorder="1" applyAlignment="1">
      <alignment horizontal="center"/>
    </xf>
    <xf numFmtId="171" fontId="13" fillId="9" borderId="0" xfId="4" applyNumberFormat="1" applyFont="1" applyFill="1" applyBorder="1" applyAlignment="1">
      <alignment horizontal="center"/>
    </xf>
    <xf numFmtId="171" fontId="13" fillId="0" borderId="12" xfId="4" applyNumberFormat="1" applyFont="1" applyFill="1" applyBorder="1" applyAlignment="1">
      <alignment horizontal="center" vertical="center"/>
    </xf>
    <xf numFmtId="171" fontId="13" fillId="9" borderId="0" xfId="4" applyNumberFormat="1" applyFont="1" applyFill="1" applyBorder="1" applyAlignment="1">
      <alignment horizontal="center" vertical="center"/>
    </xf>
    <xf numFmtId="171" fontId="13" fillId="3" borderId="7" xfId="4" applyNumberFormat="1" applyFont="1" applyFill="1" applyBorder="1" applyAlignment="1">
      <alignment horizontal="center" vertical="center"/>
    </xf>
    <xf numFmtId="171" fontId="13" fillId="9" borderId="0" xfId="4" applyNumberFormat="1" applyFont="1" applyFill="1" applyBorder="1" applyAlignment="1">
      <alignment horizontal="center" vertical="top"/>
    </xf>
    <xf numFmtId="171" fontId="13" fillId="3" borderId="12" xfId="4" applyNumberFormat="1" applyFont="1" applyFill="1" applyBorder="1" applyAlignment="1">
      <alignment horizontal="center" vertical="center"/>
    </xf>
    <xf numFmtId="171" fontId="13" fillId="9" borderId="20" xfId="4" applyNumberFormat="1" applyFont="1" applyFill="1" applyBorder="1" applyAlignment="1">
      <alignment horizontal="left" vertical="center"/>
    </xf>
    <xf numFmtId="171" fontId="13" fillId="3" borderId="41" xfId="4" applyNumberFormat="1" applyFont="1" applyFill="1" applyBorder="1" applyAlignment="1">
      <alignment horizontal="center"/>
    </xf>
    <xf numFmtId="171" fontId="13" fillId="0" borderId="58" xfId="4" applyNumberFormat="1" applyFont="1" applyFill="1" applyBorder="1" applyAlignment="1">
      <alignment horizontal="center"/>
    </xf>
    <xf numFmtId="171" fontId="13" fillId="3" borderId="17" xfId="4" applyNumberFormat="1" applyFont="1" applyFill="1" applyBorder="1" applyAlignment="1">
      <alignment horizontal="center"/>
    </xf>
    <xf numFmtId="171" fontId="13" fillId="0" borderId="17" xfId="4" applyNumberFormat="1" applyFont="1" applyFill="1" applyBorder="1" applyAlignment="1">
      <alignment horizontal="center"/>
    </xf>
    <xf numFmtId="171" fontId="13" fillId="3" borderId="17" xfId="4" applyNumberFormat="1" applyFont="1" applyFill="1" applyBorder="1" applyAlignment="1">
      <alignment horizontal="center" vertical="top"/>
    </xf>
    <xf numFmtId="171" fontId="13" fillId="3" borderId="17" xfId="4" applyNumberFormat="1" applyFont="1" applyFill="1" applyBorder="1" applyAlignment="1">
      <alignment horizontal="center" vertical="center"/>
    </xf>
    <xf numFmtId="171" fontId="14" fillId="3" borderId="0" xfId="4" applyNumberFormat="1" applyFont="1" applyFill="1" applyBorder="1" applyAlignment="1">
      <alignment horizontal="left" vertical="center"/>
    </xf>
    <xf numFmtId="171" fontId="13" fillId="3" borderId="54" xfId="4" applyNumberFormat="1" applyFont="1" applyFill="1" applyBorder="1" applyAlignment="1">
      <alignment horizontal="center"/>
    </xf>
    <xf numFmtId="171" fontId="13" fillId="3" borderId="21" xfId="4" applyNumberFormat="1" applyFont="1" applyFill="1" applyBorder="1" applyAlignment="1">
      <alignment horizontal="center"/>
    </xf>
    <xf numFmtId="171" fontId="13" fillId="0" borderId="0" xfId="4" applyNumberFormat="1" applyFont="1" applyFill="1" applyBorder="1" applyAlignment="1">
      <alignment horizontal="center" vertical="top"/>
    </xf>
    <xf numFmtId="171" fontId="13" fillId="3" borderId="21" xfId="4" applyNumberFormat="1" applyFont="1" applyFill="1" applyBorder="1" applyAlignment="1">
      <alignment horizontal="center" vertical="center"/>
    </xf>
    <xf numFmtId="171" fontId="51" fillId="0" borderId="0" xfId="4" applyNumberFormat="1" applyFont="1" applyFill="1" applyBorder="1" applyAlignment="1">
      <alignment horizontal="center" vertical="center"/>
    </xf>
    <xf numFmtId="171" fontId="14" fillId="4" borderId="0" xfId="4" applyNumberFormat="1" applyFont="1" applyFill="1" applyBorder="1" applyAlignment="1">
      <alignment horizontal="center"/>
    </xf>
    <xf numFmtId="171" fontId="14" fillId="4" borderId="0" xfId="4" applyNumberFormat="1" applyFont="1" applyFill="1" applyBorder="1" applyAlignment="1">
      <alignment horizontal="center" vertical="center"/>
    </xf>
    <xf numFmtId="171" fontId="13" fillId="4" borderId="0" xfId="4" applyNumberFormat="1" applyFont="1" applyFill="1" applyBorder="1" applyAlignment="1">
      <alignment horizontal="center" vertical="center"/>
    </xf>
    <xf numFmtId="171" fontId="13" fillId="0" borderId="0" xfId="4" applyNumberFormat="1" applyFont="1" applyFill="1" applyBorder="1" applyAlignment="1">
      <alignment horizontal="center" vertical="center" wrapText="1"/>
    </xf>
    <xf numFmtId="171" fontId="14" fillId="3" borderId="0" xfId="4" applyNumberFormat="1" applyFont="1" applyFill="1" applyAlignment="1">
      <alignment horizontal="center"/>
    </xf>
    <xf numFmtId="171" fontId="14" fillId="3" borderId="0" xfId="4" applyNumberFormat="1" applyFont="1" applyFill="1" applyAlignment="1">
      <alignment horizontal="center" vertical="center"/>
    </xf>
    <xf numFmtId="171" fontId="13" fillId="3" borderId="0" xfId="4" applyNumberFormat="1" applyFont="1" applyFill="1" applyAlignment="1">
      <alignment horizontal="center" vertical="center"/>
    </xf>
    <xf numFmtId="14" fontId="14" fillId="4" borderId="29" xfId="0" applyNumberFormat="1" applyFont="1" applyFill="1" applyBorder="1" applyAlignment="1">
      <alignment horizontal="left" vertical="top"/>
    </xf>
    <xf numFmtId="0" fontId="14" fillId="4" borderId="8" xfId="0" applyNumberFormat="1" applyFont="1" applyFill="1" applyBorder="1" applyAlignment="1">
      <alignment horizontal="center" vertical="top"/>
    </xf>
    <xf numFmtId="0" fontId="14" fillId="4" borderId="30" xfId="0" applyFont="1" applyFill="1" applyBorder="1" applyAlignment="1">
      <alignment horizontal="left" vertical="top" wrapText="1"/>
    </xf>
    <xf numFmtId="168" fontId="14" fillId="4" borderId="19" xfId="1" applyNumberFormat="1" applyFont="1" applyFill="1" applyBorder="1" applyAlignment="1">
      <alignment horizontal="left" vertical="top"/>
    </xf>
    <xf numFmtId="168" fontId="14" fillId="4" borderId="41" xfId="1" applyNumberFormat="1" applyFont="1" applyFill="1" applyBorder="1" applyAlignment="1">
      <alignment horizontal="left" vertical="top"/>
    </xf>
    <xf numFmtId="168" fontId="14" fillId="4" borderId="37" xfId="1" applyNumberFormat="1" applyFont="1" applyFill="1" applyBorder="1" applyAlignment="1">
      <alignment horizontal="left" vertical="top"/>
    </xf>
    <xf numFmtId="168" fontId="14" fillId="4" borderId="30" xfId="1" applyNumberFormat="1" applyFont="1" applyFill="1" applyBorder="1" applyAlignment="1">
      <alignment horizontal="left" vertical="top"/>
    </xf>
    <xf numFmtId="165" fontId="14" fillId="4" borderId="8" xfId="1" applyFont="1" applyFill="1" applyBorder="1" applyAlignment="1">
      <alignment horizontal="left" vertical="top"/>
    </xf>
    <xf numFmtId="168" fontId="14" fillId="4" borderId="34" xfId="1" applyNumberFormat="1" applyFont="1" applyFill="1" applyBorder="1" applyAlignment="1">
      <alignment horizontal="left" vertical="top"/>
    </xf>
    <xf numFmtId="168" fontId="14" fillId="4" borderId="24" xfId="1" applyNumberFormat="1" applyFont="1" applyFill="1" applyBorder="1" applyAlignment="1">
      <alignment horizontal="left" vertical="top"/>
    </xf>
    <xf numFmtId="168" fontId="14" fillId="4" borderId="20" xfId="1" applyNumberFormat="1" applyFont="1" applyFill="1" applyBorder="1" applyAlignment="1">
      <alignment horizontal="left" vertical="top"/>
    </xf>
    <xf numFmtId="168" fontId="14" fillId="4" borderId="25" xfId="1" applyNumberFormat="1" applyFont="1" applyFill="1" applyBorder="1" applyAlignment="1">
      <alignment horizontal="left" vertical="top"/>
    </xf>
    <xf numFmtId="9" fontId="14" fillId="4" borderId="19" xfId="4" applyFont="1" applyFill="1" applyBorder="1" applyAlignment="1">
      <alignment horizontal="center" vertical="top"/>
    </xf>
    <xf numFmtId="171" fontId="13" fillId="4" borderId="17" xfId="4" applyNumberFormat="1" applyFont="1" applyFill="1" applyBorder="1" applyAlignment="1">
      <alignment horizontal="center" vertical="center"/>
    </xf>
    <xf numFmtId="171" fontId="13" fillId="4" borderId="58" xfId="4" applyNumberFormat="1" applyFont="1" applyFill="1" applyBorder="1" applyAlignment="1">
      <alignment horizontal="center"/>
    </xf>
    <xf numFmtId="171" fontId="14" fillId="4" borderId="0" xfId="4" applyNumberFormat="1" applyFont="1" applyFill="1" applyBorder="1" applyAlignment="1">
      <alignment horizontal="left" vertical="top"/>
    </xf>
    <xf numFmtId="9" fontId="14" fillId="4" borderId="0" xfId="4" applyFont="1" applyFill="1" applyBorder="1" applyAlignment="1">
      <alignment horizontal="left" vertical="top"/>
    </xf>
    <xf numFmtId="168" fontId="14" fillId="4" borderId="8" xfId="1" applyNumberFormat="1" applyFont="1" applyFill="1" applyBorder="1" applyAlignment="1">
      <alignment horizontal="center" vertical="center"/>
    </xf>
    <xf numFmtId="168" fontId="14" fillId="4" borderId="8" xfId="0" applyNumberFormat="1" applyFont="1" applyFill="1" applyBorder="1" applyAlignment="1">
      <alignment horizontal="center" vertical="center"/>
    </xf>
    <xf numFmtId="165" fontId="14" fillId="4" borderId="8" xfId="1" applyFont="1" applyFill="1" applyBorder="1" applyAlignment="1">
      <alignment horizontal="center" vertical="center"/>
    </xf>
    <xf numFmtId="14" fontId="19" fillId="3" borderId="29" xfId="0" applyNumberFormat="1" applyFont="1" applyFill="1" applyBorder="1" applyAlignment="1">
      <alignment horizontal="left" vertical="top"/>
    </xf>
    <xf numFmtId="0" fontId="19" fillId="3" borderId="8" xfId="0" applyNumberFormat="1" applyFont="1" applyFill="1" applyBorder="1" applyAlignment="1">
      <alignment horizontal="center" vertical="top"/>
    </xf>
    <xf numFmtId="0" fontId="19" fillId="3" borderId="30" xfId="0" applyFont="1" applyFill="1" applyBorder="1" applyAlignment="1">
      <alignment horizontal="left" vertical="top" wrapText="1"/>
    </xf>
    <xf numFmtId="168" fontId="19" fillId="3" borderId="19" xfId="1" applyNumberFormat="1" applyFont="1" applyFill="1" applyBorder="1" applyAlignment="1">
      <alignment horizontal="left" vertical="top"/>
    </xf>
    <xf numFmtId="168" fontId="19" fillId="3" borderId="27" xfId="1" applyNumberFormat="1" applyFont="1" applyFill="1" applyBorder="1" applyAlignment="1">
      <alignment horizontal="left" vertical="top"/>
    </xf>
    <xf numFmtId="168" fontId="16" fillId="3" borderId="17" xfId="1" applyNumberFormat="1" applyFont="1" applyFill="1" applyBorder="1" applyAlignment="1">
      <alignment horizontal="left" vertical="top"/>
    </xf>
    <xf numFmtId="168" fontId="19" fillId="3" borderId="41" xfId="1" applyNumberFormat="1" applyFont="1" applyFill="1" applyBorder="1" applyAlignment="1">
      <alignment horizontal="left" vertical="top"/>
    </xf>
    <xf numFmtId="168" fontId="16" fillId="3" borderId="37" xfId="1" applyNumberFormat="1" applyFont="1" applyFill="1" applyBorder="1" applyAlignment="1">
      <alignment horizontal="left" vertical="top"/>
    </xf>
    <xf numFmtId="168" fontId="19" fillId="3" borderId="18" xfId="1" applyNumberFormat="1" applyFont="1" applyFill="1" applyBorder="1" applyAlignment="1">
      <alignment horizontal="left" vertical="top"/>
    </xf>
    <xf numFmtId="168" fontId="16" fillId="3" borderId="18" xfId="1" applyNumberFormat="1" applyFont="1" applyFill="1" applyBorder="1" applyAlignment="1">
      <alignment horizontal="left" vertical="top"/>
    </xf>
    <xf numFmtId="168" fontId="16" fillId="3" borderId="8" xfId="1" applyNumberFormat="1" applyFont="1" applyFill="1" applyBorder="1" applyAlignment="1">
      <alignment horizontal="left" vertical="top"/>
    </xf>
    <xf numFmtId="168" fontId="19" fillId="3" borderId="17" xfId="1" applyNumberFormat="1" applyFont="1" applyFill="1" applyBorder="1" applyAlignment="1">
      <alignment horizontal="left" vertical="top"/>
    </xf>
    <xf numFmtId="168" fontId="16" fillId="3" borderId="29" xfId="1" applyNumberFormat="1" applyFont="1" applyFill="1" applyBorder="1" applyAlignment="1">
      <alignment horizontal="left" vertical="top"/>
    </xf>
    <xf numFmtId="168" fontId="19" fillId="3" borderId="29" xfId="1" applyNumberFormat="1" applyFont="1" applyFill="1" applyBorder="1" applyAlignment="1">
      <alignment horizontal="left" vertical="top"/>
    </xf>
    <xf numFmtId="168" fontId="19" fillId="8" borderId="17" xfId="1" applyNumberFormat="1" applyFont="1" applyFill="1" applyBorder="1" applyAlignment="1">
      <alignment horizontal="left" vertical="top"/>
    </xf>
    <xf numFmtId="168" fontId="19" fillId="0" borderId="19" xfId="1" applyNumberFormat="1" applyFont="1" applyFill="1" applyBorder="1" applyAlignment="1">
      <alignment horizontal="left" vertical="top"/>
    </xf>
    <xf numFmtId="168" fontId="19" fillId="0" borderId="18" xfId="1" applyNumberFormat="1" applyFont="1" applyFill="1" applyBorder="1" applyAlignment="1">
      <alignment horizontal="left" vertical="top"/>
    </xf>
    <xf numFmtId="168" fontId="19" fillId="0" borderId="17" xfId="1" applyNumberFormat="1" applyFont="1" applyFill="1" applyBorder="1" applyAlignment="1">
      <alignment horizontal="left" vertical="top"/>
    </xf>
    <xf numFmtId="168" fontId="19" fillId="0" borderId="41" xfId="1" applyNumberFormat="1" applyFont="1" applyFill="1" applyBorder="1" applyAlignment="1">
      <alignment horizontal="left" vertical="top"/>
    </xf>
    <xf numFmtId="168" fontId="19" fillId="0" borderId="37" xfId="1" applyNumberFormat="1" applyFont="1" applyFill="1" applyBorder="1" applyAlignment="1">
      <alignment horizontal="left" vertical="top"/>
    </xf>
    <xf numFmtId="168" fontId="19" fillId="0" borderId="29" xfId="1" applyNumberFormat="1" applyFont="1" applyFill="1" applyBorder="1" applyAlignment="1">
      <alignment horizontal="left" vertical="top"/>
    </xf>
    <xf numFmtId="168" fontId="19" fillId="3" borderId="37" xfId="1" applyNumberFormat="1" applyFont="1" applyFill="1" applyBorder="1" applyAlignment="1">
      <alignment horizontal="left" vertical="top"/>
    </xf>
    <xf numFmtId="168" fontId="19" fillId="3" borderId="30" xfId="1" applyNumberFormat="1" applyFont="1" applyFill="1" applyBorder="1" applyAlignment="1">
      <alignment horizontal="left" vertical="top"/>
    </xf>
    <xf numFmtId="9" fontId="16" fillId="3" borderId="19" xfId="4" applyFont="1" applyFill="1" applyBorder="1" applyAlignment="1">
      <alignment horizontal="center" vertical="top"/>
    </xf>
    <xf numFmtId="9" fontId="16" fillId="3" borderId="41" xfId="4" applyFont="1" applyFill="1" applyBorder="1" applyAlignment="1">
      <alignment horizontal="center" vertical="top"/>
    </xf>
    <xf numFmtId="171" fontId="16" fillId="3" borderId="0" xfId="4" applyNumberFormat="1" applyFont="1" applyFill="1" applyBorder="1" applyAlignment="1">
      <alignment horizontal="center"/>
    </xf>
    <xf numFmtId="171" fontId="16" fillId="3" borderId="7" xfId="4" applyNumberFormat="1" applyFont="1" applyFill="1" applyBorder="1" applyAlignment="1">
      <alignment horizontal="center" vertical="center"/>
    </xf>
    <xf numFmtId="9" fontId="16" fillId="3" borderId="0" xfId="4" applyFont="1" applyFill="1" applyBorder="1" applyAlignment="1">
      <alignment horizontal="left" vertical="top"/>
    </xf>
    <xf numFmtId="0" fontId="16" fillId="3" borderId="0" xfId="0" applyFont="1" applyFill="1" applyAlignment="1">
      <alignment horizontal="left" vertical="top"/>
    </xf>
    <xf numFmtId="0" fontId="16" fillId="0" borderId="0" xfId="0" applyFont="1" applyFill="1" applyAlignment="1">
      <alignment horizontal="left" vertical="top"/>
    </xf>
    <xf numFmtId="0" fontId="16" fillId="9" borderId="0" xfId="0" applyFont="1" applyFill="1"/>
    <xf numFmtId="0" fontId="16" fillId="9" borderId="29" xfId="0" applyFont="1" applyFill="1" applyBorder="1" applyAlignment="1">
      <alignment horizontal="left"/>
    </xf>
    <xf numFmtId="0" fontId="16" fillId="9" borderId="8" xfId="0" applyNumberFormat="1" applyFont="1" applyFill="1" applyBorder="1" applyAlignment="1">
      <alignment horizontal="center"/>
    </xf>
    <xf numFmtId="0" fontId="16" fillId="9" borderId="30" xfId="0" applyFont="1" applyFill="1" applyBorder="1" applyAlignment="1">
      <alignment horizontal="left" vertical="top" wrapText="1"/>
    </xf>
    <xf numFmtId="168" fontId="16" fillId="9" borderId="19" xfId="0" applyNumberFormat="1" applyFont="1" applyFill="1" applyBorder="1" applyAlignment="1">
      <alignment horizontal="center"/>
    </xf>
    <xf numFmtId="168" fontId="16" fillId="9" borderId="27" xfId="0" applyNumberFormat="1" applyFont="1" applyFill="1" applyBorder="1" applyAlignment="1">
      <alignment horizontal="center"/>
    </xf>
    <xf numFmtId="168" fontId="16" fillId="9" borderId="17" xfId="0" applyNumberFormat="1" applyFont="1" applyFill="1" applyBorder="1" applyAlignment="1">
      <alignment horizontal="center"/>
    </xf>
    <xf numFmtId="168" fontId="16" fillId="9" borderId="18" xfId="0" applyNumberFormat="1" applyFont="1" applyFill="1" applyBorder="1" applyAlignment="1">
      <alignment horizontal="center"/>
    </xf>
    <xf numFmtId="9" fontId="16" fillId="9" borderId="19" xfId="4" applyFont="1" applyFill="1" applyBorder="1" applyAlignment="1">
      <alignment horizontal="center"/>
    </xf>
    <xf numFmtId="9" fontId="16" fillId="9" borderId="41" xfId="4" applyFont="1" applyFill="1" applyBorder="1" applyAlignment="1">
      <alignment horizontal="center"/>
    </xf>
    <xf numFmtId="171" fontId="16" fillId="0" borderId="12" xfId="4" applyNumberFormat="1" applyFont="1" applyFill="1" applyBorder="1" applyAlignment="1">
      <alignment horizontal="center" vertical="center"/>
    </xf>
    <xf numFmtId="171" fontId="16" fillId="9" borderId="0" xfId="4" applyNumberFormat="1" applyFont="1" applyFill="1" applyBorder="1" applyAlignment="1">
      <alignment horizontal="center"/>
    </xf>
    <xf numFmtId="9" fontId="16" fillId="9" borderId="0" xfId="4" applyFont="1" applyFill="1" applyBorder="1" applyAlignment="1">
      <alignment horizontal="center"/>
    </xf>
    <xf numFmtId="0" fontId="16" fillId="9" borderId="8" xfId="0" applyFont="1" applyFill="1" applyBorder="1" applyAlignment="1">
      <alignment horizontal="center"/>
    </xf>
    <xf numFmtId="168" fontId="16" fillId="9" borderId="8" xfId="0" applyNumberFormat="1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165" fontId="16" fillId="9" borderId="8" xfId="1" applyFont="1" applyFill="1" applyBorder="1" applyAlignment="1">
      <alignment horizontal="center" vertical="center"/>
    </xf>
    <xf numFmtId="168" fontId="16" fillId="9" borderId="8" xfId="1" applyNumberFormat="1" applyFont="1" applyFill="1" applyBorder="1" applyAlignment="1">
      <alignment horizontal="center" vertical="center"/>
    </xf>
    <xf numFmtId="0" fontId="16" fillId="9" borderId="0" xfId="0" applyFont="1" applyFill="1" applyAlignment="1">
      <alignment horizontal="center"/>
    </xf>
    <xf numFmtId="165" fontId="16" fillId="9" borderId="8" xfId="1" applyFont="1" applyFill="1" applyBorder="1" applyAlignment="1">
      <alignment horizontal="center"/>
    </xf>
    <xf numFmtId="0" fontId="33" fillId="0" borderId="0" xfId="0" applyFont="1" applyFill="1" applyBorder="1"/>
    <xf numFmtId="172" fontId="41" fillId="0" borderId="0" xfId="3" applyNumberFormat="1" applyFont="1" applyFill="1" applyBorder="1" applyAlignment="1">
      <alignment horizontal="center" vertical="center" wrapText="1" readingOrder="1"/>
    </xf>
    <xf numFmtId="172" fontId="42" fillId="0" borderId="0" xfId="3" applyNumberFormat="1" applyFont="1" applyFill="1" applyBorder="1"/>
    <xf numFmtId="172" fontId="45" fillId="0" borderId="0" xfId="3" applyNumberFormat="1" applyFont="1" applyFill="1" applyBorder="1" applyAlignment="1">
      <alignment horizontal="center" vertical="center" wrapText="1" readingOrder="1"/>
    </xf>
    <xf numFmtId="172" fontId="43" fillId="0" borderId="0" xfId="3" applyNumberFormat="1" applyFont="1" applyFill="1" applyBorder="1" applyAlignment="1">
      <alignment horizontal="center" vertical="center" wrapText="1" readingOrder="1"/>
    </xf>
    <xf numFmtId="172" fontId="44" fillId="0" borderId="0" xfId="3" applyNumberFormat="1" applyFont="1" applyFill="1" applyBorder="1"/>
    <xf numFmtId="0" fontId="39" fillId="12" borderId="61" xfId="0" applyNumberFormat="1" applyFont="1" applyFill="1" applyBorder="1" applyAlignment="1">
      <alignment horizontal="center" vertical="top" wrapText="1" readingOrder="1"/>
    </xf>
    <xf numFmtId="172" fontId="46" fillId="0" borderId="0" xfId="3" applyNumberFormat="1" applyFont="1" applyFill="1" applyBorder="1" applyAlignment="1">
      <alignment horizontal="center" vertical="center" wrapText="1" readingOrder="1"/>
    </xf>
    <xf numFmtId="172" fontId="47" fillId="0" borderId="0" xfId="3" applyNumberFormat="1" applyFont="1" applyFill="1" applyBorder="1"/>
    <xf numFmtId="172" fontId="45" fillId="5" borderId="0" xfId="3" applyNumberFormat="1" applyFont="1" applyFill="1" applyBorder="1" applyAlignment="1">
      <alignment horizontal="center" vertical="center" wrapText="1" readingOrder="1"/>
    </xf>
    <xf numFmtId="172" fontId="42" fillId="5" borderId="0" xfId="3" applyNumberFormat="1" applyFont="1" applyFill="1" applyBorder="1"/>
    <xf numFmtId="0" fontId="52" fillId="0" borderId="0" xfId="6" applyFont="1" applyFill="1" applyBorder="1"/>
    <xf numFmtId="0" fontId="52" fillId="0" borderId="0" xfId="6" applyFont="1" applyFill="1" applyBorder="1"/>
    <xf numFmtId="0" fontId="55" fillId="0" borderId="0" xfId="6" applyNumberFormat="1" applyFont="1" applyFill="1" applyBorder="1" applyAlignment="1">
      <alignment vertical="top" wrapText="1" readingOrder="1"/>
    </xf>
    <xf numFmtId="0" fontId="55" fillId="0" borderId="0" xfId="6" applyNumberFormat="1" applyFont="1" applyFill="1" applyBorder="1" applyAlignment="1">
      <alignment vertical="top" wrapText="1" readingOrder="1"/>
    </xf>
    <xf numFmtId="0" fontId="55" fillId="0" borderId="62" xfId="6" applyNumberFormat="1" applyFont="1" applyFill="1" applyBorder="1" applyAlignment="1">
      <alignment vertical="top" wrapText="1" readingOrder="1"/>
    </xf>
    <xf numFmtId="0" fontId="55" fillId="0" borderId="62" xfId="6" applyNumberFormat="1" applyFont="1" applyFill="1" applyBorder="1" applyAlignment="1">
      <alignment vertical="top" wrapText="1" readingOrder="1"/>
    </xf>
    <xf numFmtId="0" fontId="56" fillId="12" borderId="59" xfId="6" applyNumberFormat="1" applyFont="1" applyFill="1" applyBorder="1" applyAlignment="1">
      <alignment horizontal="center" vertical="top" wrapText="1" readingOrder="1"/>
    </xf>
    <xf numFmtId="0" fontId="57" fillId="0" borderId="0" xfId="6" applyNumberFormat="1" applyFont="1" applyFill="1" applyBorder="1" applyAlignment="1">
      <alignment horizontal="center" vertical="center" wrapText="1" readingOrder="1"/>
    </xf>
    <xf numFmtId="172" fontId="56" fillId="0" borderId="0" xfId="3" applyNumberFormat="1" applyFont="1" applyFill="1" applyBorder="1" applyAlignment="1">
      <alignment horizontal="right" vertical="center" wrapText="1" readingOrder="1"/>
    </xf>
    <xf numFmtId="0" fontId="57" fillId="0" borderId="0" xfId="6" applyNumberFormat="1" applyFont="1" applyFill="1" applyBorder="1" applyAlignment="1">
      <alignment horizontal="center" vertical="center" wrapText="1" readingOrder="1"/>
    </xf>
    <xf numFmtId="0" fontId="58" fillId="0" borderId="0" xfId="6" applyNumberFormat="1" applyFont="1" applyFill="1" applyBorder="1" applyAlignment="1">
      <alignment horizontal="center" vertical="center" wrapText="1" readingOrder="1"/>
    </xf>
    <xf numFmtId="0" fontId="59" fillId="0" borderId="0" xfId="6" applyFont="1" applyFill="1" applyBorder="1"/>
    <xf numFmtId="0" fontId="56" fillId="0" borderId="0" xfId="6" applyNumberFormat="1" applyFont="1" applyFill="1" applyBorder="1" applyAlignment="1">
      <alignment horizontal="center" vertical="center" wrapText="1" readingOrder="1"/>
    </xf>
    <xf numFmtId="0" fontId="60" fillId="0" borderId="0" xfId="6" applyNumberFormat="1" applyFont="1" applyFill="1" applyBorder="1" applyAlignment="1">
      <alignment horizontal="center" vertical="center" wrapText="1" readingOrder="1"/>
    </xf>
    <xf numFmtId="0" fontId="61" fillId="0" borderId="0" xfId="6" applyFont="1" applyFill="1" applyBorder="1"/>
    <xf numFmtId="0" fontId="19" fillId="3" borderId="0" xfId="0" applyFont="1" applyFill="1" applyAlignment="1">
      <alignment horizontal="left" vertical="top"/>
    </xf>
    <xf numFmtId="0" fontId="16" fillId="3" borderId="0" xfId="0" applyFont="1" applyFill="1"/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6" fillId="3" borderId="0" xfId="0" applyFont="1" applyFill="1" applyAlignment="1">
      <alignment vertical="top"/>
    </xf>
    <xf numFmtId="0" fontId="16" fillId="3" borderId="20" xfId="0" applyFont="1" applyFill="1" applyBorder="1" applyAlignment="1">
      <alignment horizontal="left" vertical="center"/>
    </xf>
    <xf numFmtId="0" fontId="19" fillId="3" borderId="48" xfId="0" applyFont="1" applyFill="1" applyBorder="1" applyAlignment="1">
      <alignment horizontal="left" vertical="top"/>
    </xf>
    <xf numFmtId="0" fontId="19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19" fillId="3" borderId="0" xfId="0" applyFont="1" applyFill="1" applyBorder="1" applyAlignment="1">
      <alignment horizontal="left" vertical="top"/>
    </xf>
    <xf numFmtId="0" fontId="62" fillId="3" borderId="0" xfId="0" applyFont="1" applyFill="1" applyAlignment="1">
      <alignment vertical="center"/>
    </xf>
    <xf numFmtId="0" fontId="19" fillId="3" borderId="0" xfId="0" applyFont="1" applyFill="1" applyAlignment="1">
      <alignment wrapText="1"/>
    </xf>
    <xf numFmtId="0" fontId="55" fillId="0" borderId="0" xfId="6" applyNumberFormat="1" applyFont="1" applyFill="1" applyBorder="1" applyAlignment="1">
      <alignment vertical="top" wrapText="1" readingOrder="1"/>
    </xf>
    <xf numFmtId="0" fontId="56" fillId="12" borderId="66" xfId="6" applyNumberFormat="1" applyFont="1" applyFill="1" applyBorder="1" applyAlignment="1">
      <alignment horizontal="center" vertical="top" wrapText="1" readingOrder="1"/>
    </xf>
    <xf numFmtId="0" fontId="55" fillId="0" borderId="62" xfId="6" applyNumberFormat="1" applyFont="1" applyFill="1" applyBorder="1" applyAlignment="1">
      <alignment vertical="top" wrapText="1" readingOrder="1"/>
    </xf>
    <xf numFmtId="172" fontId="42" fillId="10" borderId="0" xfId="3" applyNumberFormat="1" applyFont="1" applyFill="1" applyBorder="1"/>
    <xf numFmtId="172" fontId="45" fillId="10" borderId="0" xfId="3" applyNumberFormat="1" applyFont="1" applyFill="1" applyBorder="1" applyAlignment="1">
      <alignment horizontal="center" vertical="center" wrapText="1" readingOrder="1"/>
    </xf>
    <xf numFmtId="172" fontId="45" fillId="10" borderId="0" xfId="3" applyNumberFormat="1" applyFont="1" applyFill="1" applyBorder="1" applyAlignment="1">
      <alignment horizontal="right" vertical="center" wrapText="1" readingOrder="1"/>
    </xf>
    <xf numFmtId="172" fontId="42" fillId="10" borderId="0" xfId="3" applyNumberFormat="1" applyFont="1" applyFill="1" applyBorder="1" applyAlignment="1">
      <alignment horizontal="left"/>
    </xf>
    <xf numFmtId="172" fontId="42" fillId="0" borderId="0" xfId="3" applyNumberFormat="1" applyFont="1" applyFill="1" applyBorder="1" applyAlignment="1">
      <alignment horizontal="left"/>
    </xf>
    <xf numFmtId="0" fontId="56" fillId="10" borderId="0" xfId="6" applyNumberFormat="1" applyFont="1" applyFill="1" applyBorder="1" applyAlignment="1">
      <alignment horizontal="center" vertical="center" wrapText="1" readingOrder="1"/>
    </xf>
    <xf numFmtId="172" fontId="56" fillId="10" borderId="0" xfId="3" applyNumberFormat="1" applyFont="1" applyFill="1" applyBorder="1" applyAlignment="1">
      <alignment horizontal="right" vertical="center" wrapText="1" readingOrder="1"/>
    </xf>
    <xf numFmtId="0" fontId="52" fillId="10" borderId="0" xfId="6" applyFont="1" applyFill="1" applyBorder="1"/>
    <xf numFmtId="0" fontId="52" fillId="14" borderId="0" xfId="6" applyFont="1" applyFill="1" applyBorder="1"/>
    <xf numFmtId="0" fontId="56" fillId="14" borderId="0" xfId="6" applyNumberFormat="1" applyFont="1" applyFill="1" applyBorder="1" applyAlignment="1">
      <alignment horizontal="center" vertical="center" wrapText="1" readingOrder="1"/>
    </xf>
    <xf numFmtId="172" fontId="56" fillId="14" borderId="0" xfId="3" applyNumberFormat="1" applyFont="1" applyFill="1" applyBorder="1" applyAlignment="1">
      <alignment horizontal="right" vertical="center" wrapText="1" readingOrder="1"/>
    </xf>
    <xf numFmtId="0" fontId="56" fillId="12" borderId="59" xfId="6" applyNumberFormat="1" applyFont="1" applyFill="1" applyBorder="1" applyAlignment="1">
      <alignment horizontal="center" vertical="top" wrapText="1" readingOrder="1"/>
    </xf>
    <xf numFmtId="0" fontId="52" fillId="7" borderId="0" xfId="6" applyFont="1" applyFill="1" applyBorder="1"/>
    <xf numFmtId="0" fontId="55" fillId="7" borderId="0" xfId="6" applyNumberFormat="1" applyFont="1" applyFill="1" applyBorder="1" applyAlignment="1">
      <alignment vertical="top" wrapText="1" readingOrder="1"/>
    </xf>
    <xf numFmtId="0" fontId="56" fillId="15" borderId="59" xfId="6" applyNumberFormat="1" applyFont="1" applyFill="1" applyBorder="1" applyAlignment="1">
      <alignment horizontal="center" vertical="top" wrapText="1" readingOrder="1"/>
    </xf>
    <xf numFmtId="172" fontId="56" fillId="7" borderId="0" xfId="3" applyNumberFormat="1" applyFont="1" applyFill="1" applyBorder="1" applyAlignment="1">
      <alignment horizontal="right" vertical="center" wrapText="1" readingOrder="1"/>
    </xf>
    <xf numFmtId="0" fontId="52" fillId="4" borderId="0" xfId="6" applyFont="1" applyFill="1" applyBorder="1"/>
    <xf numFmtId="0" fontId="56" fillId="4" borderId="0" xfId="6" applyNumberFormat="1" applyFont="1" applyFill="1" applyBorder="1" applyAlignment="1">
      <alignment horizontal="center" vertical="center" wrapText="1" readingOrder="1"/>
    </xf>
    <xf numFmtId="172" fontId="56" fillId="4" borderId="0" xfId="3" applyNumberFormat="1" applyFont="1" applyFill="1" applyBorder="1" applyAlignment="1">
      <alignment horizontal="right" vertical="center" wrapText="1" readingOrder="1"/>
    </xf>
    <xf numFmtId="4" fontId="52" fillId="0" borderId="0" xfId="6" applyNumberFormat="1" applyFont="1" applyFill="1" applyBorder="1"/>
    <xf numFmtId="4" fontId="56" fillId="12" borderId="59" xfId="6" applyNumberFormat="1" applyFont="1" applyFill="1" applyBorder="1" applyAlignment="1">
      <alignment horizontal="center" vertical="top" wrapText="1" readingOrder="1"/>
    </xf>
    <xf numFmtId="0" fontId="52" fillId="11" borderId="0" xfId="6" applyFont="1" applyFill="1" applyBorder="1"/>
    <xf numFmtId="0" fontId="56" fillId="11" borderId="0" xfId="6" applyNumberFormat="1" applyFont="1" applyFill="1" applyBorder="1" applyAlignment="1">
      <alignment horizontal="center" vertical="center" wrapText="1" readingOrder="1"/>
    </xf>
    <xf numFmtId="172" fontId="56" fillId="11" borderId="0" xfId="3" applyNumberFormat="1" applyFont="1" applyFill="1" applyBorder="1" applyAlignment="1">
      <alignment horizontal="right" vertical="center" wrapText="1" readingOrder="1"/>
    </xf>
    <xf numFmtId="0" fontId="52" fillId="16" borderId="0" xfId="6" applyFont="1" applyFill="1" applyBorder="1"/>
    <xf numFmtId="0" fontId="56" fillId="16" borderId="0" xfId="6" applyNumberFormat="1" applyFont="1" applyFill="1" applyBorder="1" applyAlignment="1">
      <alignment horizontal="center" vertical="center" wrapText="1" readingOrder="1"/>
    </xf>
    <xf numFmtId="172" fontId="56" fillId="16" borderId="0" xfId="3" applyNumberFormat="1" applyFont="1" applyFill="1" applyBorder="1" applyAlignment="1">
      <alignment horizontal="right" vertical="center" wrapText="1" readingOrder="1"/>
    </xf>
    <xf numFmtId="0" fontId="52" fillId="17" borderId="0" xfId="6" applyFont="1" applyFill="1" applyBorder="1"/>
    <xf numFmtId="0" fontId="56" fillId="17" borderId="0" xfId="6" applyNumberFormat="1" applyFont="1" applyFill="1" applyBorder="1" applyAlignment="1">
      <alignment horizontal="center" vertical="center" wrapText="1" readingOrder="1"/>
    </xf>
    <xf numFmtId="172" fontId="56" fillId="17" borderId="0" xfId="3" applyNumberFormat="1" applyFont="1" applyFill="1" applyBorder="1" applyAlignment="1">
      <alignment horizontal="right" vertical="center" wrapText="1" readingOrder="1"/>
    </xf>
    <xf numFmtId="4" fontId="52" fillId="17" borderId="0" xfId="6" applyNumberFormat="1" applyFont="1" applyFill="1" applyBorder="1"/>
    <xf numFmtId="0" fontId="55" fillId="17" borderId="0" xfId="6" applyNumberFormat="1" applyFont="1" applyFill="1" applyBorder="1" applyAlignment="1">
      <alignment vertical="top" wrapText="1" readingOrder="1"/>
    </xf>
    <xf numFmtId="0" fontId="56" fillId="18" borderId="59" xfId="6" applyNumberFormat="1" applyFont="1" applyFill="1" applyBorder="1" applyAlignment="1">
      <alignment horizontal="center" vertical="top" wrapText="1" readingOrder="1"/>
    </xf>
    <xf numFmtId="0" fontId="55" fillId="17" borderId="62" xfId="6" applyNumberFormat="1" applyFont="1" applyFill="1" applyBorder="1" applyAlignment="1">
      <alignment vertical="top" wrapText="1" readingOrder="1"/>
    </xf>
    <xf numFmtId="0" fontId="56" fillId="18" borderId="66" xfId="6" applyNumberFormat="1" applyFont="1" applyFill="1" applyBorder="1" applyAlignment="1">
      <alignment horizontal="center" vertical="top" wrapText="1" readingOrder="1"/>
    </xf>
    <xf numFmtId="2" fontId="52" fillId="0" borderId="0" xfId="6" applyNumberFormat="1" applyFont="1" applyFill="1" applyBorder="1"/>
    <xf numFmtId="2" fontId="52" fillId="14" borderId="0" xfId="6" applyNumberFormat="1" applyFont="1" applyFill="1" applyBorder="1"/>
    <xf numFmtId="2" fontId="52" fillId="11" borderId="0" xfId="6" applyNumberFormat="1" applyFont="1" applyFill="1" applyBorder="1"/>
    <xf numFmtId="0" fontId="56" fillId="17" borderId="0" xfId="3" applyNumberFormat="1" applyFont="1" applyFill="1" applyBorder="1" applyAlignment="1">
      <alignment horizontal="right" vertical="center" wrapText="1" readingOrder="1"/>
    </xf>
    <xf numFmtId="4" fontId="56" fillId="17" borderId="0" xfId="3" applyNumberFormat="1" applyFont="1" applyFill="1" applyBorder="1" applyAlignment="1">
      <alignment horizontal="right" vertical="center" wrapText="1" readingOrder="1"/>
    </xf>
    <xf numFmtId="0" fontId="56" fillId="0" borderId="0" xfId="3" applyNumberFormat="1" applyFont="1" applyFill="1" applyBorder="1" applyAlignment="1">
      <alignment horizontal="right" vertical="center" wrapText="1" readingOrder="1"/>
    </xf>
    <xf numFmtId="4" fontId="56" fillId="0" borderId="0" xfId="3" applyNumberFormat="1" applyFont="1" applyFill="1" applyBorder="1" applyAlignment="1">
      <alignment horizontal="right" vertical="center" wrapText="1" readingOrder="1"/>
    </xf>
    <xf numFmtId="0" fontId="56" fillId="10" borderId="0" xfId="3" applyNumberFormat="1" applyFont="1" applyFill="1" applyBorder="1" applyAlignment="1">
      <alignment horizontal="right" vertical="center" wrapText="1" readingOrder="1"/>
    </xf>
    <xf numFmtId="4" fontId="56" fillId="10" borderId="0" xfId="3" applyNumberFormat="1" applyFont="1" applyFill="1" applyBorder="1" applyAlignment="1">
      <alignment horizontal="right" vertical="center" wrapText="1" readingOrder="1"/>
    </xf>
    <xf numFmtId="0" fontId="56" fillId="14" borderId="0" xfId="3" applyNumberFormat="1" applyFont="1" applyFill="1" applyBorder="1" applyAlignment="1">
      <alignment horizontal="right" vertical="center" wrapText="1" readingOrder="1"/>
    </xf>
    <xf numFmtId="4" fontId="56" fillId="14" borderId="0" xfId="3" applyNumberFormat="1" applyFont="1" applyFill="1" applyBorder="1" applyAlignment="1">
      <alignment horizontal="right" vertical="center" wrapText="1" readingOrder="1"/>
    </xf>
    <xf numFmtId="0" fontId="56" fillId="11" borderId="0" xfId="3" applyNumberFormat="1" applyFont="1" applyFill="1" applyBorder="1" applyAlignment="1">
      <alignment horizontal="right" vertical="center" wrapText="1" readingOrder="1"/>
    </xf>
    <xf numFmtId="4" fontId="56" fillId="11" borderId="0" xfId="3" applyNumberFormat="1" applyFont="1" applyFill="1" applyBorder="1" applyAlignment="1">
      <alignment horizontal="right" vertical="center" wrapText="1" readingOrder="1"/>
    </xf>
    <xf numFmtId="0" fontId="56" fillId="16" borderId="0" xfId="3" applyNumberFormat="1" applyFont="1" applyFill="1" applyBorder="1" applyAlignment="1">
      <alignment horizontal="right" vertical="center" wrapText="1" readingOrder="1"/>
    </xf>
    <xf numFmtId="4" fontId="56" fillId="16" borderId="0" xfId="3" applyNumberFormat="1" applyFont="1" applyFill="1" applyBorder="1" applyAlignment="1">
      <alignment horizontal="right" vertical="center" wrapText="1" readingOrder="1"/>
    </xf>
    <xf numFmtId="172" fontId="52" fillId="0" borderId="0" xfId="6" applyNumberFormat="1" applyFont="1" applyFill="1" applyBorder="1"/>
    <xf numFmtId="4" fontId="55" fillId="0" borderId="0" xfId="6" applyNumberFormat="1" applyFont="1" applyFill="1" applyBorder="1" applyAlignment="1">
      <alignment vertical="top" wrapText="1" readingOrder="1"/>
    </xf>
    <xf numFmtId="0" fontId="71" fillId="0" borderId="0" xfId="6" applyNumberFormat="1" applyFont="1" applyFill="1" applyBorder="1" applyAlignment="1">
      <alignment horizontal="center" vertical="center" wrapText="1" readingOrder="1"/>
    </xf>
    <xf numFmtId="0" fontId="64" fillId="0" borderId="0" xfId="6" applyNumberFormat="1" applyFont="1" applyFill="1" applyBorder="1" applyAlignment="1">
      <alignment horizontal="center" vertical="center" wrapText="1" readingOrder="1"/>
    </xf>
    <xf numFmtId="0" fontId="67" fillId="0" borderId="0" xfId="6" applyNumberFormat="1" applyFont="1" applyFill="1" applyBorder="1" applyAlignment="1">
      <alignment horizontal="center" vertical="center" wrapText="1" readingOrder="1"/>
    </xf>
    <xf numFmtId="0" fontId="33" fillId="0" borderId="0" xfId="6" applyFont="1" applyFill="1" applyBorder="1"/>
    <xf numFmtId="0" fontId="33" fillId="0" borderId="60" xfId="6" applyNumberFormat="1" applyFont="1" applyFill="1" applyBorder="1" applyAlignment="1">
      <alignment vertical="top" wrapText="1"/>
    </xf>
    <xf numFmtId="0" fontId="33" fillId="0" borderId="61" xfId="6" applyNumberFormat="1" applyFont="1" applyFill="1" applyBorder="1" applyAlignment="1">
      <alignment vertical="top" wrapText="1"/>
    </xf>
    <xf numFmtId="0" fontId="38" fillId="0" borderId="0" xfId="6" applyNumberFormat="1" applyFont="1" applyFill="1" applyBorder="1" applyAlignment="1">
      <alignment vertical="top" wrapText="1" readingOrder="1"/>
    </xf>
    <xf numFmtId="0" fontId="39" fillId="12" borderId="59" xfId="6" applyNumberFormat="1" applyFont="1" applyFill="1" applyBorder="1" applyAlignment="1">
      <alignment horizontal="center" vertical="top" wrapText="1" readingOrder="1"/>
    </xf>
    <xf numFmtId="0" fontId="70" fillId="0" borderId="0" xfId="6" applyFont="1" applyFill="1" applyBorder="1"/>
    <xf numFmtId="0" fontId="39" fillId="12" borderId="59" xfId="6" applyNumberFormat="1" applyFont="1" applyFill="1" applyBorder="1" applyAlignment="1">
      <alignment horizontal="left" vertical="top" wrapText="1" readingOrder="1"/>
    </xf>
    <xf numFmtId="0" fontId="40" fillId="0" borderId="61" xfId="6" applyNumberFormat="1" applyFont="1" applyFill="1" applyBorder="1" applyAlignment="1">
      <alignment horizontal="left" vertical="top" wrapText="1" readingOrder="1"/>
    </xf>
    <xf numFmtId="0" fontId="38" fillId="0" borderId="62" xfId="6" applyNumberFormat="1" applyFont="1" applyFill="1" applyBorder="1" applyAlignment="1">
      <alignment vertical="top" wrapText="1" readingOrder="1"/>
    </xf>
    <xf numFmtId="0" fontId="39" fillId="12" borderId="68" xfId="6" applyNumberFormat="1" applyFont="1" applyFill="1" applyBorder="1" applyAlignment="1">
      <alignment horizontal="center" vertical="top" wrapText="1" readingOrder="1"/>
    </xf>
    <xf numFmtId="0" fontId="39" fillId="21" borderId="68" xfId="6" applyNumberFormat="1" applyFont="1" applyFill="1" applyBorder="1" applyAlignment="1">
      <alignment horizontal="center" vertical="top" wrapText="1" readingOrder="1"/>
    </xf>
    <xf numFmtId="44" fontId="38" fillId="0" borderId="8" xfId="6" applyNumberFormat="1" applyFont="1" applyFill="1" applyBorder="1" applyAlignment="1">
      <alignment vertical="top" wrapText="1" readingOrder="1"/>
    </xf>
    <xf numFmtId="44" fontId="38" fillId="8" borderId="8" xfId="6" applyNumberFormat="1" applyFont="1" applyFill="1" applyBorder="1" applyAlignment="1">
      <alignment vertical="top" wrapText="1" readingOrder="1"/>
    </xf>
    <xf numFmtId="0" fontId="73" fillId="12" borderId="59" xfId="6" applyNumberFormat="1" applyFont="1" applyFill="1" applyBorder="1" applyAlignment="1">
      <alignment horizontal="left" vertical="top" wrapText="1" readingOrder="1"/>
    </xf>
    <xf numFmtId="0" fontId="74" fillId="0" borderId="60" xfId="6" applyNumberFormat="1" applyFont="1" applyFill="1" applyBorder="1" applyAlignment="1">
      <alignment vertical="top" wrapText="1"/>
    </xf>
    <xf numFmtId="0" fontId="74" fillId="0" borderId="61" xfId="6" applyNumberFormat="1" applyFont="1" applyFill="1" applyBorder="1" applyAlignment="1">
      <alignment vertical="top" wrapText="1"/>
    </xf>
    <xf numFmtId="0" fontId="75" fillId="0" borderId="61" xfId="6" applyNumberFormat="1" applyFont="1" applyFill="1" applyBorder="1" applyAlignment="1">
      <alignment horizontal="left" vertical="top" wrapText="1" readingOrder="1"/>
    </xf>
    <xf numFmtId="44" fontId="76" fillId="0" borderId="8" xfId="6" applyNumberFormat="1" applyFont="1" applyFill="1" applyBorder="1" applyAlignment="1">
      <alignment vertical="top" wrapText="1" readingOrder="1"/>
    </xf>
    <xf numFmtId="44" fontId="76" fillId="8" borderId="8" xfId="6" applyNumberFormat="1" applyFont="1" applyFill="1" applyBorder="1" applyAlignment="1">
      <alignment vertical="top" wrapText="1" readingOrder="1"/>
    </xf>
    <xf numFmtId="0" fontId="74" fillId="0" borderId="0" xfId="6" applyFont="1" applyFill="1" applyBorder="1"/>
    <xf numFmtId="0" fontId="77" fillId="0" borderId="60" xfId="6" applyNumberFormat="1" applyFont="1" applyFill="1" applyBorder="1" applyAlignment="1">
      <alignment vertical="top" wrapText="1"/>
    </xf>
    <xf numFmtId="0" fontId="77" fillId="0" borderId="61" xfId="6" applyNumberFormat="1" applyFont="1" applyFill="1" applyBorder="1" applyAlignment="1">
      <alignment vertical="top" wrapText="1"/>
    </xf>
    <xf numFmtId="0" fontId="77" fillId="0" borderId="0" xfId="6" applyFont="1" applyFill="1" applyBorder="1"/>
    <xf numFmtId="0" fontId="78" fillId="12" borderId="59" xfId="6" applyNumberFormat="1" applyFont="1" applyFill="1" applyBorder="1" applyAlignment="1">
      <alignment horizontal="left" vertical="top" wrapText="1" readingOrder="1"/>
    </xf>
    <xf numFmtId="0" fontId="79" fillId="0" borderId="60" xfId="6" applyNumberFormat="1" applyFont="1" applyFill="1" applyBorder="1" applyAlignment="1">
      <alignment vertical="top" wrapText="1"/>
    </xf>
    <xf numFmtId="0" fontId="79" fillId="0" borderId="61" xfId="6" applyNumberFormat="1" applyFont="1" applyFill="1" applyBorder="1" applyAlignment="1">
      <alignment vertical="top" wrapText="1"/>
    </xf>
    <xf numFmtId="0" fontId="80" fillId="0" borderId="61" xfId="6" applyNumberFormat="1" applyFont="1" applyFill="1" applyBorder="1" applyAlignment="1">
      <alignment horizontal="left" vertical="top" wrapText="1" readingOrder="1"/>
    </xf>
    <xf numFmtId="44" fontId="81" fillId="4" borderId="8" xfId="6" applyNumberFormat="1" applyFont="1" applyFill="1" applyBorder="1" applyAlignment="1">
      <alignment vertical="top" wrapText="1" readingOrder="1"/>
    </xf>
    <xf numFmtId="44" fontId="81" fillId="8" borderId="8" xfId="6" applyNumberFormat="1" applyFont="1" applyFill="1" applyBorder="1" applyAlignment="1">
      <alignment vertical="top" wrapText="1" readingOrder="1"/>
    </xf>
    <xf numFmtId="0" fontId="79" fillId="0" borderId="0" xfId="6" applyFont="1" applyFill="1" applyBorder="1"/>
    <xf numFmtId="0" fontId="78" fillId="22" borderId="59" xfId="6" applyNumberFormat="1" applyFont="1" applyFill="1" applyBorder="1" applyAlignment="1">
      <alignment horizontal="left" vertical="top" wrapText="1" readingOrder="1"/>
    </xf>
    <xf numFmtId="0" fontId="79" fillId="9" borderId="60" xfId="6" applyNumberFormat="1" applyFont="1" applyFill="1" applyBorder="1" applyAlignment="1">
      <alignment vertical="top" wrapText="1"/>
    </xf>
    <xf numFmtId="0" fontId="79" fillId="9" borderId="61" xfId="6" applyNumberFormat="1" applyFont="1" applyFill="1" applyBorder="1" applyAlignment="1">
      <alignment vertical="top" wrapText="1"/>
    </xf>
    <xf numFmtId="0" fontId="80" fillId="9" borderId="61" xfId="6" applyNumberFormat="1" applyFont="1" applyFill="1" applyBorder="1" applyAlignment="1">
      <alignment horizontal="left" vertical="top" wrapText="1" readingOrder="1"/>
    </xf>
    <xf numFmtId="44" fontId="81" fillId="9" borderId="0" xfId="6" applyNumberFormat="1" applyFont="1" applyFill="1" applyBorder="1" applyAlignment="1">
      <alignment vertical="top" wrapText="1" readingOrder="1"/>
    </xf>
    <xf numFmtId="44" fontId="81" fillId="8" borderId="0" xfId="6" applyNumberFormat="1" applyFont="1" applyFill="1" applyBorder="1" applyAlignment="1">
      <alignment vertical="top" wrapText="1" readingOrder="1"/>
    </xf>
    <xf numFmtId="0" fontId="79" fillId="9" borderId="0" xfId="6" applyFont="1" applyFill="1" applyBorder="1"/>
    <xf numFmtId="44" fontId="41" fillId="0" borderId="0" xfId="13" applyFont="1" applyFill="1" applyBorder="1" applyAlignment="1">
      <alignment horizontal="right" vertical="center" wrapText="1" readingOrder="1"/>
    </xf>
    <xf numFmtId="44" fontId="43" fillId="0" borderId="0" xfId="13" applyFont="1" applyFill="1" applyBorder="1" applyAlignment="1">
      <alignment horizontal="right" vertical="center" wrapText="1" readingOrder="1"/>
    </xf>
    <xf numFmtId="44" fontId="45" fillId="0" borderId="0" xfId="13" applyFont="1" applyFill="1" applyBorder="1" applyAlignment="1">
      <alignment horizontal="right" vertical="center" wrapText="1" readingOrder="1"/>
    </xf>
    <xf numFmtId="0" fontId="33" fillId="20" borderId="0" xfId="6" applyFont="1" applyFill="1" applyBorder="1"/>
    <xf numFmtId="0" fontId="70" fillId="20" borderId="0" xfId="6" applyFont="1" applyFill="1" applyBorder="1"/>
    <xf numFmtId="0" fontId="48" fillId="9" borderId="0" xfId="6" applyFont="1" applyFill="1" applyBorder="1"/>
    <xf numFmtId="0" fontId="67" fillId="9" borderId="0" xfId="6" applyNumberFormat="1" applyFont="1" applyFill="1" applyBorder="1" applyAlignment="1">
      <alignment horizontal="center" vertical="center" wrapText="1" readingOrder="1"/>
    </xf>
    <xf numFmtId="44" fontId="45" fillId="9" borderId="0" xfId="13" applyFont="1" applyFill="1" applyBorder="1" applyAlignment="1">
      <alignment horizontal="right" vertical="center" wrapText="1" readingOrder="1"/>
    </xf>
    <xf numFmtId="0" fontId="33" fillId="23" borderId="0" xfId="6" applyFont="1" applyFill="1" applyBorder="1"/>
    <xf numFmtId="0" fontId="64" fillId="23" borderId="0" xfId="6" applyNumberFormat="1" applyFont="1" applyFill="1" applyBorder="1" applyAlignment="1">
      <alignment horizontal="center" vertical="center" wrapText="1" readingOrder="1"/>
    </xf>
    <xf numFmtId="44" fontId="41" fillId="23" borderId="0" xfId="13" applyFont="1" applyFill="1" applyBorder="1" applyAlignment="1">
      <alignment horizontal="right" vertical="center" wrapText="1" readingOrder="1"/>
    </xf>
    <xf numFmtId="0" fontId="67" fillId="23" borderId="0" xfId="6" applyNumberFormat="1" applyFont="1" applyFill="1" applyBorder="1" applyAlignment="1">
      <alignment horizontal="center" vertical="center" wrapText="1" readingOrder="1"/>
    </xf>
    <xf numFmtId="44" fontId="45" fillId="23" borderId="0" xfId="13" applyFont="1" applyFill="1" applyBorder="1" applyAlignment="1">
      <alignment horizontal="right" vertical="center" wrapText="1" readingOrder="1"/>
    </xf>
    <xf numFmtId="0" fontId="33" fillId="24" borderId="0" xfId="6" applyFont="1" applyFill="1" applyBorder="1"/>
    <xf numFmtId="0" fontId="64" fillId="24" borderId="0" xfId="6" applyNumberFormat="1" applyFont="1" applyFill="1" applyBorder="1" applyAlignment="1">
      <alignment horizontal="center" vertical="center" wrapText="1" readingOrder="1"/>
    </xf>
    <xf numFmtId="44" fontId="41" fillId="24" borderId="0" xfId="13" applyFont="1" applyFill="1" applyBorder="1" applyAlignment="1">
      <alignment horizontal="right" vertical="center" wrapText="1" readingOrder="1"/>
    </xf>
    <xf numFmtId="0" fontId="33" fillId="0" borderId="0" xfId="6" applyFont="1" applyFill="1" applyBorder="1"/>
    <xf numFmtId="0" fontId="38" fillId="0" borderId="0" xfId="6" applyNumberFormat="1" applyFont="1" applyFill="1" applyBorder="1" applyAlignment="1">
      <alignment vertical="top" wrapText="1" readingOrder="1"/>
    </xf>
    <xf numFmtId="0" fontId="33" fillId="24" borderId="0" xfId="6" applyFont="1" applyFill="1" applyBorder="1"/>
    <xf numFmtId="0" fontId="70" fillId="0" borderId="0" xfId="6" applyFont="1" applyFill="1" applyBorder="1"/>
    <xf numFmtId="0" fontId="33" fillId="23" borderId="0" xfId="6" applyFont="1" applyFill="1" applyBorder="1"/>
    <xf numFmtId="0" fontId="39" fillId="12" borderId="59" xfId="6" applyNumberFormat="1" applyFont="1" applyFill="1" applyBorder="1" applyAlignment="1">
      <alignment horizontal="center" vertical="top" wrapText="1" readingOrder="1"/>
    </xf>
    <xf numFmtId="0" fontId="33" fillId="0" borderId="60" xfId="6" applyNumberFormat="1" applyFont="1" applyFill="1" applyBorder="1" applyAlignment="1">
      <alignment vertical="top" wrapText="1"/>
    </xf>
    <xf numFmtId="0" fontId="33" fillId="0" borderId="61" xfId="6" applyNumberFormat="1" applyFont="1" applyFill="1" applyBorder="1" applyAlignment="1">
      <alignment vertical="top" wrapText="1"/>
    </xf>
    <xf numFmtId="0" fontId="79" fillId="9" borderId="60" xfId="6" applyNumberFormat="1" applyFont="1" applyFill="1" applyBorder="1" applyAlignment="1">
      <alignment horizontal="center" vertical="top" wrapText="1"/>
    </xf>
    <xf numFmtId="0" fontId="39" fillId="12" borderId="59" xfId="6" applyNumberFormat="1" applyFont="1" applyFill="1" applyBorder="1" applyAlignment="1">
      <alignment horizontal="left" vertical="top" wrapText="1" readingOrder="1"/>
    </xf>
    <xf numFmtId="0" fontId="40" fillId="0" borderId="61" xfId="6" applyNumberFormat="1" applyFont="1" applyFill="1" applyBorder="1" applyAlignment="1">
      <alignment horizontal="left" vertical="top" wrapText="1" readingOrder="1"/>
    </xf>
    <xf numFmtId="0" fontId="38" fillId="0" borderId="62" xfId="6" applyNumberFormat="1" applyFont="1" applyFill="1" applyBorder="1" applyAlignment="1">
      <alignment vertical="top" wrapText="1" readingOrder="1"/>
    </xf>
    <xf numFmtId="0" fontId="52" fillId="0" borderId="0" xfId="6" applyFont="1" applyFill="1" applyBorder="1"/>
    <xf numFmtId="0" fontId="56" fillId="0" borderId="61" xfId="6" applyNumberFormat="1" applyFont="1" applyFill="1" applyBorder="1" applyAlignment="1">
      <alignment horizontal="left" vertical="top" wrapText="1" readingOrder="1"/>
    </xf>
    <xf numFmtId="0" fontId="56" fillId="12" borderId="59" xfId="6" applyNumberFormat="1" applyFont="1" applyFill="1" applyBorder="1" applyAlignment="1">
      <alignment horizontal="left" vertical="top" wrapText="1" readingOrder="1"/>
    </xf>
    <xf numFmtId="0" fontId="52" fillId="0" borderId="60" xfId="6" applyNumberFormat="1" applyFont="1" applyFill="1" applyBorder="1" applyAlignment="1">
      <alignment vertical="top" wrapText="1"/>
    </xf>
    <xf numFmtId="0" fontId="52" fillId="0" borderId="61" xfId="6" applyNumberFormat="1" applyFont="1" applyFill="1" applyBorder="1" applyAlignment="1">
      <alignment vertical="top" wrapText="1"/>
    </xf>
    <xf numFmtId="0" fontId="52" fillId="20" borderId="0" xfId="6" applyFont="1" applyFill="1" applyBorder="1"/>
    <xf numFmtId="0" fontId="56" fillId="12" borderId="68" xfId="6" applyNumberFormat="1" applyFont="1" applyFill="1" applyBorder="1" applyAlignment="1">
      <alignment horizontal="center" vertical="top" wrapText="1" readingOrder="1"/>
    </xf>
    <xf numFmtId="0" fontId="56" fillId="21" borderId="68" xfId="6" applyNumberFormat="1" applyFont="1" applyFill="1" applyBorder="1" applyAlignment="1">
      <alignment horizontal="center" vertical="top" wrapText="1" readingOrder="1"/>
    </xf>
    <xf numFmtId="44" fontId="55" fillId="0" borderId="8" xfId="6" applyNumberFormat="1" applyFont="1" applyFill="1" applyBorder="1" applyAlignment="1">
      <alignment vertical="top" wrapText="1" readingOrder="1"/>
    </xf>
    <xf numFmtId="44" fontId="55" fillId="8" borderId="8" xfId="6" applyNumberFormat="1" applyFont="1" applyFill="1" applyBorder="1" applyAlignment="1">
      <alignment vertical="top" wrapText="1" readingOrder="1"/>
    </xf>
    <xf numFmtId="0" fontId="82" fillId="20" borderId="0" xfId="6" applyFont="1" applyFill="1" applyBorder="1"/>
    <xf numFmtId="0" fontId="83" fillId="12" borderId="59" xfId="6" applyNumberFormat="1" applyFont="1" applyFill="1" applyBorder="1" applyAlignment="1">
      <alignment horizontal="left" vertical="top" wrapText="1" readingOrder="1"/>
    </xf>
    <xf numFmtId="0" fontId="82" fillId="0" borderId="60" xfId="6" applyNumberFormat="1" applyFont="1" applyFill="1" applyBorder="1" applyAlignment="1">
      <alignment vertical="top" wrapText="1"/>
    </xf>
    <xf numFmtId="0" fontId="82" fillId="0" borderId="61" xfId="6" applyNumberFormat="1" applyFont="1" applyFill="1" applyBorder="1" applyAlignment="1">
      <alignment vertical="top" wrapText="1"/>
    </xf>
    <xf numFmtId="0" fontId="83" fillId="0" borderId="61" xfId="6" applyNumberFormat="1" applyFont="1" applyFill="1" applyBorder="1" applyAlignment="1">
      <alignment horizontal="left" vertical="top" wrapText="1" readingOrder="1"/>
    </xf>
    <xf numFmtId="44" fontId="84" fillId="0" borderId="8" xfId="6" applyNumberFormat="1" applyFont="1" applyFill="1" applyBorder="1" applyAlignment="1">
      <alignment vertical="top" wrapText="1" readingOrder="1"/>
    </xf>
    <xf numFmtId="44" fontId="84" fillId="8" borderId="8" xfId="6" applyNumberFormat="1" applyFont="1" applyFill="1" applyBorder="1" applyAlignment="1">
      <alignment vertical="top" wrapText="1" readingOrder="1"/>
    </xf>
    <xf numFmtId="0" fontId="82" fillId="0" borderId="0" xfId="6" applyFont="1" applyFill="1" applyBorder="1"/>
    <xf numFmtId="0" fontId="85" fillId="20" borderId="0" xfId="6" applyFont="1" applyFill="1" applyBorder="1"/>
    <xf numFmtId="0" fontId="85" fillId="0" borderId="60" xfId="6" applyNumberFormat="1" applyFont="1" applyFill="1" applyBorder="1" applyAlignment="1">
      <alignment vertical="top" wrapText="1"/>
    </xf>
    <xf numFmtId="0" fontId="85" fillId="0" borderId="61" xfId="6" applyNumberFormat="1" applyFont="1" applyFill="1" applyBorder="1" applyAlignment="1">
      <alignment vertical="top" wrapText="1"/>
    </xf>
    <xf numFmtId="0" fontId="85" fillId="0" borderId="0" xfId="6" applyFont="1" applyFill="1" applyBorder="1"/>
    <xf numFmtId="0" fontId="59" fillId="20" borderId="0" xfId="6" applyFont="1" applyFill="1" applyBorder="1"/>
    <xf numFmtId="0" fontId="60" fillId="12" borderId="59" xfId="6" applyNumberFormat="1" applyFont="1" applyFill="1" applyBorder="1" applyAlignment="1">
      <alignment horizontal="left" vertical="top" wrapText="1" readingOrder="1"/>
    </xf>
    <xf numFmtId="0" fontId="59" fillId="0" borderId="60" xfId="6" applyNumberFormat="1" applyFont="1" applyFill="1" applyBorder="1" applyAlignment="1">
      <alignment vertical="top" wrapText="1"/>
    </xf>
    <xf numFmtId="0" fontId="59" fillId="0" borderId="61" xfId="6" applyNumberFormat="1" applyFont="1" applyFill="1" applyBorder="1" applyAlignment="1">
      <alignment vertical="top" wrapText="1"/>
    </xf>
    <xf numFmtId="0" fontId="60" fillId="0" borderId="61" xfId="6" applyNumberFormat="1" applyFont="1" applyFill="1" applyBorder="1" applyAlignment="1">
      <alignment horizontal="left" vertical="top" wrapText="1" readingOrder="1"/>
    </xf>
    <xf numFmtId="44" fontId="86" fillId="4" borderId="8" xfId="6" applyNumberFormat="1" applyFont="1" applyFill="1" applyBorder="1" applyAlignment="1">
      <alignment vertical="top" wrapText="1" readingOrder="1"/>
    </xf>
    <xf numFmtId="44" fontId="86" fillId="8" borderId="8" xfId="6" applyNumberFormat="1" applyFont="1" applyFill="1" applyBorder="1" applyAlignment="1">
      <alignment vertical="top" wrapText="1" readingOrder="1"/>
    </xf>
    <xf numFmtId="0" fontId="60" fillId="22" borderId="59" xfId="6" applyNumberFormat="1" applyFont="1" applyFill="1" applyBorder="1" applyAlignment="1">
      <alignment horizontal="left" vertical="top" wrapText="1" readingOrder="1"/>
    </xf>
    <xf numFmtId="0" fontId="59" fillId="9" borderId="60" xfId="6" applyNumberFormat="1" applyFont="1" applyFill="1" applyBorder="1" applyAlignment="1">
      <alignment vertical="top" wrapText="1"/>
    </xf>
    <xf numFmtId="0" fontId="59" fillId="9" borderId="61" xfId="6" applyNumberFormat="1" applyFont="1" applyFill="1" applyBorder="1" applyAlignment="1">
      <alignment vertical="top" wrapText="1"/>
    </xf>
    <xf numFmtId="0" fontId="60" fillId="9" borderId="61" xfId="6" applyNumberFormat="1" applyFont="1" applyFill="1" applyBorder="1" applyAlignment="1">
      <alignment horizontal="left" vertical="top" wrapText="1" readingOrder="1"/>
    </xf>
    <xf numFmtId="0" fontId="59" fillId="9" borderId="60" xfId="6" applyNumberFormat="1" applyFont="1" applyFill="1" applyBorder="1" applyAlignment="1">
      <alignment horizontal="center" vertical="top" wrapText="1"/>
    </xf>
    <xf numFmtId="44" fontId="86" fillId="9" borderId="0" xfId="6" applyNumberFormat="1" applyFont="1" applyFill="1" applyBorder="1" applyAlignment="1">
      <alignment vertical="top" wrapText="1" readingOrder="1"/>
    </xf>
    <xf numFmtId="44" fontId="86" fillId="8" borderId="0" xfId="6" applyNumberFormat="1" applyFont="1" applyFill="1" applyBorder="1" applyAlignment="1">
      <alignment vertical="top" wrapText="1" readingOrder="1"/>
    </xf>
    <xf numFmtId="0" fontId="59" fillId="9" borderId="0" xfId="6" applyFont="1" applyFill="1" applyBorder="1"/>
    <xf numFmtId="0" fontId="33" fillId="10" borderId="0" xfId="6" applyFont="1" applyFill="1" applyBorder="1"/>
    <xf numFmtId="0" fontId="38" fillId="10" borderId="0" xfId="6" applyNumberFormat="1" applyFont="1" applyFill="1" applyBorder="1" applyAlignment="1">
      <alignment vertical="top" wrapText="1" readingOrder="1"/>
    </xf>
    <xf numFmtId="0" fontId="56" fillId="25" borderId="68" xfId="6" applyNumberFormat="1" applyFont="1" applyFill="1" applyBorder="1" applyAlignment="1">
      <alignment horizontal="center" vertical="top" wrapText="1" readingOrder="1"/>
    </xf>
    <xf numFmtId="44" fontId="55" fillId="10" borderId="8" xfId="6" applyNumberFormat="1" applyFont="1" applyFill="1" applyBorder="1" applyAlignment="1">
      <alignment vertical="top" wrapText="1" readingOrder="1"/>
    </xf>
    <xf numFmtId="44" fontId="84" fillId="10" borderId="8" xfId="6" applyNumberFormat="1" applyFont="1" applyFill="1" applyBorder="1" applyAlignment="1">
      <alignment vertical="top" wrapText="1" readingOrder="1"/>
    </xf>
    <xf numFmtId="44" fontId="86" fillId="10" borderId="8" xfId="6" applyNumberFormat="1" applyFont="1" applyFill="1" applyBorder="1" applyAlignment="1">
      <alignment vertical="top" wrapText="1" readingOrder="1"/>
    </xf>
    <xf numFmtId="44" fontId="86" fillId="10" borderId="0" xfId="6" applyNumberFormat="1" applyFont="1" applyFill="1" applyBorder="1" applyAlignment="1">
      <alignment vertical="top" wrapText="1" readingOrder="1"/>
    </xf>
    <xf numFmtId="0" fontId="39" fillId="25" borderId="59" xfId="6" applyNumberFormat="1" applyFont="1" applyFill="1" applyBorder="1" applyAlignment="1">
      <alignment horizontal="center" vertical="top" wrapText="1" readingOrder="1"/>
    </xf>
    <xf numFmtId="44" fontId="41" fillId="10" borderId="0" xfId="13" applyFont="1" applyFill="1" applyBorder="1" applyAlignment="1">
      <alignment horizontal="right" vertical="center" wrapText="1" readingOrder="1"/>
    </xf>
    <xf numFmtId="44" fontId="43" fillId="10" borderId="0" xfId="13" applyFont="1" applyFill="1" applyBorder="1" applyAlignment="1">
      <alignment horizontal="right" vertical="center" wrapText="1" readingOrder="1"/>
    </xf>
    <xf numFmtId="44" fontId="45" fillId="10" borderId="0" xfId="13" applyFont="1" applyFill="1" applyBorder="1" applyAlignment="1">
      <alignment horizontal="right" vertical="center" wrapText="1" readingOrder="1"/>
    </xf>
    <xf numFmtId="0" fontId="33" fillId="8" borderId="0" xfId="6" applyFont="1" applyFill="1" applyBorder="1"/>
    <xf numFmtId="0" fontId="38" fillId="8" borderId="0" xfId="6" applyNumberFormat="1" applyFont="1" applyFill="1" applyBorder="1" applyAlignment="1">
      <alignment vertical="top" wrapText="1" readingOrder="1"/>
    </xf>
    <xf numFmtId="0" fontId="39" fillId="21" borderId="59" xfId="6" applyNumberFormat="1" applyFont="1" applyFill="1" applyBorder="1" applyAlignment="1">
      <alignment horizontal="center" vertical="top" wrapText="1" readingOrder="1"/>
    </xf>
    <xf numFmtId="44" fontId="41" fillId="8" borderId="0" xfId="13" applyFont="1" applyFill="1" applyBorder="1" applyAlignment="1">
      <alignment horizontal="right" vertical="center" wrapText="1" readingOrder="1"/>
    </xf>
    <xf numFmtId="44" fontId="43" fillId="8" borderId="0" xfId="13" applyFont="1" applyFill="1" applyBorder="1" applyAlignment="1">
      <alignment horizontal="right" vertical="center" wrapText="1" readingOrder="1"/>
    </xf>
    <xf numFmtId="44" fontId="45" fillId="8" borderId="0" xfId="13" applyFont="1" applyFill="1" applyBorder="1" applyAlignment="1">
      <alignment horizontal="right" vertical="center" wrapText="1" readingOrder="1"/>
    </xf>
    <xf numFmtId="0" fontId="33" fillId="26" borderId="0" xfId="6" applyFont="1" applyFill="1" applyBorder="1"/>
    <xf numFmtId="0" fontId="38" fillId="26" borderId="0" xfId="6" applyNumberFormat="1" applyFont="1" applyFill="1" applyBorder="1" applyAlignment="1">
      <alignment vertical="top" wrapText="1" readingOrder="1"/>
    </xf>
    <xf numFmtId="0" fontId="56" fillId="27" borderId="68" xfId="6" applyNumberFormat="1" applyFont="1" applyFill="1" applyBorder="1" applyAlignment="1">
      <alignment horizontal="center" vertical="top" wrapText="1" readingOrder="1"/>
    </xf>
    <xf numFmtId="44" fontId="55" fillId="26" borderId="8" xfId="6" applyNumberFormat="1" applyFont="1" applyFill="1" applyBorder="1" applyAlignment="1">
      <alignment vertical="top" wrapText="1" readingOrder="1"/>
    </xf>
    <xf numFmtId="44" fontId="84" fillId="26" borderId="8" xfId="6" applyNumberFormat="1" applyFont="1" applyFill="1" applyBorder="1" applyAlignment="1">
      <alignment vertical="top" wrapText="1" readingOrder="1"/>
    </xf>
    <xf numFmtId="44" fontId="86" fillId="26" borderId="8" xfId="6" applyNumberFormat="1" applyFont="1" applyFill="1" applyBorder="1" applyAlignment="1">
      <alignment vertical="top" wrapText="1" readingOrder="1"/>
    </xf>
    <xf numFmtId="44" fontId="86" fillId="26" borderId="0" xfId="6" applyNumberFormat="1" applyFont="1" applyFill="1" applyBorder="1" applyAlignment="1">
      <alignment vertical="top" wrapText="1" readingOrder="1"/>
    </xf>
    <xf numFmtId="0" fontId="39" fillId="27" borderId="59" xfId="6" applyNumberFormat="1" applyFont="1" applyFill="1" applyBorder="1" applyAlignment="1">
      <alignment horizontal="center" vertical="top" wrapText="1" readingOrder="1"/>
    </xf>
    <xf numFmtId="44" fontId="41" fillId="26" borderId="0" xfId="13" applyFont="1" applyFill="1" applyBorder="1" applyAlignment="1">
      <alignment horizontal="right" vertical="center" wrapText="1" readingOrder="1"/>
    </xf>
    <xf numFmtId="44" fontId="43" fillId="26" borderId="0" xfId="13" applyFont="1" applyFill="1" applyBorder="1" applyAlignment="1">
      <alignment horizontal="right" vertical="center" wrapText="1" readingOrder="1"/>
    </xf>
    <xf numFmtId="44" fontId="45" fillId="26" borderId="0" xfId="13" applyFont="1" applyFill="1" applyBorder="1" applyAlignment="1">
      <alignment horizontal="right" vertical="center" wrapText="1" readingOrder="1"/>
    </xf>
    <xf numFmtId="0" fontId="52" fillId="3" borderId="0" xfId="6" applyFont="1" applyFill="1" applyBorder="1"/>
    <xf numFmtId="0" fontId="33" fillId="0" borderId="0" xfId="6" applyFont="1" applyFill="1" applyBorder="1"/>
    <xf numFmtId="0" fontId="33" fillId="3" borderId="0" xfId="6" applyFont="1" applyFill="1" applyBorder="1"/>
    <xf numFmtId="0" fontId="87" fillId="3" borderId="0" xfId="6" applyFont="1" applyFill="1" applyBorder="1"/>
    <xf numFmtId="0" fontId="88" fillId="3" borderId="0" xfId="6" applyFont="1" applyFill="1" applyBorder="1"/>
    <xf numFmtId="0" fontId="33" fillId="0" borderId="0" xfId="6" applyFont="1" applyFill="1" applyBorder="1"/>
    <xf numFmtId="0" fontId="33" fillId="3" borderId="0" xfId="6" applyFont="1" applyFill="1" applyBorder="1"/>
    <xf numFmtId="168" fontId="89" fillId="19" borderId="8" xfId="14" applyNumberFormat="1" applyFont="1" applyFill="1" applyBorder="1" applyAlignment="1">
      <alignment horizontal="center" vertical="center"/>
    </xf>
    <xf numFmtId="168" fontId="89" fillId="28" borderId="8" xfId="14" applyNumberFormat="1" applyFont="1" applyFill="1" applyBorder="1" applyAlignment="1">
      <alignment horizontal="center" vertical="center"/>
    </xf>
    <xf numFmtId="168" fontId="89" fillId="0" borderId="8" xfId="14" applyNumberFormat="1" applyFont="1" applyFill="1" applyBorder="1" applyAlignment="1">
      <alignment horizontal="center" vertical="center"/>
    </xf>
    <xf numFmtId="168" fontId="90" fillId="0" borderId="8" xfId="1" applyNumberFormat="1" applyFont="1" applyFill="1" applyBorder="1" applyAlignment="1">
      <alignment horizontal="left" vertical="center"/>
    </xf>
    <xf numFmtId="168" fontId="91" fillId="0" borderId="8" xfId="14" applyNumberFormat="1" applyFont="1" applyFill="1" applyBorder="1" applyAlignment="1">
      <alignment horizontal="center" vertical="center"/>
    </xf>
    <xf numFmtId="168" fontId="91" fillId="0" borderId="8" xfId="1" applyNumberFormat="1" applyFont="1" applyFill="1" applyBorder="1" applyAlignment="1">
      <alignment horizontal="left" vertical="center"/>
    </xf>
    <xf numFmtId="168" fontId="92" fillId="0" borderId="8" xfId="1" applyNumberFormat="1" applyFont="1" applyFill="1" applyBorder="1" applyAlignment="1">
      <alignment horizontal="left" vertical="center"/>
    </xf>
    <xf numFmtId="168" fontId="89" fillId="0" borderId="8" xfId="14" applyNumberFormat="1" applyFont="1" applyFill="1" applyBorder="1" applyAlignment="1">
      <alignment horizontal="left" vertical="center"/>
    </xf>
    <xf numFmtId="168" fontId="89" fillId="0" borderId="8" xfId="1" applyNumberFormat="1" applyFont="1" applyFill="1" applyBorder="1" applyAlignment="1">
      <alignment horizontal="left" vertical="center"/>
    </xf>
    <xf numFmtId="168" fontId="89" fillId="28" borderId="8" xfId="1" applyNumberFormat="1" applyFont="1" applyFill="1" applyBorder="1" applyAlignment="1">
      <alignment horizontal="left" vertical="center"/>
    </xf>
    <xf numFmtId="168" fontId="93" fillId="0" borderId="8" xfId="1" applyNumberFormat="1" applyFont="1" applyFill="1" applyBorder="1" applyAlignment="1">
      <alignment horizontal="left" vertical="center"/>
    </xf>
    <xf numFmtId="168" fontId="94" fillId="29" borderId="8" xfId="14" applyNumberFormat="1" applyFont="1" applyFill="1" applyBorder="1" applyAlignment="1">
      <alignment horizontal="center" vertical="center"/>
    </xf>
    <xf numFmtId="0" fontId="52" fillId="3" borderId="0" xfId="6" applyFont="1" applyFill="1" applyBorder="1" applyAlignment="1">
      <alignment horizontal="center"/>
    </xf>
    <xf numFmtId="0" fontId="94" fillId="29" borderId="8" xfId="14" applyFont="1" applyFill="1" applyBorder="1" applyAlignment="1">
      <alignment horizontal="center" vertical="center"/>
    </xf>
    <xf numFmtId="0" fontId="94" fillId="29" borderId="50" xfId="14" applyFont="1" applyFill="1" applyBorder="1" applyAlignment="1">
      <alignment horizontal="center" vertical="center"/>
    </xf>
    <xf numFmtId="0" fontId="94" fillId="29" borderId="8" xfId="14" applyNumberFormat="1" applyFont="1" applyFill="1" applyBorder="1" applyAlignment="1">
      <alignment horizontal="center" vertical="center"/>
    </xf>
    <xf numFmtId="0" fontId="94" fillId="29" borderId="8" xfId="14" applyFont="1" applyFill="1" applyBorder="1" applyAlignment="1">
      <alignment horizontal="center" vertical="center" wrapText="1"/>
    </xf>
    <xf numFmtId="0" fontId="89" fillId="19" borderId="8" xfId="0" applyFont="1" applyFill="1" applyBorder="1" applyAlignment="1">
      <alignment horizontal="left" vertical="center"/>
    </xf>
    <xf numFmtId="0" fontId="89" fillId="19" borderId="8" xfId="14" applyFont="1" applyFill="1" applyBorder="1" applyAlignment="1">
      <alignment horizontal="left" vertical="center"/>
    </xf>
    <xf numFmtId="1" fontId="89" fillId="19" borderId="8" xfId="14" applyNumberFormat="1" applyFont="1" applyFill="1" applyBorder="1" applyAlignment="1">
      <alignment horizontal="center" vertical="center"/>
    </xf>
    <xf numFmtId="0" fontId="89" fillId="19" borderId="8" xfId="0" applyFont="1" applyFill="1" applyBorder="1" applyAlignment="1">
      <alignment horizontal="center" vertical="center"/>
    </xf>
    <xf numFmtId="0" fontId="89" fillId="28" borderId="8" xfId="0" applyFont="1" applyFill="1" applyBorder="1" applyAlignment="1">
      <alignment horizontal="left" vertical="center"/>
    </xf>
    <xf numFmtId="0" fontId="89" fillId="28" borderId="8" xfId="14" applyFont="1" applyFill="1" applyBorder="1" applyAlignment="1">
      <alignment horizontal="left" vertical="center"/>
    </xf>
    <xf numFmtId="1" fontId="89" fillId="28" borderId="8" xfId="14" applyNumberFormat="1" applyFont="1" applyFill="1" applyBorder="1" applyAlignment="1">
      <alignment horizontal="center" vertical="center"/>
    </xf>
    <xf numFmtId="0" fontId="89" fillId="28" borderId="8" xfId="0" applyFont="1" applyFill="1" applyBorder="1" applyAlignment="1">
      <alignment horizontal="center" vertical="center"/>
    </xf>
    <xf numFmtId="0" fontId="89" fillId="0" borderId="8" xfId="0" applyFont="1" applyFill="1" applyBorder="1" applyAlignment="1">
      <alignment horizontal="left" vertical="center"/>
    </xf>
    <xf numFmtId="0" fontId="89" fillId="0" borderId="8" xfId="14" applyFont="1" applyFill="1" applyBorder="1" applyAlignment="1">
      <alignment horizontal="left" vertical="center"/>
    </xf>
    <xf numFmtId="1" fontId="89" fillId="0" borderId="8" xfId="14" applyNumberFormat="1" applyFont="1" applyFill="1" applyBorder="1" applyAlignment="1">
      <alignment horizontal="center" vertical="center"/>
    </xf>
    <xf numFmtId="0" fontId="89" fillId="0" borderId="8" xfId="0" applyFont="1" applyFill="1" applyBorder="1" applyAlignment="1">
      <alignment horizontal="center" vertical="center"/>
    </xf>
    <xf numFmtId="0" fontId="90" fillId="0" borderId="8" xfId="0" applyFont="1" applyFill="1" applyBorder="1" applyAlignment="1">
      <alignment horizontal="left" vertical="center" indent="2"/>
    </xf>
    <xf numFmtId="0" fontId="90" fillId="0" borderId="8" xfId="14" applyFont="1" applyFill="1" applyBorder="1" applyAlignment="1">
      <alignment horizontal="left" vertical="center"/>
    </xf>
    <xf numFmtId="1" fontId="90" fillId="0" borderId="8" xfId="14" applyNumberFormat="1" applyFont="1" applyFill="1" applyBorder="1" applyAlignment="1">
      <alignment horizontal="center" vertical="center"/>
    </xf>
    <xf numFmtId="0" fontId="90" fillId="0" borderId="8" xfId="0" applyFont="1" applyFill="1" applyBorder="1" applyAlignment="1">
      <alignment horizontal="center" vertical="center"/>
    </xf>
    <xf numFmtId="0" fontId="90" fillId="0" borderId="8" xfId="14" applyNumberFormat="1" applyFont="1" applyFill="1" applyBorder="1" applyAlignment="1">
      <alignment horizontal="center" vertical="center"/>
    </xf>
    <xf numFmtId="14" fontId="90" fillId="0" borderId="8" xfId="14" applyNumberFormat="1" applyFont="1" applyFill="1" applyBorder="1" applyAlignment="1">
      <alignment horizontal="left" vertical="center"/>
    </xf>
    <xf numFmtId="0" fontId="91" fillId="0" borderId="8" xfId="14" applyFont="1" applyFill="1" applyBorder="1" applyAlignment="1">
      <alignment horizontal="left" vertical="center"/>
    </xf>
    <xf numFmtId="1" fontId="91" fillId="0" borderId="8" xfId="14" applyNumberFormat="1" applyFont="1" applyFill="1" applyBorder="1" applyAlignment="1">
      <alignment horizontal="center" vertical="center"/>
    </xf>
    <xf numFmtId="0" fontId="91" fillId="0" borderId="8" xfId="0" applyFont="1" applyFill="1" applyBorder="1" applyAlignment="1">
      <alignment horizontal="center" vertical="center"/>
    </xf>
    <xf numFmtId="1" fontId="93" fillId="0" borderId="8" xfId="14" applyNumberFormat="1" applyFont="1" applyFill="1" applyBorder="1" applyAlignment="1">
      <alignment horizontal="center" vertical="center"/>
    </xf>
    <xf numFmtId="14" fontId="89" fillId="0" borderId="8" xfId="14" applyNumberFormat="1" applyFont="1" applyFill="1" applyBorder="1" applyAlignment="1">
      <alignment horizontal="left" vertical="center"/>
    </xf>
    <xf numFmtId="0" fontId="89" fillId="28" borderId="8" xfId="14" applyNumberFormat="1" applyFont="1" applyFill="1" applyBorder="1" applyAlignment="1">
      <alignment horizontal="center" vertical="center"/>
    </xf>
    <xf numFmtId="0" fontId="89" fillId="28" borderId="8" xfId="14" applyFont="1" applyFill="1" applyBorder="1" applyAlignment="1">
      <alignment horizontal="center" vertical="center"/>
    </xf>
    <xf numFmtId="0" fontId="89" fillId="0" borderId="8" xfId="14" applyNumberFormat="1" applyFont="1" applyFill="1" applyBorder="1" applyAlignment="1">
      <alignment horizontal="center" vertical="center"/>
    </xf>
    <xf numFmtId="0" fontId="90" fillId="0" borderId="8" xfId="14" applyNumberFormat="1" applyFont="1" applyFill="1" applyBorder="1" applyAlignment="1">
      <alignment horizontal="left" vertical="center"/>
    </xf>
    <xf numFmtId="0" fontId="90" fillId="0" borderId="8" xfId="14" applyFont="1" applyFill="1" applyBorder="1" applyAlignment="1">
      <alignment horizontal="center" vertical="center"/>
    </xf>
    <xf numFmtId="0" fontId="89" fillId="19" borderId="8" xfId="14" applyNumberFormat="1" applyFont="1" applyFill="1" applyBorder="1" applyAlignment="1">
      <alignment horizontal="center" vertical="center"/>
    </xf>
    <xf numFmtId="14" fontId="89" fillId="28" borderId="8" xfId="14" applyNumberFormat="1" applyFont="1" applyFill="1" applyBorder="1" applyAlignment="1">
      <alignment horizontal="left" vertical="center"/>
    </xf>
    <xf numFmtId="14" fontId="91" fillId="0" borderId="8" xfId="14" applyNumberFormat="1" applyFont="1" applyFill="1" applyBorder="1" applyAlignment="1">
      <alignment horizontal="left" vertical="center"/>
    </xf>
    <xf numFmtId="0" fontId="91" fillId="0" borderId="8" xfId="14" applyNumberFormat="1" applyFont="1" applyFill="1" applyBorder="1" applyAlignment="1">
      <alignment horizontal="center" vertical="center"/>
    </xf>
    <xf numFmtId="0" fontId="93" fillId="0" borderId="8" xfId="0" applyFont="1" applyFill="1" applyBorder="1" applyAlignment="1">
      <alignment horizontal="center" vertical="center"/>
    </xf>
    <xf numFmtId="0" fontId="95" fillId="0" borderId="8" xfId="0" applyFont="1" applyFill="1" applyBorder="1" applyAlignment="1">
      <alignment horizontal="left" vertical="center" indent="2"/>
    </xf>
    <xf numFmtId="0" fontId="93" fillId="0" borderId="8" xfId="14" applyNumberFormat="1" applyFont="1" applyFill="1" applyBorder="1" applyAlignment="1">
      <alignment horizontal="center" vertical="center"/>
    </xf>
    <xf numFmtId="0" fontId="89" fillId="28" borderId="8" xfId="14" applyNumberFormat="1" applyFont="1" applyFill="1" applyBorder="1" applyAlignment="1">
      <alignment horizontal="center" vertical="center" wrapText="1"/>
    </xf>
    <xf numFmtId="0" fontId="94" fillId="29" borderId="37" xfId="0" applyFont="1" applyFill="1" applyBorder="1"/>
    <xf numFmtId="0" fontId="96" fillId="29" borderId="18" xfId="0" applyFont="1" applyFill="1" applyBorder="1"/>
    <xf numFmtId="0" fontId="96" fillId="29" borderId="41" xfId="0" applyFont="1" applyFill="1" applyBorder="1"/>
    <xf numFmtId="0" fontId="33" fillId="0" borderId="0" xfId="6" applyFont="1" applyFill="1" applyBorder="1" applyAlignment="1"/>
    <xf numFmtId="0" fontId="97" fillId="0" borderId="0" xfId="0" applyFont="1"/>
    <xf numFmtId="0" fontId="92" fillId="0" borderId="0" xfId="14" applyFont="1" applyFill="1" applyBorder="1" applyAlignment="1">
      <alignment vertical="center"/>
    </xf>
    <xf numFmtId="0" fontId="98" fillId="0" borderId="0" xfId="14" applyFont="1" applyFill="1" applyBorder="1" applyAlignment="1">
      <alignment vertical="center"/>
    </xf>
    <xf numFmtId="9" fontId="89" fillId="19" borderId="8" xfId="14" applyNumberFormat="1" applyFont="1" applyFill="1" applyBorder="1" applyAlignment="1">
      <alignment horizontal="center" vertical="center"/>
    </xf>
    <xf numFmtId="9" fontId="89" fillId="28" borderId="8" xfId="14" applyNumberFormat="1" applyFont="1" applyFill="1" applyBorder="1" applyAlignment="1">
      <alignment horizontal="center" vertical="center"/>
    </xf>
    <xf numFmtId="9" fontId="89" fillId="0" borderId="8" xfId="14" applyNumberFormat="1" applyFont="1" applyFill="1" applyBorder="1" applyAlignment="1">
      <alignment horizontal="center" vertical="center"/>
    </xf>
    <xf numFmtId="9" fontId="91" fillId="0" borderId="8" xfId="14" applyNumberFormat="1" applyFont="1" applyFill="1" applyBorder="1" applyAlignment="1">
      <alignment horizontal="center" vertical="center"/>
    </xf>
    <xf numFmtId="9" fontId="90" fillId="0" borderId="8" xfId="1" applyNumberFormat="1" applyFont="1" applyFill="1" applyBorder="1" applyAlignment="1">
      <alignment horizontal="center" vertical="center"/>
    </xf>
    <xf numFmtId="9" fontId="91" fillId="0" borderId="8" xfId="1" applyNumberFormat="1" applyFont="1" applyFill="1" applyBorder="1" applyAlignment="1">
      <alignment horizontal="center" vertical="center"/>
    </xf>
    <xf numFmtId="9" fontId="92" fillId="0" borderId="8" xfId="1" applyNumberFormat="1" applyFont="1" applyFill="1" applyBorder="1" applyAlignment="1">
      <alignment horizontal="center" vertical="center"/>
    </xf>
    <xf numFmtId="9" fontId="89" fillId="0" borderId="8" xfId="1" applyNumberFormat="1" applyFont="1" applyFill="1" applyBorder="1" applyAlignment="1">
      <alignment horizontal="center" vertical="center"/>
    </xf>
    <xf numFmtId="9" fontId="89" fillId="28" borderId="8" xfId="1" applyNumberFormat="1" applyFont="1" applyFill="1" applyBorder="1" applyAlignment="1">
      <alignment horizontal="center" vertical="center"/>
    </xf>
    <xf numFmtId="9" fontId="93" fillId="0" borderId="8" xfId="1" applyNumberFormat="1" applyFont="1" applyFill="1" applyBorder="1" applyAlignment="1">
      <alignment horizontal="center" vertical="center"/>
    </xf>
    <xf numFmtId="0" fontId="99" fillId="0" borderId="0" xfId="0" applyFont="1"/>
    <xf numFmtId="0" fontId="92" fillId="0" borderId="0" xfId="0" applyFont="1"/>
    <xf numFmtId="0" fontId="94" fillId="30" borderId="37" xfId="14" applyFont="1" applyFill="1" applyBorder="1" applyAlignment="1">
      <alignment horizontal="center" vertical="center"/>
    </xf>
    <xf numFmtId="0" fontId="94" fillId="30" borderId="18" xfId="14" applyNumberFormat="1" applyFont="1" applyFill="1" applyBorder="1" applyAlignment="1">
      <alignment horizontal="center" vertical="center"/>
    </xf>
    <xf numFmtId="0" fontId="94" fillId="30" borderId="18" xfId="14" applyFont="1" applyFill="1" applyBorder="1" applyAlignment="1">
      <alignment horizontal="center" vertical="center"/>
    </xf>
    <xf numFmtId="0" fontId="94" fillId="30" borderId="41" xfId="14" applyFont="1" applyFill="1" applyBorder="1" applyAlignment="1">
      <alignment horizontal="center" vertical="center" wrapText="1"/>
    </xf>
    <xf numFmtId="9" fontId="94" fillId="29" borderId="8" xfId="4" applyFont="1" applyFill="1" applyBorder="1" applyAlignment="1">
      <alignment horizontal="center" vertical="center"/>
    </xf>
    <xf numFmtId="9" fontId="92" fillId="0" borderId="8" xfId="4" applyFont="1" applyFill="1" applyBorder="1" applyAlignment="1">
      <alignment horizontal="center" vertical="center"/>
    </xf>
    <xf numFmtId="0" fontId="89" fillId="19" borderId="8" xfId="14" applyFont="1" applyFill="1" applyBorder="1" applyAlignment="1">
      <alignment horizontal="left" vertical="center" wrapText="1"/>
    </xf>
    <xf numFmtId="0" fontId="89" fillId="28" borderId="8" xfId="14" applyFont="1" applyFill="1" applyBorder="1" applyAlignment="1">
      <alignment horizontal="left" vertical="center" wrapText="1"/>
    </xf>
    <xf numFmtId="0" fontId="89" fillId="0" borderId="8" xfId="14" applyFont="1" applyFill="1" applyBorder="1" applyAlignment="1">
      <alignment horizontal="left" vertical="center" wrapText="1"/>
    </xf>
    <xf numFmtId="0" fontId="90" fillId="0" borderId="8" xfId="14" applyFont="1" applyFill="1" applyBorder="1" applyAlignment="1">
      <alignment horizontal="left" vertical="center" wrapText="1"/>
    </xf>
    <xf numFmtId="0" fontId="91" fillId="0" borderId="8" xfId="14" applyFont="1" applyFill="1" applyBorder="1" applyAlignment="1">
      <alignment horizontal="left" vertical="center" wrapText="1"/>
    </xf>
    <xf numFmtId="0" fontId="94" fillId="29" borderId="8" xfId="0" applyFont="1" applyFill="1" applyBorder="1" applyAlignment="1">
      <alignment vertical="center"/>
    </xf>
    <xf numFmtId="0" fontId="94" fillId="29" borderId="37" xfId="0" applyFont="1" applyFill="1" applyBorder="1" applyAlignment="1">
      <alignment vertical="center"/>
    </xf>
    <xf numFmtId="0" fontId="94" fillId="29" borderId="18" xfId="0" applyFont="1" applyFill="1" applyBorder="1" applyAlignment="1">
      <alignment vertical="center"/>
    </xf>
    <xf numFmtId="0" fontId="94" fillId="29" borderId="41" xfId="0" applyFont="1" applyFill="1" applyBorder="1" applyAlignment="1">
      <alignment vertical="center"/>
    </xf>
    <xf numFmtId="168" fontId="94" fillId="29" borderId="8" xfId="0" applyNumberFormat="1" applyFont="1" applyFill="1" applyBorder="1" applyAlignment="1">
      <alignment vertical="center"/>
    </xf>
    <xf numFmtId="0" fontId="92" fillId="0" borderId="8" xfId="0" applyFont="1" applyBorder="1" applyAlignment="1">
      <alignment vertical="center"/>
    </xf>
    <xf numFmtId="0" fontId="92" fillId="0" borderId="37" xfId="0" applyFont="1" applyBorder="1" applyAlignment="1">
      <alignment vertical="center"/>
    </xf>
    <xf numFmtId="0" fontId="92" fillId="0" borderId="18" xfId="0" applyFont="1" applyBorder="1" applyAlignment="1">
      <alignment vertical="center"/>
    </xf>
    <xf numFmtId="0" fontId="92" fillId="0" borderId="41" xfId="0" applyFont="1" applyBorder="1" applyAlignment="1">
      <alignment vertical="center"/>
    </xf>
    <xf numFmtId="168" fontId="92" fillId="0" borderId="8" xfId="0" applyNumberFormat="1" applyFont="1" applyBorder="1" applyAlignment="1">
      <alignment vertical="center"/>
    </xf>
    <xf numFmtId="0" fontId="66" fillId="0" borderId="0" xfId="6" applyNumberFormat="1" applyFont="1" applyFill="1" applyBorder="1" applyAlignment="1">
      <alignment horizontal="center" vertical="center" wrapText="1" readingOrder="1"/>
    </xf>
    <xf numFmtId="0" fontId="33" fillId="0" borderId="0" xfId="6" applyFont="1" applyFill="1" applyBorder="1"/>
    <xf numFmtId="0" fontId="66" fillId="0" borderId="0" xfId="6" applyNumberFormat="1" applyFont="1" applyFill="1" applyBorder="1" applyAlignment="1">
      <alignment vertical="center" wrapText="1" readingOrder="1"/>
    </xf>
    <xf numFmtId="0" fontId="68" fillId="0" borderId="0" xfId="6" applyNumberFormat="1" applyFont="1" applyFill="1" applyBorder="1" applyAlignment="1">
      <alignment horizontal="left" vertical="center" wrapText="1" readingOrder="1"/>
    </xf>
    <xf numFmtId="0" fontId="38" fillId="0" borderId="0" xfId="6" applyNumberFormat="1" applyFont="1" applyFill="1" applyBorder="1" applyAlignment="1">
      <alignment vertical="top" wrapText="1" readingOrder="1"/>
    </xf>
    <xf numFmtId="0" fontId="65" fillId="0" borderId="0" xfId="6" applyNumberFormat="1" applyFont="1" applyFill="1" applyBorder="1" applyAlignment="1">
      <alignment horizontal="left" vertical="center" wrapText="1" readingOrder="1"/>
    </xf>
    <xf numFmtId="0" fontId="63" fillId="0" borderId="0" xfId="6" applyNumberFormat="1" applyFont="1" applyFill="1" applyBorder="1" applyAlignment="1">
      <alignment horizontal="center" vertical="center" wrapText="1" readingOrder="1"/>
    </xf>
    <xf numFmtId="0" fontId="63" fillId="0" borderId="0" xfId="6" applyNumberFormat="1" applyFont="1" applyFill="1" applyBorder="1" applyAlignment="1">
      <alignment vertical="center" wrapText="1" readingOrder="1"/>
    </xf>
    <xf numFmtId="0" fontId="69" fillId="0" borderId="0" xfId="6" applyNumberFormat="1" applyFont="1" applyFill="1" applyBorder="1" applyAlignment="1">
      <alignment horizontal="center" vertical="center" wrapText="1" readingOrder="1"/>
    </xf>
    <xf numFmtId="0" fontId="70" fillId="0" borderId="0" xfId="6" applyFont="1" applyFill="1" applyBorder="1"/>
    <xf numFmtId="0" fontId="72" fillId="0" borderId="0" xfId="6" applyNumberFormat="1" applyFont="1" applyFill="1" applyBorder="1" applyAlignment="1">
      <alignment horizontal="left" vertical="center" wrapText="1" readingOrder="1"/>
    </xf>
    <xf numFmtId="0" fontId="69" fillId="0" borderId="0" xfId="6" applyNumberFormat="1" applyFont="1" applyFill="1" applyBorder="1" applyAlignment="1">
      <alignment vertical="center" wrapText="1" readingOrder="1"/>
    </xf>
    <xf numFmtId="0" fontId="40" fillId="0" borderId="61" xfId="6" applyNumberFormat="1" applyFont="1" applyFill="1" applyBorder="1" applyAlignment="1">
      <alignment horizontal="left" vertical="top" wrapText="1" readingOrder="1"/>
    </xf>
    <xf numFmtId="0" fontId="33" fillId="0" borderId="60" xfId="6" applyNumberFormat="1" applyFont="1" applyFill="1" applyBorder="1" applyAlignment="1">
      <alignment vertical="top" wrapText="1"/>
    </xf>
    <xf numFmtId="0" fontId="33" fillId="0" borderId="61" xfId="6" applyNumberFormat="1" applyFont="1" applyFill="1" applyBorder="1" applyAlignment="1">
      <alignment vertical="top" wrapText="1"/>
    </xf>
    <xf numFmtId="0" fontId="38" fillId="0" borderId="62" xfId="6" applyNumberFormat="1" applyFont="1" applyFill="1" applyBorder="1" applyAlignment="1">
      <alignment vertical="top" wrapText="1" readingOrder="1"/>
    </xf>
    <xf numFmtId="0" fontId="33" fillId="0" borderId="62" xfId="6" applyNumberFormat="1" applyFont="1" applyFill="1" applyBorder="1" applyAlignment="1">
      <alignment vertical="top" wrapText="1"/>
    </xf>
    <xf numFmtId="0" fontId="39" fillId="12" borderId="59" xfId="6" applyNumberFormat="1" applyFont="1" applyFill="1" applyBorder="1" applyAlignment="1">
      <alignment horizontal="left" vertical="top" wrapText="1" readingOrder="1"/>
    </xf>
    <xf numFmtId="0" fontId="33" fillId="0" borderId="60" xfId="6" applyNumberFormat="1" applyFont="1" applyFill="1" applyBorder="1" applyAlignment="1">
      <alignment horizontal="center" vertical="top" wrapText="1"/>
    </xf>
    <xf numFmtId="0" fontId="39" fillId="12" borderId="59" xfId="6" applyNumberFormat="1" applyFont="1" applyFill="1" applyBorder="1" applyAlignment="1">
      <alignment horizontal="center" vertical="top" wrapText="1" readingOrder="1"/>
    </xf>
    <xf numFmtId="0" fontId="37" fillId="0" borderId="0" xfId="6" applyNumberFormat="1" applyFont="1" applyFill="1" applyBorder="1" applyAlignment="1">
      <alignment vertical="top" wrapText="1" readingOrder="1"/>
    </xf>
    <xf numFmtId="0" fontId="38" fillId="0" borderId="0" xfId="6" applyNumberFormat="1" applyFont="1" applyFill="1" applyBorder="1" applyAlignment="1">
      <alignment horizontal="left" vertical="top" wrapText="1" readingOrder="1"/>
    </xf>
    <xf numFmtId="0" fontId="39" fillId="12" borderId="59" xfId="6" applyNumberFormat="1" applyFont="1" applyFill="1" applyBorder="1" applyAlignment="1">
      <alignment horizontal="left" vertical="center" wrapText="1" readingOrder="1"/>
    </xf>
    <xf numFmtId="0" fontId="40" fillId="0" borderId="61" xfId="6" applyNumberFormat="1" applyFont="1" applyFill="1" applyBorder="1" applyAlignment="1">
      <alignment horizontal="left" vertical="center" wrapText="1" readingOrder="1"/>
    </xf>
    <xf numFmtId="0" fontId="40" fillId="0" borderId="59" xfId="6" applyNumberFormat="1" applyFont="1" applyFill="1" applyBorder="1" applyAlignment="1">
      <alignment horizontal="left" vertical="center" wrapText="1" readingOrder="1"/>
    </xf>
    <xf numFmtId="0" fontId="34" fillId="0" borderId="0" xfId="6" applyNumberFormat="1" applyFont="1" applyFill="1" applyBorder="1" applyAlignment="1">
      <alignment horizontal="center" vertical="top" wrapText="1" readingOrder="1"/>
    </xf>
    <xf numFmtId="0" fontId="35" fillId="0" borderId="0" xfId="6" applyNumberFormat="1" applyFont="1" applyFill="1" applyBorder="1" applyAlignment="1">
      <alignment vertical="top" wrapText="1" readingOrder="1"/>
    </xf>
    <xf numFmtId="0" fontId="36" fillId="0" borderId="0" xfId="6" applyNumberFormat="1" applyFont="1" applyFill="1" applyBorder="1" applyAlignment="1">
      <alignment horizontal="left" vertical="top" wrapText="1" readingOrder="1"/>
    </xf>
    <xf numFmtId="0" fontId="79" fillId="9" borderId="60" xfId="6" applyNumberFormat="1" applyFont="1" applyFill="1" applyBorder="1" applyAlignment="1">
      <alignment horizontal="center" vertical="top" wrapText="1"/>
    </xf>
    <xf numFmtId="0" fontId="39" fillId="12" borderId="61" xfId="6" applyNumberFormat="1" applyFont="1" applyFill="1" applyBorder="1" applyAlignment="1">
      <alignment horizontal="center" vertical="top" wrapText="1" readingOrder="1"/>
    </xf>
    <xf numFmtId="0" fontId="74" fillId="0" borderId="60" xfId="6" applyNumberFormat="1" applyFont="1" applyFill="1" applyBorder="1" applyAlignment="1">
      <alignment horizontal="center" vertical="top" wrapText="1"/>
    </xf>
    <xf numFmtId="0" fontId="79" fillId="0" borderId="60" xfId="6" applyNumberFormat="1" applyFont="1" applyFill="1" applyBorder="1" applyAlignment="1">
      <alignment horizontal="center" vertical="top" wrapText="1"/>
    </xf>
    <xf numFmtId="0" fontId="65" fillId="24" borderId="0" xfId="6" applyNumberFormat="1" applyFont="1" applyFill="1" applyBorder="1" applyAlignment="1">
      <alignment horizontal="left" vertical="center" wrapText="1" readingOrder="1"/>
    </xf>
    <xf numFmtId="0" fontId="33" fillId="24" borderId="0" xfId="6" applyFont="1" applyFill="1" applyBorder="1"/>
    <xf numFmtId="0" fontId="63" fillId="24" borderId="0" xfId="6" applyNumberFormat="1" applyFont="1" applyFill="1" applyBorder="1" applyAlignment="1">
      <alignment horizontal="center" vertical="center" wrapText="1" readingOrder="1"/>
    </xf>
    <xf numFmtId="0" fontId="63" fillId="24" borderId="0" xfId="6" applyNumberFormat="1" applyFont="1" applyFill="1" applyBorder="1" applyAlignment="1">
      <alignment vertical="center" wrapText="1" readingOrder="1"/>
    </xf>
    <xf numFmtId="0" fontId="65" fillId="23" borderId="0" xfId="6" applyNumberFormat="1" applyFont="1" applyFill="1" applyBorder="1" applyAlignment="1">
      <alignment horizontal="left" vertical="center" wrapText="1" readingOrder="1"/>
    </xf>
    <xf numFmtId="0" fontId="33" fillId="23" borderId="0" xfId="6" applyFont="1" applyFill="1" applyBorder="1"/>
    <xf numFmtId="0" fontId="63" fillId="23" borderId="0" xfId="6" applyNumberFormat="1" applyFont="1" applyFill="1" applyBorder="1" applyAlignment="1">
      <alignment horizontal="center" vertical="center" wrapText="1" readingOrder="1"/>
    </xf>
    <xf numFmtId="0" fontId="63" fillId="23" borderId="0" xfId="6" applyNumberFormat="1" applyFont="1" applyFill="1" applyBorder="1" applyAlignment="1">
      <alignment vertical="center" wrapText="1" readingOrder="1"/>
    </xf>
    <xf numFmtId="0" fontId="66" fillId="23" borderId="0" xfId="6" applyNumberFormat="1" applyFont="1" applyFill="1" applyBorder="1" applyAlignment="1">
      <alignment horizontal="center" vertical="center" wrapText="1" readingOrder="1"/>
    </xf>
    <xf numFmtId="0" fontId="68" fillId="23" borderId="0" xfId="6" applyNumberFormat="1" applyFont="1" applyFill="1" applyBorder="1" applyAlignment="1">
      <alignment horizontal="left" vertical="center" wrapText="1" readingOrder="1"/>
    </xf>
    <xf numFmtId="0" fontId="66" fillId="23" borderId="0" xfId="6" applyNumberFormat="1" applyFont="1" applyFill="1" applyBorder="1" applyAlignment="1">
      <alignment vertical="center" wrapText="1" readingOrder="1"/>
    </xf>
    <xf numFmtId="0" fontId="66" fillId="9" borderId="0" xfId="6" applyNumberFormat="1" applyFont="1" applyFill="1" applyBorder="1" applyAlignment="1">
      <alignment horizontal="center" vertical="center" wrapText="1" readingOrder="1"/>
    </xf>
    <xf numFmtId="0" fontId="48" fillId="9" borderId="0" xfId="6" applyFont="1" applyFill="1" applyBorder="1"/>
    <xf numFmtId="0" fontId="66" fillId="9" borderId="0" xfId="6" applyNumberFormat="1" applyFont="1" applyFill="1" applyBorder="1" applyAlignment="1">
      <alignment vertical="center" wrapText="1" readingOrder="1"/>
    </xf>
    <xf numFmtId="0" fontId="68" fillId="9" borderId="0" xfId="6" applyNumberFormat="1" applyFont="1" applyFill="1" applyBorder="1" applyAlignment="1">
      <alignment horizontal="left" vertical="center" wrapText="1" readingOrder="1"/>
    </xf>
    <xf numFmtId="0" fontId="56" fillId="12" borderId="59" xfId="6" applyNumberFormat="1" applyFont="1" applyFill="1" applyBorder="1" applyAlignment="1">
      <alignment horizontal="left" vertical="top" wrapText="1" readingOrder="1"/>
    </xf>
    <xf numFmtId="0" fontId="52" fillId="0" borderId="60" xfId="6" applyNumberFormat="1" applyFont="1" applyFill="1" applyBorder="1" applyAlignment="1">
      <alignment vertical="top" wrapText="1"/>
    </xf>
    <xf numFmtId="0" fontId="52" fillId="0" borderId="61" xfId="6" applyNumberFormat="1" applyFont="1" applyFill="1" applyBorder="1" applyAlignment="1">
      <alignment vertical="top" wrapText="1"/>
    </xf>
    <xf numFmtId="0" fontId="56" fillId="0" borderId="61" xfId="6" applyNumberFormat="1" applyFont="1" applyFill="1" applyBorder="1" applyAlignment="1">
      <alignment horizontal="left" vertical="top" wrapText="1" readingOrder="1"/>
    </xf>
    <xf numFmtId="0" fontId="52" fillId="0" borderId="60" xfId="6" applyNumberFormat="1" applyFont="1" applyFill="1" applyBorder="1" applyAlignment="1">
      <alignment horizontal="center" vertical="top" wrapText="1"/>
    </xf>
    <xf numFmtId="0" fontId="59" fillId="9" borderId="60" xfId="6" applyNumberFormat="1" applyFont="1" applyFill="1" applyBorder="1" applyAlignment="1">
      <alignment horizontal="center" vertical="top" wrapText="1"/>
    </xf>
    <xf numFmtId="0" fontId="82" fillId="0" borderId="60" xfId="6" applyNumberFormat="1" applyFont="1" applyFill="1" applyBorder="1" applyAlignment="1">
      <alignment horizontal="center" vertical="top" wrapText="1"/>
    </xf>
    <xf numFmtId="0" fontId="59" fillId="0" borderId="60" xfId="6" applyNumberFormat="1" applyFont="1" applyFill="1" applyBorder="1" applyAlignment="1">
      <alignment horizontal="center" vertical="top" wrapText="1"/>
    </xf>
    <xf numFmtId="0" fontId="52" fillId="0" borderId="0" xfId="6" applyFont="1" applyFill="1" applyBorder="1"/>
    <xf numFmtId="0" fontId="53" fillId="0" borderId="0" xfId="6" applyNumberFormat="1" applyFont="1" applyFill="1" applyBorder="1" applyAlignment="1">
      <alignment horizontal="center" vertical="top" wrapText="1" readingOrder="1"/>
    </xf>
    <xf numFmtId="0" fontId="54" fillId="0" borderId="0" xfId="6" applyNumberFormat="1" applyFont="1" applyFill="1" applyBorder="1" applyAlignment="1">
      <alignment vertical="top" wrapText="1" readingOrder="1"/>
    </xf>
    <xf numFmtId="0" fontId="55" fillId="0" borderId="0" xfId="6" applyNumberFormat="1" applyFont="1" applyFill="1" applyBorder="1" applyAlignment="1">
      <alignment horizontal="left" vertical="top" wrapText="1" readingOrder="1"/>
    </xf>
    <xf numFmtId="0" fontId="55" fillId="17" borderId="0" xfId="6" applyNumberFormat="1" applyFont="1" applyFill="1" applyBorder="1" applyAlignment="1">
      <alignment horizontal="left" vertical="top" wrapText="1" readingOrder="1"/>
    </xf>
    <xf numFmtId="0" fontId="56" fillId="12" borderId="66" xfId="6" applyNumberFormat="1" applyFont="1" applyFill="1" applyBorder="1" applyAlignment="1">
      <alignment horizontal="left" vertical="top" wrapText="1" readingOrder="1"/>
    </xf>
    <xf numFmtId="0" fontId="56" fillId="12" borderId="60" xfId="6" applyNumberFormat="1" applyFont="1" applyFill="1" applyBorder="1" applyAlignment="1">
      <alignment horizontal="left" vertical="top" wrapText="1" readingOrder="1"/>
    </xf>
    <xf numFmtId="0" fontId="56" fillId="12" borderId="61" xfId="6" applyNumberFormat="1" applyFont="1" applyFill="1" applyBorder="1" applyAlignment="1">
      <alignment horizontal="left" vertical="top" wrapText="1" readingOrder="1"/>
    </xf>
    <xf numFmtId="0" fontId="56" fillId="0" borderId="66" xfId="6" applyNumberFormat="1" applyFont="1" applyFill="1" applyBorder="1" applyAlignment="1">
      <alignment horizontal="left" vertical="top" wrapText="1" readingOrder="1"/>
    </xf>
    <xf numFmtId="0" fontId="56" fillId="0" borderId="60" xfId="6" applyNumberFormat="1" applyFont="1" applyFill="1" applyBorder="1" applyAlignment="1">
      <alignment horizontal="left" vertical="top" wrapText="1" readingOrder="1"/>
    </xf>
    <xf numFmtId="0" fontId="55" fillId="0" borderId="62" xfId="6" applyNumberFormat="1" applyFont="1" applyFill="1" applyBorder="1" applyAlignment="1">
      <alignment vertical="top" wrapText="1" readingOrder="1"/>
    </xf>
    <xf numFmtId="0" fontId="56" fillId="12" borderId="66" xfId="6" applyNumberFormat="1" applyFont="1" applyFill="1" applyBorder="1" applyAlignment="1">
      <alignment horizontal="center" vertical="top" wrapText="1" readingOrder="1"/>
    </xf>
    <xf numFmtId="0" fontId="56" fillId="12" borderId="61" xfId="6" applyNumberFormat="1" applyFont="1" applyFill="1" applyBorder="1" applyAlignment="1">
      <alignment horizontal="center" vertical="top" wrapText="1" readingOrder="1"/>
    </xf>
    <xf numFmtId="0" fontId="56" fillId="12" borderId="60" xfId="6" applyNumberFormat="1" applyFont="1" applyFill="1" applyBorder="1" applyAlignment="1">
      <alignment horizontal="center" vertical="top" wrapText="1" readingOrder="1"/>
    </xf>
    <xf numFmtId="0" fontId="55" fillId="0" borderId="0" xfId="6" applyNumberFormat="1" applyFont="1" applyFill="1" applyBorder="1" applyAlignment="1">
      <alignment vertical="top" wrapText="1" readingOrder="1"/>
    </xf>
    <xf numFmtId="0" fontId="56" fillId="12" borderId="66" xfId="6" applyNumberFormat="1" applyFont="1" applyFill="1" applyBorder="1" applyAlignment="1">
      <alignment horizontal="left" vertical="center" wrapText="1" readingOrder="1"/>
    </xf>
    <xf numFmtId="0" fontId="56" fillId="12" borderId="60" xfId="6" applyNumberFormat="1" applyFont="1" applyFill="1" applyBorder="1" applyAlignment="1">
      <alignment horizontal="left" vertical="center" wrapText="1" readingOrder="1"/>
    </xf>
    <xf numFmtId="0" fontId="56" fillId="12" borderId="61" xfId="6" applyNumberFormat="1" applyFont="1" applyFill="1" applyBorder="1" applyAlignment="1">
      <alignment horizontal="left" vertical="center" wrapText="1" readingOrder="1"/>
    </xf>
    <xf numFmtId="0" fontId="56" fillId="0" borderId="66" xfId="6" applyNumberFormat="1" applyFont="1" applyFill="1" applyBorder="1" applyAlignment="1">
      <alignment horizontal="left" vertical="center" wrapText="1" readingOrder="1"/>
    </xf>
    <xf numFmtId="0" fontId="56" fillId="0" borderId="60" xfId="6" applyNumberFormat="1" applyFont="1" applyFill="1" applyBorder="1" applyAlignment="1">
      <alignment horizontal="left" vertical="center" wrapText="1" readingOrder="1"/>
    </xf>
    <xf numFmtId="0" fontId="56" fillId="0" borderId="61" xfId="6" applyNumberFormat="1" applyFont="1" applyFill="1" applyBorder="1" applyAlignment="1">
      <alignment horizontal="left" vertical="center" wrapText="1" readingOrder="1"/>
    </xf>
    <xf numFmtId="0" fontId="57" fillId="0" borderId="67" xfId="6" applyNumberFormat="1" applyFont="1" applyFill="1" applyBorder="1" applyAlignment="1">
      <alignment vertical="center" wrapText="1" readingOrder="1"/>
    </xf>
    <xf numFmtId="0" fontId="57" fillId="0" borderId="67" xfId="6" applyNumberFormat="1" applyFont="1" applyFill="1" applyBorder="1" applyAlignment="1">
      <alignment horizontal="center" vertical="center" wrapText="1" readingOrder="1"/>
    </xf>
    <xf numFmtId="0" fontId="57" fillId="0" borderId="67" xfId="6" applyNumberFormat="1" applyFont="1" applyFill="1" applyBorder="1" applyAlignment="1">
      <alignment horizontal="left" vertical="center" wrapText="1" readingOrder="1"/>
    </xf>
    <xf numFmtId="0" fontId="57" fillId="0" borderId="0" xfId="6" applyNumberFormat="1" applyFont="1" applyFill="1" applyBorder="1" applyAlignment="1">
      <alignment vertical="center" wrapText="1" readingOrder="1"/>
    </xf>
    <xf numFmtId="0" fontId="57" fillId="0" borderId="0" xfId="6" applyNumberFormat="1" applyFont="1" applyFill="1" applyBorder="1" applyAlignment="1">
      <alignment horizontal="center" vertical="center" wrapText="1" readingOrder="1"/>
    </xf>
    <xf numFmtId="0" fontId="57" fillId="0" borderId="0" xfId="6" applyNumberFormat="1" applyFont="1" applyFill="1" applyBorder="1" applyAlignment="1">
      <alignment horizontal="left" vertical="center" wrapText="1" readingOrder="1"/>
    </xf>
    <xf numFmtId="0" fontId="58" fillId="0" borderId="0" xfId="6" applyNumberFormat="1" applyFont="1" applyFill="1" applyBorder="1" applyAlignment="1">
      <alignment vertical="center" wrapText="1" readingOrder="1"/>
    </xf>
    <xf numFmtId="0" fontId="58" fillId="0" borderId="0" xfId="6" applyNumberFormat="1" applyFont="1" applyFill="1" applyBorder="1" applyAlignment="1">
      <alignment horizontal="center" vertical="center" wrapText="1" readingOrder="1"/>
    </xf>
    <xf numFmtId="0" fontId="58" fillId="0" borderId="0" xfId="6" applyNumberFormat="1" applyFont="1" applyFill="1" applyBorder="1" applyAlignment="1">
      <alignment horizontal="left" vertical="center" wrapText="1" readingOrder="1"/>
    </xf>
    <xf numFmtId="0" fontId="56" fillId="10" borderId="0" xfId="6" applyNumberFormat="1" applyFont="1" applyFill="1" applyBorder="1" applyAlignment="1">
      <alignment vertical="center" wrapText="1" readingOrder="1"/>
    </xf>
    <xf numFmtId="0" fontId="56" fillId="10" borderId="0" xfId="6" applyNumberFormat="1" applyFont="1" applyFill="1" applyBorder="1" applyAlignment="1">
      <alignment horizontal="center" vertical="center" wrapText="1" readingOrder="1"/>
    </xf>
    <xf numFmtId="0" fontId="56" fillId="10" borderId="0" xfId="6" applyNumberFormat="1" applyFont="1" applyFill="1" applyBorder="1" applyAlignment="1">
      <alignment horizontal="left" vertical="center" wrapText="1" readingOrder="1"/>
    </xf>
    <xf numFmtId="0" fontId="56" fillId="0" borderId="0" xfId="6" applyNumberFormat="1" applyFont="1" applyFill="1" applyBorder="1" applyAlignment="1">
      <alignment horizontal="center" vertical="center" wrapText="1" readingOrder="1"/>
    </xf>
    <xf numFmtId="0" fontId="56" fillId="0" borderId="0" xfId="6" applyNumberFormat="1" applyFont="1" applyFill="1" applyBorder="1" applyAlignment="1">
      <alignment vertical="center" wrapText="1" readingOrder="1"/>
    </xf>
    <xf numFmtId="0" fontId="56" fillId="0" borderId="0" xfId="6" applyNumberFormat="1" applyFont="1" applyFill="1" applyBorder="1" applyAlignment="1">
      <alignment horizontal="left" vertical="center" wrapText="1" readingOrder="1"/>
    </xf>
    <xf numFmtId="0" fontId="56" fillId="14" borderId="0" xfId="6" applyNumberFormat="1" applyFont="1" applyFill="1" applyBorder="1" applyAlignment="1">
      <alignment horizontal="center" vertical="center" wrapText="1" readingOrder="1"/>
    </xf>
    <xf numFmtId="0" fontId="56" fillId="14" borderId="0" xfId="6" applyNumberFormat="1" applyFont="1" applyFill="1" applyBorder="1" applyAlignment="1">
      <alignment vertical="center" wrapText="1" readingOrder="1"/>
    </xf>
    <xf numFmtId="0" fontId="56" fillId="14" borderId="0" xfId="6" applyNumberFormat="1" applyFont="1" applyFill="1" applyBorder="1" applyAlignment="1">
      <alignment horizontal="left" vertical="center" wrapText="1" readingOrder="1"/>
    </xf>
    <xf numFmtId="0" fontId="56" fillId="11" borderId="0" xfId="6" applyNumberFormat="1" applyFont="1" applyFill="1" applyBorder="1" applyAlignment="1">
      <alignment horizontal="center" vertical="center" wrapText="1" readingOrder="1"/>
    </xf>
    <xf numFmtId="0" fontId="56" fillId="11" borderId="0" xfId="6" applyNumberFormat="1" applyFont="1" applyFill="1" applyBorder="1" applyAlignment="1">
      <alignment vertical="center" wrapText="1" readingOrder="1"/>
    </xf>
    <xf numFmtId="0" fontId="56" fillId="11" borderId="0" xfId="6" applyNumberFormat="1" applyFont="1" applyFill="1" applyBorder="1" applyAlignment="1">
      <alignment horizontal="left" vertical="center" wrapText="1" readingOrder="1"/>
    </xf>
    <xf numFmtId="0" fontId="60" fillId="0" borderId="0" xfId="6" applyNumberFormat="1" applyFont="1" applyFill="1" applyBorder="1" applyAlignment="1">
      <alignment vertical="center" wrapText="1" readingOrder="1"/>
    </xf>
    <xf numFmtId="0" fontId="60" fillId="0" borderId="0" xfId="6" applyNumberFormat="1" applyFont="1" applyFill="1" applyBorder="1" applyAlignment="1">
      <alignment horizontal="center" vertical="center" wrapText="1" readingOrder="1"/>
    </xf>
    <xf numFmtId="0" fontId="60" fillId="0" borderId="0" xfId="6" applyNumberFormat="1" applyFont="1" applyFill="1" applyBorder="1" applyAlignment="1">
      <alignment horizontal="left" vertical="center" wrapText="1" readingOrder="1"/>
    </xf>
    <xf numFmtId="0" fontId="56" fillId="16" borderId="0" xfId="6" applyNumberFormat="1" applyFont="1" applyFill="1" applyBorder="1" applyAlignment="1">
      <alignment vertical="center" wrapText="1" readingOrder="1"/>
    </xf>
    <xf numFmtId="0" fontId="56" fillId="16" borderId="0" xfId="6" applyNumberFormat="1" applyFont="1" applyFill="1" applyBorder="1" applyAlignment="1">
      <alignment horizontal="center" vertical="center" wrapText="1" readingOrder="1"/>
    </xf>
    <xf numFmtId="0" fontId="56" fillId="16" borderId="0" xfId="6" applyNumberFormat="1" applyFont="1" applyFill="1" applyBorder="1" applyAlignment="1">
      <alignment horizontal="left" vertical="center" wrapText="1" readingOrder="1"/>
    </xf>
    <xf numFmtId="0" fontId="52" fillId="0" borderId="62" xfId="6" applyNumberFormat="1" applyFont="1" applyFill="1" applyBorder="1" applyAlignment="1">
      <alignment vertical="top" wrapText="1"/>
    </xf>
    <xf numFmtId="0" fontId="56" fillId="12" borderId="59" xfId="6" applyNumberFormat="1" applyFont="1" applyFill="1" applyBorder="1" applyAlignment="1">
      <alignment horizontal="center" vertical="top" wrapText="1" readingOrder="1"/>
    </xf>
    <xf numFmtId="0" fontId="56" fillId="12" borderId="59" xfId="6" applyNumberFormat="1" applyFont="1" applyFill="1" applyBorder="1" applyAlignment="1">
      <alignment horizontal="left" vertical="center" wrapText="1" readingOrder="1"/>
    </xf>
    <xf numFmtId="0" fontId="56" fillId="0" borderId="59" xfId="6" applyNumberFormat="1" applyFont="1" applyFill="1" applyBorder="1" applyAlignment="1">
      <alignment horizontal="left" vertical="center" wrapText="1" readingOrder="1"/>
    </xf>
    <xf numFmtId="0" fontId="56" fillId="4" borderId="0" xfId="6" applyNumberFormat="1" applyFont="1" applyFill="1" applyBorder="1" applyAlignment="1">
      <alignment horizontal="center" vertical="center" wrapText="1" readingOrder="1"/>
    </xf>
    <xf numFmtId="0" fontId="52" fillId="4" borderId="0" xfId="6" applyFont="1" applyFill="1" applyBorder="1"/>
    <xf numFmtId="0" fontId="56" fillId="4" borderId="0" xfId="6" applyNumberFormat="1" applyFont="1" applyFill="1" applyBorder="1" applyAlignment="1">
      <alignment vertical="center" wrapText="1" readingOrder="1"/>
    </xf>
    <xf numFmtId="0" fontId="56" fillId="4" borderId="0" xfId="6" applyNumberFormat="1" applyFont="1" applyFill="1" applyBorder="1" applyAlignment="1">
      <alignment horizontal="left" vertical="center" wrapText="1" readingOrder="1"/>
    </xf>
    <xf numFmtId="0" fontId="56" fillId="17" borderId="0" xfId="6" applyNumberFormat="1" applyFont="1" applyFill="1" applyBorder="1" applyAlignment="1">
      <alignment horizontal="center" vertical="center" wrapText="1" readingOrder="1"/>
    </xf>
    <xf numFmtId="0" fontId="52" fillId="17" borderId="0" xfId="6" applyFont="1" applyFill="1" applyBorder="1"/>
    <xf numFmtId="0" fontId="56" fillId="17" borderId="0" xfId="6" applyNumberFormat="1" applyFont="1" applyFill="1" applyBorder="1" applyAlignment="1">
      <alignment vertical="center" wrapText="1" readingOrder="1"/>
    </xf>
    <xf numFmtId="0" fontId="56" fillId="17" borderId="0" xfId="6" applyNumberFormat="1" applyFont="1" applyFill="1" applyBorder="1" applyAlignment="1">
      <alignment horizontal="left" vertical="center" wrapText="1" readingOrder="1"/>
    </xf>
    <xf numFmtId="165" fontId="13" fillId="3" borderId="12" xfId="1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165" fontId="13" fillId="3" borderId="16" xfId="1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71" fontId="13" fillId="0" borderId="2" xfId="4" applyNumberFormat="1" applyFont="1" applyFill="1" applyBorder="1" applyAlignment="1">
      <alignment horizontal="center" vertical="center"/>
    </xf>
    <xf numFmtId="171" fontId="13" fillId="3" borderId="4" xfId="4" applyNumberFormat="1" applyFont="1" applyFill="1" applyBorder="1" applyAlignment="1">
      <alignment horizontal="center" vertical="center"/>
    </xf>
    <xf numFmtId="171" fontId="13" fillId="0" borderId="4" xfId="4" applyNumberFormat="1" applyFont="1" applyFill="1" applyBorder="1" applyAlignment="1">
      <alignment horizontal="center" vertical="center"/>
    </xf>
    <xf numFmtId="171" fontId="13" fillId="3" borderId="6" xfId="4" applyNumberFormat="1" applyFont="1" applyFill="1" applyBorder="1" applyAlignment="1">
      <alignment horizontal="center" vertical="center"/>
    </xf>
    <xf numFmtId="171" fontId="13" fillId="0" borderId="1" xfId="4" applyNumberFormat="1" applyFont="1" applyFill="1" applyBorder="1" applyAlignment="1">
      <alignment horizontal="center" vertical="center"/>
    </xf>
    <xf numFmtId="171" fontId="13" fillId="3" borderId="3" xfId="4" applyNumberFormat="1" applyFont="1" applyFill="1" applyBorder="1" applyAlignment="1">
      <alignment horizontal="center" vertical="center"/>
    </xf>
    <xf numFmtId="171" fontId="13" fillId="0" borderId="3" xfId="4" applyNumberFormat="1" applyFont="1" applyFill="1" applyBorder="1" applyAlignment="1">
      <alignment horizontal="center" vertical="center"/>
    </xf>
    <xf numFmtId="171" fontId="13" fillId="0" borderId="5" xfId="4" applyNumberFormat="1" applyFont="1" applyFill="1" applyBorder="1" applyAlignment="1">
      <alignment horizontal="center" vertical="center"/>
    </xf>
    <xf numFmtId="0" fontId="13" fillId="3" borderId="14" xfId="4" applyNumberFormat="1" applyFont="1" applyFill="1" applyBorder="1" applyAlignment="1">
      <alignment horizontal="center" vertical="center"/>
    </xf>
    <xf numFmtId="0" fontId="13" fillId="3" borderId="6" xfId="4" applyNumberFormat="1" applyFont="1" applyFill="1" applyBorder="1" applyAlignment="1">
      <alignment horizontal="center" vertical="center"/>
    </xf>
    <xf numFmtId="171" fontId="13" fillId="3" borderId="0" xfId="4" applyNumberFormat="1" applyFont="1" applyFill="1" applyBorder="1" applyAlignment="1">
      <alignment horizontal="center" vertical="center" wrapText="1"/>
    </xf>
    <xf numFmtId="171" fontId="13" fillId="3" borderId="12" xfId="4" applyNumberFormat="1" applyFont="1" applyFill="1" applyBorder="1" applyAlignment="1">
      <alignment horizontal="center" vertical="center" wrapText="1"/>
    </xf>
    <xf numFmtId="171" fontId="13" fillId="3" borderId="16" xfId="4" applyNumberFormat="1" applyFont="1" applyFill="1" applyBorder="1" applyAlignment="1">
      <alignment horizontal="center" vertical="center" wrapText="1"/>
    </xf>
    <xf numFmtId="171" fontId="13" fillId="3" borderId="7" xfId="4" applyNumberFormat="1" applyFont="1" applyFill="1" applyBorder="1" applyAlignment="1">
      <alignment horizontal="center" vertical="center" wrapText="1"/>
    </xf>
    <xf numFmtId="171" fontId="13" fillId="3" borderId="1" xfId="4" applyNumberFormat="1" applyFont="1" applyFill="1" applyBorder="1" applyAlignment="1">
      <alignment horizontal="center" vertical="center"/>
    </xf>
    <xf numFmtId="171" fontId="13" fillId="3" borderId="5" xfId="4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165" fontId="13" fillId="3" borderId="11" xfId="1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165" fontId="13" fillId="3" borderId="0" xfId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171" fontId="13" fillId="3" borderId="1" xfId="4" applyNumberFormat="1" applyFont="1" applyFill="1" applyBorder="1" applyAlignment="1">
      <alignment horizontal="center" vertical="center" wrapText="1"/>
    </xf>
    <xf numFmtId="171" fontId="13" fillId="3" borderId="3" xfId="4" applyNumberFormat="1" applyFont="1" applyFill="1" applyBorder="1" applyAlignment="1">
      <alignment horizontal="center" vertical="center" wrapText="1"/>
    </xf>
    <xf numFmtId="171" fontId="13" fillId="3" borderId="5" xfId="4" applyNumberFormat="1" applyFont="1" applyFill="1" applyBorder="1" applyAlignment="1">
      <alignment horizontal="center" vertical="center" wrapText="1"/>
    </xf>
    <xf numFmtId="171" fontId="14" fillId="3" borderId="2" xfId="4" applyNumberFormat="1" applyFont="1" applyFill="1" applyBorder="1" applyAlignment="1">
      <alignment horizontal="center" vertical="center"/>
    </xf>
    <xf numFmtId="171" fontId="14" fillId="3" borderId="4" xfId="4" applyNumberFormat="1" applyFont="1" applyFill="1" applyBorder="1" applyAlignment="1">
      <alignment horizontal="center" vertical="center"/>
    </xf>
    <xf numFmtId="171" fontId="14" fillId="0" borderId="4" xfId="4" applyNumberFormat="1" applyFont="1" applyFill="1" applyBorder="1" applyAlignment="1">
      <alignment horizontal="center" vertical="center"/>
    </xf>
    <xf numFmtId="171" fontId="14" fillId="3" borderId="6" xfId="4" applyNumberFormat="1" applyFont="1" applyFill="1" applyBorder="1" applyAlignment="1">
      <alignment horizontal="center" vertical="center"/>
    </xf>
    <xf numFmtId="171" fontId="14" fillId="3" borderId="11" xfId="4" applyNumberFormat="1" applyFont="1" applyFill="1" applyBorder="1" applyAlignment="1">
      <alignment horizontal="center" vertical="center"/>
    </xf>
    <xf numFmtId="171" fontId="14" fillId="3" borderId="0" xfId="4" applyNumberFormat="1" applyFont="1" applyFill="1" applyBorder="1" applyAlignment="1">
      <alignment horizontal="center" vertical="center"/>
    </xf>
    <xf numFmtId="171" fontId="14" fillId="0" borderId="0" xfId="4" applyNumberFormat="1" applyFont="1" applyFill="1" applyBorder="1" applyAlignment="1">
      <alignment horizontal="center" vertical="center"/>
    </xf>
    <xf numFmtId="171" fontId="14" fillId="3" borderId="15" xfId="4" applyNumberFormat="1" applyFont="1" applyFill="1" applyBorder="1" applyAlignment="1">
      <alignment horizontal="center" vertical="center"/>
    </xf>
    <xf numFmtId="0" fontId="38" fillId="0" borderId="0" xfId="0" applyNumberFormat="1" applyFont="1" applyFill="1" applyBorder="1" applyAlignment="1">
      <alignment vertical="top" wrapText="1" readingOrder="1"/>
    </xf>
    <xf numFmtId="0" fontId="33" fillId="0" borderId="0" xfId="0" applyFont="1" applyFill="1" applyBorder="1"/>
    <xf numFmtId="172" fontId="41" fillId="0" borderId="0" xfId="3" applyNumberFormat="1" applyFont="1" applyFill="1" applyBorder="1" applyAlignment="1">
      <alignment horizontal="center" vertical="center" wrapText="1" readingOrder="1"/>
    </xf>
    <xf numFmtId="172" fontId="42" fillId="0" borderId="0" xfId="3" applyNumberFormat="1" applyFont="1" applyFill="1" applyBorder="1"/>
    <xf numFmtId="172" fontId="41" fillId="0" borderId="0" xfId="3" applyNumberFormat="1" applyFont="1" applyFill="1" applyBorder="1" applyAlignment="1">
      <alignment vertical="center" wrapText="1" readingOrder="1"/>
    </xf>
    <xf numFmtId="172" fontId="41" fillId="0" borderId="0" xfId="3" applyNumberFormat="1" applyFont="1" applyFill="1" applyBorder="1" applyAlignment="1">
      <alignment horizontal="left" vertical="center" wrapText="1" readingOrder="1"/>
    </xf>
    <xf numFmtId="172" fontId="45" fillId="0" borderId="0" xfId="3" applyNumberFormat="1" applyFont="1" applyFill="1" applyBorder="1" applyAlignment="1">
      <alignment horizontal="center" vertical="center" wrapText="1" readingOrder="1"/>
    </xf>
    <xf numFmtId="172" fontId="45" fillId="0" borderId="0" xfId="3" applyNumberFormat="1" applyFont="1" applyFill="1" applyBorder="1" applyAlignment="1">
      <alignment vertical="center" wrapText="1" readingOrder="1"/>
    </xf>
    <xf numFmtId="172" fontId="45" fillId="0" borderId="0" xfId="3" applyNumberFormat="1" applyFont="1" applyFill="1" applyBorder="1" applyAlignment="1">
      <alignment horizontal="left" vertical="center" wrapText="1" readingOrder="1"/>
    </xf>
    <xf numFmtId="172" fontId="43" fillId="0" borderId="0" xfId="3" applyNumberFormat="1" applyFont="1" applyFill="1" applyBorder="1" applyAlignment="1">
      <alignment horizontal="center" vertical="center" wrapText="1" readingOrder="1"/>
    </xf>
    <xf numFmtId="172" fontId="44" fillId="0" borderId="0" xfId="3" applyNumberFormat="1" applyFont="1" applyFill="1" applyBorder="1"/>
    <xf numFmtId="172" fontId="43" fillId="0" borderId="0" xfId="3" applyNumberFormat="1" applyFont="1" applyFill="1" applyBorder="1" applyAlignment="1">
      <alignment vertical="center" wrapText="1" readingOrder="1"/>
    </xf>
    <xf numFmtId="172" fontId="43" fillId="0" borderId="0" xfId="3" applyNumberFormat="1" applyFont="1" applyFill="1" applyBorder="1" applyAlignment="1">
      <alignment horizontal="left" vertical="center" wrapText="1" readingOrder="1"/>
    </xf>
    <xf numFmtId="0" fontId="34" fillId="0" borderId="0" xfId="0" applyNumberFormat="1" applyFont="1" applyFill="1" applyBorder="1" applyAlignment="1">
      <alignment horizontal="center" vertical="top" wrapText="1" readingOrder="1"/>
    </xf>
    <xf numFmtId="0" fontId="35" fillId="0" borderId="0" xfId="0" applyNumberFormat="1" applyFont="1" applyFill="1" applyBorder="1" applyAlignment="1">
      <alignment vertical="top" wrapText="1" readingOrder="1"/>
    </xf>
    <xf numFmtId="0" fontId="36" fillId="0" borderId="0" xfId="0" applyNumberFormat="1" applyFont="1" applyFill="1" applyBorder="1" applyAlignment="1">
      <alignment horizontal="left" vertical="top" wrapText="1" readingOrder="1"/>
    </xf>
    <xf numFmtId="0" fontId="37" fillId="0" borderId="0" xfId="0" applyNumberFormat="1" applyFont="1" applyFill="1" applyBorder="1" applyAlignment="1">
      <alignment vertical="top" wrapText="1" readingOrder="1"/>
    </xf>
    <xf numFmtId="0" fontId="38" fillId="0" borderId="0" xfId="0" applyNumberFormat="1" applyFont="1" applyFill="1" applyBorder="1" applyAlignment="1">
      <alignment horizontal="left" vertical="top" wrapText="1" readingOrder="1"/>
    </xf>
    <xf numFmtId="0" fontId="39" fillId="12" borderId="59" xfId="0" applyNumberFormat="1" applyFont="1" applyFill="1" applyBorder="1" applyAlignment="1">
      <alignment horizontal="left" vertical="top" wrapText="1" readingOrder="1"/>
    </xf>
    <xf numFmtId="0" fontId="33" fillId="0" borderId="60" xfId="0" applyNumberFormat="1" applyFont="1" applyFill="1" applyBorder="1" applyAlignment="1">
      <alignment vertical="top" wrapText="1"/>
    </xf>
    <xf numFmtId="0" fontId="33" fillId="0" borderId="61" xfId="0" applyNumberFormat="1" applyFont="1" applyFill="1" applyBorder="1" applyAlignment="1">
      <alignment vertical="top" wrapText="1"/>
    </xf>
    <xf numFmtId="0" fontId="40" fillId="0" borderId="61" xfId="0" applyNumberFormat="1" applyFont="1" applyFill="1" applyBorder="1" applyAlignment="1">
      <alignment horizontal="left" vertical="top" wrapText="1" readingOrder="1"/>
    </xf>
    <xf numFmtId="0" fontId="38" fillId="0" borderId="62" xfId="0" applyNumberFormat="1" applyFont="1" applyFill="1" applyBorder="1" applyAlignment="1">
      <alignment vertical="top" wrapText="1" readingOrder="1"/>
    </xf>
    <xf numFmtId="0" fontId="33" fillId="0" borderId="62" xfId="0" applyNumberFormat="1" applyFont="1" applyFill="1" applyBorder="1" applyAlignment="1">
      <alignment vertical="top" wrapText="1"/>
    </xf>
    <xf numFmtId="0" fontId="39" fillId="12" borderId="59" xfId="0" applyNumberFormat="1" applyFont="1" applyFill="1" applyBorder="1" applyAlignment="1">
      <alignment horizontal="center" vertical="top" wrapText="1" readingOrder="1"/>
    </xf>
    <xf numFmtId="0" fontId="39" fillId="12" borderId="66" xfId="0" applyNumberFormat="1" applyFont="1" applyFill="1" applyBorder="1" applyAlignment="1">
      <alignment horizontal="center" vertical="top" wrapText="1" readingOrder="1"/>
    </xf>
    <xf numFmtId="0" fontId="39" fillId="12" borderId="61" xfId="0" applyNumberFormat="1" applyFont="1" applyFill="1" applyBorder="1" applyAlignment="1">
      <alignment horizontal="center" vertical="top" wrapText="1" readingOrder="1"/>
    </xf>
    <xf numFmtId="0" fontId="39" fillId="12" borderId="59" xfId="0" applyNumberFormat="1" applyFont="1" applyFill="1" applyBorder="1" applyAlignment="1">
      <alignment horizontal="left" vertical="center" wrapText="1" readingOrder="1"/>
    </xf>
    <xf numFmtId="0" fontId="40" fillId="0" borderId="61" xfId="0" applyNumberFormat="1" applyFont="1" applyFill="1" applyBorder="1" applyAlignment="1">
      <alignment horizontal="left" vertical="center" wrapText="1" readingOrder="1"/>
    </xf>
    <xf numFmtId="0" fontId="40" fillId="0" borderId="59" xfId="0" applyNumberFormat="1" applyFont="1" applyFill="1" applyBorder="1" applyAlignment="1">
      <alignment horizontal="left" vertical="center" wrapText="1" readingOrder="1"/>
    </xf>
    <xf numFmtId="172" fontId="41" fillId="0" borderId="67" xfId="3" applyNumberFormat="1" applyFont="1" applyFill="1" applyBorder="1" applyAlignment="1">
      <alignment horizontal="center" vertical="center" wrapText="1" readingOrder="1"/>
    </xf>
    <xf numFmtId="172" fontId="45" fillId="10" borderId="0" xfId="3" applyNumberFormat="1" applyFont="1" applyFill="1" applyBorder="1" applyAlignment="1">
      <alignment horizontal="left" vertical="center" wrapText="1" readingOrder="1"/>
    </xf>
    <xf numFmtId="172" fontId="42" fillId="10" borderId="0" xfId="3" applyNumberFormat="1" applyFont="1" applyFill="1" applyBorder="1"/>
    <xf numFmtId="172" fontId="45" fillId="10" borderId="0" xfId="3" applyNumberFormat="1" applyFont="1" applyFill="1" applyBorder="1" applyAlignment="1">
      <alignment horizontal="center" vertical="center" wrapText="1" readingOrder="1"/>
    </xf>
    <xf numFmtId="172" fontId="45" fillId="10" borderId="0" xfId="3" applyNumberFormat="1" applyFont="1" applyFill="1" applyBorder="1" applyAlignment="1">
      <alignment vertical="center" wrapText="1" readingOrder="1"/>
    </xf>
    <xf numFmtId="172" fontId="46" fillId="0" borderId="0" xfId="3" applyNumberFormat="1" applyFont="1" applyFill="1" applyBorder="1" applyAlignment="1">
      <alignment horizontal="center" vertical="center" wrapText="1" readingOrder="1"/>
    </xf>
    <xf numFmtId="172" fontId="47" fillId="0" borderId="0" xfId="3" applyNumberFormat="1" applyFont="1" applyFill="1" applyBorder="1"/>
    <xf numFmtId="172" fontId="46" fillId="0" borderId="0" xfId="3" applyNumberFormat="1" applyFont="1" applyFill="1" applyBorder="1" applyAlignment="1">
      <alignment horizontal="left" vertical="center" wrapText="1" readingOrder="1"/>
    </xf>
    <xf numFmtId="172" fontId="46" fillId="0" borderId="0" xfId="3" applyNumberFormat="1" applyFont="1" applyFill="1" applyBorder="1" applyAlignment="1">
      <alignment vertical="center" wrapText="1" readingOrder="1"/>
    </xf>
    <xf numFmtId="172" fontId="45" fillId="5" borderId="0" xfId="3" applyNumberFormat="1" applyFont="1" applyFill="1" applyBorder="1" applyAlignment="1">
      <alignment horizontal="center" vertical="center" wrapText="1" readingOrder="1"/>
    </xf>
    <xf numFmtId="172" fontId="42" fillId="5" borderId="0" xfId="3" applyNumberFormat="1" applyFont="1" applyFill="1" applyBorder="1"/>
    <xf numFmtId="172" fontId="45" fillId="5" borderId="0" xfId="3" applyNumberFormat="1" applyFont="1" applyFill="1" applyBorder="1" applyAlignment="1">
      <alignment vertical="center" wrapText="1" readingOrder="1"/>
    </xf>
    <xf numFmtId="172" fontId="45" fillId="5" borderId="0" xfId="3" applyNumberFormat="1" applyFont="1" applyFill="1" applyBorder="1" applyAlignment="1">
      <alignment horizontal="left" vertical="center" wrapText="1" readingOrder="1"/>
    </xf>
  </cellXfs>
  <cellStyles count="15">
    <cellStyle name="Millares" xfId="1" builtinId="3"/>
    <cellStyle name="Millares 2" xfId="2"/>
    <cellStyle name="Millares 3" xfId="8"/>
    <cellStyle name="Moneda" xfId="3" builtinId="4"/>
    <cellStyle name="Moneda 2" xfId="9"/>
    <cellStyle name="Moneda 2 2" xfId="13"/>
    <cellStyle name="Moneda 3" xfId="11"/>
    <cellStyle name="Normal" xfId="0" builtinId="0"/>
    <cellStyle name="Normal 2" xfId="6"/>
    <cellStyle name="Normal 3" xfId="7"/>
    <cellStyle name="Normal 4" xfId="14"/>
    <cellStyle name="Porcentaje" xfId="4" builtinId="5"/>
    <cellStyle name="Porcentaje 2" xfId="5"/>
    <cellStyle name="Porcentaje 3" xfId="10"/>
    <cellStyle name="Porcentaje 4" xfId="12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99FF"/>
      <color rgb="FFFF33CC"/>
      <color rgb="FFCCFFFF"/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1094099</xdr:colOff>
      <xdr:row>5</xdr:row>
      <xdr:rowOff>202406</xdr:rowOff>
    </xdr:to>
    <xdr:pic>
      <xdr:nvPicPr>
        <xdr:cNvPr id="3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90500"/>
          <a:ext cx="1094099" cy="1107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7010400" cy="787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85725</xdr:rowOff>
    </xdr:from>
    <xdr:to>
      <xdr:col>3</xdr:col>
      <xdr:colOff>171450</xdr:colOff>
      <xdr:row>15</xdr:row>
      <xdr:rowOff>228600</xdr:rowOff>
    </xdr:to>
    <xdr:pic>
      <xdr:nvPicPr>
        <xdr:cNvPr id="8953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15049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08"/>
  <sheetViews>
    <sheetView showGridLines="0" tabSelected="1" zoomScale="90" zoomScaleNormal="9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zeroHeight="1" x14ac:dyDescent="0.25"/>
  <cols>
    <col min="1" max="1" width="2.42578125" style="1224" customWidth="1"/>
    <col min="2" max="2" width="17.42578125" style="1224" customWidth="1"/>
    <col min="3" max="3" width="23.42578125" style="1224" customWidth="1"/>
    <col min="4" max="4" width="80.5703125" style="1224" customWidth="1"/>
    <col min="5" max="5" width="5.42578125" style="1224" bestFit="1" customWidth="1"/>
    <col min="6" max="6" width="11.140625" style="1224" customWidth="1"/>
    <col min="7" max="7" width="14.42578125" style="1224" customWidth="1"/>
    <col min="8" max="11" width="21.140625" style="1224" bestFit="1" customWidth="1"/>
    <col min="12" max="12" width="14.85546875" style="1228" bestFit="1" customWidth="1"/>
    <col min="13" max="14" width="19.85546875" style="1224" bestFit="1" customWidth="1"/>
    <col min="15" max="15" width="1.85546875" style="1224" customWidth="1"/>
    <col min="16" max="16384" width="11.42578125" style="1224" hidden="1"/>
  </cols>
  <sheetData>
    <row r="1" spans="1:15" ht="15.75" x14ac:dyDescent="0.3">
      <c r="B1" s="1287"/>
      <c r="C1" s="1287"/>
      <c r="D1" s="1228"/>
      <c r="E1" s="1228"/>
      <c r="F1" s="1228"/>
      <c r="G1" s="1228"/>
      <c r="H1" s="1228"/>
      <c r="I1" s="1228"/>
      <c r="J1" s="1228"/>
      <c r="K1" s="1228"/>
      <c r="M1" s="1228"/>
      <c r="N1" s="1228"/>
    </row>
    <row r="2" spans="1:15" ht="18" x14ac:dyDescent="0.3">
      <c r="B2" s="1287"/>
      <c r="C2" s="1288" t="s">
        <v>968</v>
      </c>
      <c r="D2" s="1286"/>
      <c r="E2" s="1286"/>
      <c r="F2" s="1286"/>
      <c r="G2" s="1286"/>
      <c r="H2" s="1228"/>
      <c r="I2" s="1228"/>
      <c r="J2" s="1228"/>
      <c r="K2" s="1228"/>
      <c r="M2" s="1228"/>
      <c r="N2" s="1228"/>
    </row>
    <row r="3" spans="1:15" ht="18" x14ac:dyDescent="0.3">
      <c r="B3" s="1287"/>
      <c r="C3" s="1288" t="s">
        <v>969</v>
      </c>
      <c r="D3" s="1286"/>
      <c r="E3" s="1286"/>
      <c r="F3" s="1286"/>
      <c r="G3" s="1286"/>
      <c r="H3" s="1286"/>
      <c r="I3" s="1286"/>
      <c r="J3" s="1286"/>
      <c r="K3" s="1228"/>
      <c r="M3" s="1228"/>
      <c r="N3" s="1228"/>
    </row>
    <row r="4" spans="1:15" ht="18" x14ac:dyDescent="0.3">
      <c r="B4" s="1287"/>
      <c r="C4" s="1288" t="s">
        <v>970</v>
      </c>
      <c r="D4" s="1286"/>
      <c r="E4" s="1286"/>
      <c r="F4" s="1286"/>
      <c r="G4" s="1286"/>
      <c r="H4" s="1228"/>
      <c r="I4" s="1228"/>
      <c r="J4" s="1228"/>
      <c r="K4" s="1228"/>
      <c r="M4" s="1228"/>
      <c r="N4" s="1228"/>
    </row>
    <row r="5" spans="1:15" ht="18" x14ac:dyDescent="0.3">
      <c r="B5" s="1287"/>
      <c r="C5" s="1288" t="s">
        <v>973</v>
      </c>
      <c r="D5" s="1286"/>
      <c r="E5" s="1286"/>
      <c r="F5" s="1286"/>
      <c r="G5" s="1286"/>
      <c r="H5" s="1286"/>
      <c r="I5" s="1286"/>
      <c r="J5" s="1286"/>
      <c r="K5" s="1228"/>
      <c r="M5" s="1228"/>
      <c r="N5" s="1228"/>
    </row>
    <row r="6" spans="1:15" ht="15.75" x14ac:dyDescent="0.3">
      <c r="B6" s="1287"/>
      <c r="C6" s="1289" t="s">
        <v>971</v>
      </c>
      <c r="D6" s="1286"/>
      <c r="E6" s="1286"/>
      <c r="F6" s="1286"/>
      <c r="G6" s="1286"/>
      <c r="H6" s="1286"/>
      <c r="I6" s="1286"/>
      <c r="J6" s="1286"/>
      <c r="K6" s="1228"/>
      <c r="M6" s="1228"/>
      <c r="N6" s="1228"/>
    </row>
    <row r="7" spans="1:15" ht="15.75" x14ac:dyDescent="0.3">
      <c r="B7" s="1287"/>
      <c r="C7" s="1289" t="s">
        <v>972</v>
      </c>
      <c r="D7" s="1228"/>
      <c r="E7" s="1228"/>
      <c r="F7" s="1228"/>
      <c r="G7" s="1228"/>
      <c r="H7" s="1286"/>
      <c r="I7" s="1286"/>
      <c r="J7" s="1286"/>
      <c r="K7" s="1228"/>
      <c r="M7" s="1228"/>
      <c r="N7" s="1228"/>
    </row>
    <row r="8" spans="1:15" ht="15.75" x14ac:dyDescent="0.3">
      <c r="B8" s="1287"/>
      <c r="C8" s="1287"/>
      <c r="D8" s="1228"/>
      <c r="E8" s="1228"/>
      <c r="F8" s="1228"/>
      <c r="G8" s="1228"/>
      <c r="H8" s="1228"/>
      <c r="I8" s="1228"/>
      <c r="J8" s="1228"/>
      <c r="K8" s="1228"/>
      <c r="M8" s="1228"/>
      <c r="N8" s="1228"/>
    </row>
    <row r="9" spans="1:15" s="1225" customFormat="1" ht="60" customHeight="1" x14ac:dyDescent="0.25">
      <c r="A9" s="1229"/>
      <c r="B9" s="1243" t="s">
        <v>944</v>
      </c>
      <c r="C9" s="1244" t="s">
        <v>945</v>
      </c>
      <c r="D9" s="1243" t="s">
        <v>946</v>
      </c>
      <c r="E9" s="1245" t="s">
        <v>15</v>
      </c>
      <c r="F9" s="1243" t="s">
        <v>715</v>
      </c>
      <c r="G9" s="1246" t="s">
        <v>947</v>
      </c>
      <c r="H9" s="1246" t="s">
        <v>599</v>
      </c>
      <c r="I9" s="1246" t="s">
        <v>977</v>
      </c>
      <c r="J9" s="1246" t="s">
        <v>976</v>
      </c>
      <c r="K9" s="1246" t="s">
        <v>978</v>
      </c>
      <c r="L9" s="1246" t="s">
        <v>979</v>
      </c>
      <c r="M9" s="1246" t="s">
        <v>0</v>
      </c>
      <c r="N9" s="1246" t="s">
        <v>220</v>
      </c>
    </row>
    <row r="10" spans="1:15" s="1223" customFormat="1" ht="36" customHeight="1" x14ac:dyDescent="0.2">
      <c r="B10" s="1247" t="s">
        <v>948</v>
      </c>
      <c r="C10" s="1248" t="s">
        <v>361</v>
      </c>
      <c r="D10" s="1308" t="s">
        <v>58</v>
      </c>
      <c r="E10" s="1249">
        <v>10</v>
      </c>
      <c r="F10" s="1250" t="s">
        <v>949</v>
      </c>
      <c r="G10" s="1250" t="s">
        <v>733</v>
      </c>
      <c r="H10" s="1230">
        <v>404549968771</v>
      </c>
      <c r="I10" s="1230">
        <v>339506709893.12</v>
      </c>
      <c r="J10" s="1230">
        <v>65019258877.879997</v>
      </c>
      <c r="K10" s="1230">
        <v>90032735437.449997</v>
      </c>
      <c r="L10" s="1290">
        <v>0.22255034578537819</v>
      </c>
      <c r="M10" s="1230">
        <v>43477689568.019997</v>
      </c>
      <c r="N10" s="1230">
        <v>43424612427.599998</v>
      </c>
    </row>
    <row r="11" spans="1:15" s="1223" customFormat="1" ht="36" customHeight="1" x14ac:dyDescent="0.2">
      <c r="B11" s="1247" t="s">
        <v>948</v>
      </c>
      <c r="C11" s="1248" t="s">
        <v>361</v>
      </c>
      <c r="D11" s="1308" t="s">
        <v>58</v>
      </c>
      <c r="E11" s="1249">
        <v>11</v>
      </c>
      <c r="F11" s="1250" t="s">
        <v>949</v>
      </c>
      <c r="G11" s="1250" t="s">
        <v>735</v>
      </c>
      <c r="H11" s="1230">
        <v>534570000</v>
      </c>
      <c r="I11" s="1230">
        <v>0</v>
      </c>
      <c r="J11" s="1230">
        <v>534570000</v>
      </c>
      <c r="K11" s="1230">
        <v>0</v>
      </c>
      <c r="L11" s="1290">
        <v>0</v>
      </c>
      <c r="M11" s="1230">
        <v>0</v>
      </c>
      <c r="N11" s="1230">
        <v>0</v>
      </c>
    </row>
    <row r="12" spans="1:15" s="1223" customFormat="1" ht="36" customHeight="1" x14ac:dyDescent="0.2">
      <c r="B12" s="1247" t="s">
        <v>948</v>
      </c>
      <c r="C12" s="1248" t="s">
        <v>361</v>
      </c>
      <c r="D12" s="1308" t="s">
        <v>58</v>
      </c>
      <c r="E12" s="1249">
        <v>16</v>
      </c>
      <c r="F12" s="1250" t="s">
        <v>949</v>
      </c>
      <c r="G12" s="1250" t="s">
        <v>735</v>
      </c>
      <c r="H12" s="1230">
        <v>68419317000</v>
      </c>
      <c r="I12" s="1230">
        <v>10942239408</v>
      </c>
      <c r="J12" s="1230">
        <v>57477077592</v>
      </c>
      <c r="K12" s="1230">
        <v>970744573.5</v>
      </c>
      <c r="L12" s="1290">
        <v>1.4188165215095614E-2</v>
      </c>
      <c r="M12" s="1230">
        <v>640454776.5</v>
      </c>
      <c r="N12" s="1230">
        <v>556537506.5</v>
      </c>
    </row>
    <row r="13" spans="1:15" s="1227" customFormat="1" ht="36" customHeight="1" x14ac:dyDescent="0.25">
      <c r="A13" s="1226"/>
      <c r="B13" s="1251" t="s">
        <v>948</v>
      </c>
      <c r="C13" s="1252" t="s">
        <v>142</v>
      </c>
      <c r="D13" s="1309" t="s">
        <v>57</v>
      </c>
      <c r="E13" s="1253">
        <v>10</v>
      </c>
      <c r="F13" s="1254" t="s">
        <v>949</v>
      </c>
      <c r="G13" s="1254" t="s">
        <v>733</v>
      </c>
      <c r="H13" s="1231">
        <v>172032226926</v>
      </c>
      <c r="I13" s="1231">
        <v>171195130380</v>
      </c>
      <c r="J13" s="1231">
        <v>837096546</v>
      </c>
      <c r="K13" s="1231">
        <v>27411512676</v>
      </c>
      <c r="L13" s="1291">
        <v>0.15933940498131852</v>
      </c>
      <c r="M13" s="1231">
        <v>25711536122</v>
      </c>
      <c r="N13" s="1231">
        <v>25711536122</v>
      </c>
    </row>
    <row r="14" spans="1:15" s="1223" customFormat="1" ht="36" customHeight="1" x14ac:dyDescent="0.25">
      <c r="A14" s="1226"/>
      <c r="B14" s="1251" t="s">
        <v>948</v>
      </c>
      <c r="C14" s="1252" t="s">
        <v>142</v>
      </c>
      <c r="D14" s="1309" t="s">
        <v>57</v>
      </c>
      <c r="E14" s="1253">
        <v>10</v>
      </c>
      <c r="F14" s="1254" t="s">
        <v>949</v>
      </c>
      <c r="G14" s="1254" t="s">
        <v>733</v>
      </c>
      <c r="H14" s="1231">
        <v>172032226926</v>
      </c>
      <c r="I14" s="1231">
        <v>171195130380</v>
      </c>
      <c r="J14" s="1231">
        <v>837096546</v>
      </c>
      <c r="K14" s="1231">
        <v>27411512676</v>
      </c>
      <c r="L14" s="1291">
        <v>0.15933940498131852</v>
      </c>
      <c r="M14" s="1231">
        <v>25711536122</v>
      </c>
      <c r="N14" s="1231">
        <v>25711536122</v>
      </c>
    </row>
    <row r="15" spans="1:15" s="1223" customFormat="1" ht="36" customHeight="1" x14ac:dyDescent="0.25">
      <c r="A15" s="1226"/>
      <c r="B15" s="1255" t="s">
        <v>948</v>
      </c>
      <c r="C15" s="1256" t="s">
        <v>623</v>
      </c>
      <c r="D15" s="1310" t="s">
        <v>661</v>
      </c>
      <c r="E15" s="1257">
        <v>10</v>
      </c>
      <c r="F15" s="1258" t="s">
        <v>949</v>
      </c>
      <c r="G15" s="1258" t="s">
        <v>733</v>
      </c>
      <c r="H15" s="1232">
        <v>142026288177</v>
      </c>
      <c r="I15" s="1232">
        <v>142026288177</v>
      </c>
      <c r="J15" s="1232">
        <v>0</v>
      </c>
      <c r="K15" s="1232">
        <v>18926157317</v>
      </c>
      <c r="L15" s="1292">
        <v>0.13325812819534727</v>
      </c>
      <c r="M15" s="1232">
        <v>18926157317</v>
      </c>
      <c r="N15" s="1232">
        <v>18926157317</v>
      </c>
      <c r="O15" s="1242"/>
    </row>
    <row r="16" spans="1:15" s="1223" customFormat="1" ht="36" customHeight="1" x14ac:dyDescent="0.25">
      <c r="A16" s="1226"/>
      <c r="B16" s="1255" t="s">
        <v>948</v>
      </c>
      <c r="C16" s="1256" t="s">
        <v>607</v>
      </c>
      <c r="D16" s="1310" t="s">
        <v>608</v>
      </c>
      <c r="E16" s="1257">
        <v>10</v>
      </c>
      <c r="F16" s="1258" t="s">
        <v>949</v>
      </c>
      <c r="G16" s="1258" t="s">
        <v>733</v>
      </c>
      <c r="H16" s="1232">
        <v>100788159660</v>
      </c>
      <c r="I16" s="1232">
        <v>100788159660</v>
      </c>
      <c r="J16" s="1232">
        <v>0</v>
      </c>
      <c r="K16" s="1232">
        <v>16407057185</v>
      </c>
      <c r="L16" s="1292">
        <v>0.16278754608029122</v>
      </c>
      <c r="M16" s="1232">
        <v>16407057185</v>
      </c>
      <c r="N16" s="1232">
        <v>16407057185</v>
      </c>
    </row>
    <row r="17" spans="1:14" s="1223" customFormat="1" ht="36" customHeight="1" x14ac:dyDescent="0.25">
      <c r="A17" s="1226"/>
      <c r="B17" s="1259" t="s">
        <v>950</v>
      </c>
      <c r="C17" s="1260" t="s">
        <v>463</v>
      </c>
      <c r="D17" s="1311" t="s">
        <v>362</v>
      </c>
      <c r="E17" s="1261">
        <v>10</v>
      </c>
      <c r="F17" s="1262" t="s">
        <v>949</v>
      </c>
      <c r="G17" s="1262" t="s">
        <v>733</v>
      </c>
      <c r="H17" s="1233">
        <v>93732988484</v>
      </c>
      <c r="I17" s="1233">
        <v>93732988484</v>
      </c>
      <c r="J17" s="1233">
        <v>0</v>
      </c>
      <c r="K17" s="1233">
        <v>15656182999</v>
      </c>
      <c r="L17" s="1294">
        <v>0.16702959387315891</v>
      </c>
      <c r="M17" s="1233">
        <v>15656182999</v>
      </c>
      <c r="N17" s="1233">
        <v>15656182999</v>
      </c>
    </row>
    <row r="18" spans="1:14" s="1223" customFormat="1" ht="36" customHeight="1" x14ac:dyDescent="0.25">
      <c r="A18" s="1226"/>
      <c r="B18" s="1259" t="s">
        <v>950</v>
      </c>
      <c r="C18" s="1260" t="s">
        <v>464</v>
      </c>
      <c r="D18" s="1311" t="s">
        <v>363</v>
      </c>
      <c r="E18" s="1263">
        <v>10</v>
      </c>
      <c r="F18" s="1262" t="s">
        <v>949</v>
      </c>
      <c r="G18" s="1262" t="s">
        <v>733</v>
      </c>
      <c r="H18" s="1233">
        <v>6047289580</v>
      </c>
      <c r="I18" s="1233">
        <v>6047289580</v>
      </c>
      <c r="J18" s="1233">
        <v>0</v>
      </c>
      <c r="K18" s="1233">
        <v>536400900</v>
      </c>
      <c r="L18" s="1294">
        <v>8.8701044146128019E-2</v>
      </c>
      <c r="M18" s="1233">
        <v>536400900</v>
      </c>
      <c r="N18" s="1233">
        <v>536400900</v>
      </c>
    </row>
    <row r="19" spans="1:14" s="1223" customFormat="1" ht="36" customHeight="1" x14ac:dyDescent="0.25">
      <c r="A19" s="1226"/>
      <c r="B19" s="1259" t="s">
        <v>950</v>
      </c>
      <c r="C19" s="1264" t="s">
        <v>465</v>
      </c>
      <c r="D19" s="1311" t="s">
        <v>364</v>
      </c>
      <c r="E19" s="1263">
        <v>10</v>
      </c>
      <c r="F19" s="1262" t="s">
        <v>949</v>
      </c>
      <c r="G19" s="1262" t="s">
        <v>733</v>
      </c>
      <c r="H19" s="1233">
        <v>1007881596</v>
      </c>
      <c r="I19" s="1233">
        <v>1007881596</v>
      </c>
      <c r="J19" s="1233">
        <v>0</v>
      </c>
      <c r="K19" s="1233">
        <v>214473286</v>
      </c>
      <c r="L19" s="1294">
        <v>0.2127961130069092</v>
      </c>
      <c r="M19" s="1233">
        <v>214473286</v>
      </c>
      <c r="N19" s="1233">
        <v>214473286</v>
      </c>
    </row>
    <row r="20" spans="1:14" s="1223" customFormat="1" ht="36" customHeight="1" x14ac:dyDescent="0.25">
      <c r="A20" s="1226"/>
      <c r="B20" s="1255" t="s">
        <v>948</v>
      </c>
      <c r="C20" s="1256" t="s">
        <v>610</v>
      </c>
      <c r="D20" s="1310" t="s">
        <v>609</v>
      </c>
      <c r="E20" s="1257">
        <v>10</v>
      </c>
      <c r="F20" s="1258" t="s">
        <v>949</v>
      </c>
      <c r="G20" s="1258" t="s">
        <v>733</v>
      </c>
      <c r="H20" s="1232">
        <v>1739523133</v>
      </c>
      <c r="I20" s="1232">
        <v>1739523133</v>
      </c>
      <c r="J20" s="1232">
        <v>0</v>
      </c>
      <c r="K20" s="1232">
        <v>269852218</v>
      </c>
      <c r="L20" s="1292">
        <v>0.15512999676791306</v>
      </c>
      <c r="M20" s="1232">
        <v>269852218</v>
      </c>
      <c r="N20" s="1232">
        <v>269852218</v>
      </c>
    </row>
    <row r="21" spans="1:14" s="1223" customFormat="1" ht="36" customHeight="1" x14ac:dyDescent="0.25">
      <c r="A21" s="1226"/>
      <c r="B21" s="1259" t="s">
        <v>950</v>
      </c>
      <c r="C21" s="1264" t="s">
        <v>466</v>
      </c>
      <c r="D21" s="1311" t="s">
        <v>365</v>
      </c>
      <c r="E21" s="1261" t="s">
        <v>417</v>
      </c>
      <c r="F21" s="1262" t="s">
        <v>949</v>
      </c>
      <c r="G21" s="1262" t="s">
        <v>733</v>
      </c>
      <c r="H21" s="1233">
        <v>1739523133</v>
      </c>
      <c r="I21" s="1233">
        <v>1739523133</v>
      </c>
      <c r="J21" s="1233">
        <v>0</v>
      </c>
      <c r="K21" s="1233">
        <v>269852218</v>
      </c>
      <c r="L21" s="1294">
        <v>0.15512999676791306</v>
      </c>
      <c r="M21" s="1233">
        <v>269852218</v>
      </c>
      <c r="N21" s="1233">
        <v>269852218</v>
      </c>
    </row>
    <row r="22" spans="1:14" s="1223" customFormat="1" ht="36" customHeight="1" x14ac:dyDescent="0.25">
      <c r="A22" s="1226"/>
      <c r="B22" s="1255" t="s">
        <v>948</v>
      </c>
      <c r="C22" s="1256" t="s">
        <v>612</v>
      </c>
      <c r="D22" s="1310" t="s">
        <v>611</v>
      </c>
      <c r="E22" s="1257">
        <v>10</v>
      </c>
      <c r="F22" s="1258" t="s">
        <v>949</v>
      </c>
      <c r="G22" s="1258" t="s">
        <v>733</v>
      </c>
      <c r="H22" s="1232">
        <v>38897433384</v>
      </c>
      <c r="I22" s="1232">
        <v>38897433384</v>
      </c>
      <c r="J22" s="1232">
        <v>0</v>
      </c>
      <c r="K22" s="1232">
        <v>2136476664</v>
      </c>
      <c r="L22" s="1292">
        <v>5.4925903282832395E-2</v>
      </c>
      <c r="M22" s="1232">
        <v>2136476664</v>
      </c>
      <c r="N22" s="1232">
        <v>2136476664</v>
      </c>
    </row>
    <row r="23" spans="1:14" s="1223" customFormat="1" ht="36" customHeight="1" x14ac:dyDescent="0.25">
      <c r="A23" s="1226"/>
      <c r="B23" s="1259" t="s">
        <v>950</v>
      </c>
      <c r="C23" s="1264" t="s">
        <v>467</v>
      </c>
      <c r="D23" s="1311" t="s">
        <v>366</v>
      </c>
      <c r="E23" s="1261" t="s">
        <v>417</v>
      </c>
      <c r="F23" s="1262" t="s">
        <v>949</v>
      </c>
      <c r="G23" s="1262" t="s">
        <v>733</v>
      </c>
      <c r="H23" s="1233">
        <v>3450263436</v>
      </c>
      <c r="I23" s="1233">
        <v>3450263436</v>
      </c>
      <c r="J23" s="1233">
        <v>0</v>
      </c>
      <c r="K23" s="1233">
        <v>567911665</v>
      </c>
      <c r="L23" s="1294">
        <v>0.16459950827940201</v>
      </c>
      <c r="M23" s="1233">
        <v>567911665</v>
      </c>
      <c r="N23" s="1233">
        <v>567911665</v>
      </c>
    </row>
    <row r="24" spans="1:14" s="1223" customFormat="1" ht="36" customHeight="1" x14ac:dyDescent="0.25">
      <c r="A24" s="1226"/>
      <c r="B24" s="1259" t="s">
        <v>950</v>
      </c>
      <c r="C24" s="1264" t="s">
        <v>471</v>
      </c>
      <c r="D24" s="1311" t="s">
        <v>367</v>
      </c>
      <c r="E24" s="1261" t="s">
        <v>417</v>
      </c>
      <c r="F24" s="1262" t="s">
        <v>949</v>
      </c>
      <c r="G24" s="1262" t="s">
        <v>733</v>
      </c>
      <c r="H24" s="1233">
        <v>2914910278</v>
      </c>
      <c r="I24" s="1233">
        <v>2914910278</v>
      </c>
      <c r="J24" s="1233">
        <v>0</v>
      </c>
      <c r="K24" s="1233">
        <v>730448451</v>
      </c>
      <c r="L24" s="1294">
        <v>0.25059037203065498</v>
      </c>
      <c r="M24" s="1233">
        <v>730448451</v>
      </c>
      <c r="N24" s="1233">
        <v>730448451</v>
      </c>
    </row>
    <row r="25" spans="1:14" s="1223" customFormat="1" ht="36" customHeight="1" x14ac:dyDescent="0.25">
      <c r="A25" s="1226"/>
      <c r="B25" s="1259" t="s">
        <v>950</v>
      </c>
      <c r="C25" s="1264" t="s">
        <v>468</v>
      </c>
      <c r="D25" s="1311" t="s">
        <v>368</v>
      </c>
      <c r="E25" s="1261" t="s">
        <v>417</v>
      </c>
      <c r="F25" s="1262" t="s">
        <v>949</v>
      </c>
      <c r="G25" s="1262" t="s">
        <v>733</v>
      </c>
      <c r="H25" s="1233">
        <v>4154363750</v>
      </c>
      <c r="I25" s="1233">
        <v>4154363750</v>
      </c>
      <c r="J25" s="1233">
        <v>0</v>
      </c>
      <c r="K25" s="1233">
        <v>24747106</v>
      </c>
      <c r="L25" s="1294">
        <v>5.9568943619826261E-3</v>
      </c>
      <c r="M25" s="1233">
        <v>24747106</v>
      </c>
      <c r="N25" s="1233">
        <v>24747106</v>
      </c>
    </row>
    <row r="26" spans="1:14" s="1223" customFormat="1" ht="36" customHeight="1" x14ac:dyDescent="0.25">
      <c r="A26" s="1226"/>
      <c r="B26" s="1259" t="s">
        <v>950</v>
      </c>
      <c r="C26" s="1264" t="s">
        <v>469</v>
      </c>
      <c r="D26" s="1311" t="s">
        <v>369</v>
      </c>
      <c r="E26" s="1261" t="s">
        <v>417</v>
      </c>
      <c r="F26" s="1262" t="s">
        <v>949</v>
      </c>
      <c r="G26" s="1262" t="s">
        <v>733</v>
      </c>
      <c r="H26" s="1233">
        <v>4208084059</v>
      </c>
      <c r="I26" s="1233">
        <v>4208084059</v>
      </c>
      <c r="J26" s="1233">
        <v>0</v>
      </c>
      <c r="K26" s="1233">
        <v>424920932</v>
      </c>
      <c r="L26" s="1294">
        <v>0.10097729181317193</v>
      </c>
      <c r="M26" s="1233">
        <v>424920932</v>
      </c>
      <c r="N26" s="1233">
        <v>424920932</v>
      </c>
    </row>
    <row r="27" spans="1:14" s="1223" customFormat="1" ht="36" customHeight="1" x14ac:dyDescent="0.25">
      <c r="A27" s="1226"/>
      <c r="B27" s="1259" t="s">
        <v>950</v>
      </c>
      <c r="C27" s="1264" t="s">
        <v>470</v>
      </c>
      <c r="D27" s="1311" t="s">
        <v>371</v>
      </c>
      <c r="E27" s="1261" t="s">
        <v>417</v>
      </c>
      <c r="F27" s="1262" t="s">
        <v>949</v>
      </c>
      <c r="G27" s="1262" t="s">
        <v>733</v>
      </c>
      <c r="H27" s="1233">
        <v>21959237552</v>
      </c>
      <c r="I27" s="1233">
        <v>21959237552</v>
      </c>
      <c r="J27" s="1233">
        <v>0</v>
      </c>
      <c r="K27" s="1233">
        <v>14999857</v>
      </c>
      <c r="L27" s="1294">
        <v>6.8307731379470618E-4</v>
      </c>
      <c r="M27" s="1233">
        <v>14999857</v>
      </c>
      <c r="N27" s="1233">
        <v>14999857</v>
      </c>
    </row>
    <row r="28" spans="1:14" s="1223" customFormat="1" ht="36" customHeight="1" x14ac:dyDescent="0.25">
      <c r="A28" s="1226"/>
      <c r="B28" s="1259" t="s">
        <v>950</v>
      </c>
      <c r="C28" s="1264" t="s">
        <v>472</v>
      </c>
      <c r="D28" s="1311" t="s">
        <v>372</v>
      </c>
      <c r="E28" s="1261" t="s">
        <v>417</v>
      </c>
      <c r="F28" s="1262" t="s">
        <v>949</v>
      </c>
      <c r="G28" s="1262" t="s">
        <v>733</v>
      </c>
      <c r="H28" s="1233">
        <v>2210574309</v>
      </c>
      <c r="I28" s="1233">
        <v>2210574309</v>
      </c>
      <c r="J28" s="1233">
        <v>0</v>
      </c>
      <c r="K28" s="1233">
        <v>373448653</v>
      </c>
      <c r="L28" s="1294">
        <v>0.16893738947366008</v>
      </c>
      <c r="M28" s="1233">
        <v>373448653</v>
      </c>
      <c r="N28" s="1233">
        <v>373448653</v>
      </c>
    </row>
    <row r="29" spans="1:14" s="1223" customFormat="1" ht="36" customHeight="1" x14ac:dyDescent="0.25">
      <c r="A29" s="1226"/>
      <c r="B29" s="1255" t="s">
        <v>948</v>
      </c>
      <c r="C29" s="1256" t="s">
        <v>614</v>
      </c>
      <c r="D29" s="1310" t="s">
        <v>613</v>
      </c>
      <c r="E29" s="1257">
        <v>10</v>
      </c>
      <c r="F29" s="1258" t="s">
        <v>949</v>
      </c>
      <c r="G29" s="1258" t="s">
        <v>733</v>
      </c>
      <c r="H29" s="1232">
        <v>601172000</v>
      </c>
      <c r="I29" s="1232">
        <v>601172000</v>
      </c>
      <c r="J29" s="1232">
        <v>0</v>
      </c>
      <c r="K29" s="1232">
        <v>112771250</v>
      </c>
      <c r="L29" s="1292">
        <v>0.1875856659990818</v>
      </c>
      <c r="M29" s="1232">
        <v>112771250</v>
      </c>
      <c r="N29" s="1232">
        <v>112771250</v>
      </c>
    </row>
    <row r="30" spans="1:14" s="1223" customFormat="1" ht="36" customHeight="1" x14ac:dyDescent="0.25">
      <c r="A30" s="1226"/>
      <c r="B30" s="1259" t="s">
        <v>950</v>
      </c>
      <c r="C30" s="1264" t="s">
        <v>473</v>
      </c>
      <c r="D30" s="1311" t="s">
        <v>373</v>
      </c>
      <c r="E30" s="1261" t="s">
        <v>417</v>
      </c>
      <c r="F30" s="1262" t="s">
        <v>949</v>
      </c>
      <c r="G30" s="1262" t="s">
        <v>733</v>
      </c>
      <c r="H30" s="1233">
        <v>331606663</v>
      </c>
      <c r="I30" s="1233">
        <v>331606663</v>
      </c>
      <c r="J30" s="1233">
        <v>0</v>
      </c>
      <c r="K30" s="1233">
        <v>25954817</v>
      </c>
      <c r="L30" s="1294">
        <v>7.8269889890602101E-2</v>
      </c>
      <c r="M30" s="1233">
        <v>25954817</v>
      </c>
      <c r="N30" s="1233">
        <v>25954817</v>
      </c>
    </row>
    <row r="31" spans="1:14" s="1223" customFormat="1" ht="36" customHeight="1" x14ac:dyDescent="0.25">
      <c r="A31" s="1226"/>
      <c r="B31" s="1259" t="s">
        <v>950</v>
      </c>
      <c r="C31" s="1264" t="s">
        <v>474</v>
      </c>
      <c r="D31" s="1311" t="s">
        <v>374</v>
      </c>
      <c r="E31" s="1261" t="s">
        <v>417</v>
      </c>
      <c r="F31" s="1262" t="s">
        <v>949</v>
      </c>
      <c r="G31" s="1262" t="s">
        <v>733</v>
      </c>
      <c r="H31" s="1233">
        <v>269565337</v>
      </c>
      <c r="I31" s="1233">
        <v>269565337</v>
      </c>
      <c r="J31" s="1233">
        <v>0</v>
      </c>
      <c r="K31" s="1233">
        <v>86816433</v>
      </c>
      <c r="L31" s="1294">
        <v>0.32206081822753047</v>
      </c>
      <c r="M31" s="1233">
        <v>86816433</v>
      </c>
      <c r="N31" s="1233">
        <v>86816433</v>
      </c>
    </row>
    <row r="32" spans="1:14" s="1223" customFormat="1" ht="36" customHeight="1" x14ac:dyDescent="0.25">
      <c r="A32" s="1226"/>
      <c r="B32" s="1255" t="s">
        <v>948</v>
      </c>
      <c r="C32" s="1256" t="s">
        <v>615</v>
      </c>
      <c r="D32" s="1310" t="s">
        <v>616</v>
      </c>
      <c r="E32" s="1257">
        <v>10</v>
      </c>
      <c r="F32" s="1258" t="s">
        <v>949</v>
      </c>
      <c r="G32" s="1258" t="s">
        <v>733</v>
      </c>
      <c r="H32" s="1232">
        <v>2753725100</v>
      </c>
      <c r="I32" s="1232">
        <v>1916628554</v>
      </c>
      <c r="J32" s="1232">
        <v>837096546</v>
      </c>
      <c r="K32" s="1232">
        <v>1699976554</v>
      </c>
      <c r="L32" s="1292">
        <v>0.61733705880808509</v>
      </c>
      <c r="M32" s="1232">
        <v>0</v>
      </c>
      <c r="N32" s="1232">
        <v>0</v>
      </c>
    </row>
    <row r="33" spans="1:14" s="1223" customFormat="1" ht="36" customHeight="1" x14ac:dyDescent="0.25">
      <c r="A33" s="1226"/>
      <c r="B33" s="1259" t="s">
        <v>950</v>
      </c>
      <c r="C33" s="1264" t="s">
        <v>475</v>
      </c>
      <c r="D33" s="1311" t="s">
        <v>375</v>
      </c>
      <c r="E33" s="1261" t="s">
        <v>417</v>
      </c>
      <c r="F33" s="1262" t="s">
        <v>949</v>
      </c>
      <c r="G33" s="1262" t="s">
        <v>733</v>
      </c>
      <c r="H33" s="1233">
        <v>2753725100</v>
      </c>
      <c r="I33" s="1233">
        <v>1916628554</v>
      </c>
      <c r="J33" s="1233">
        <v>837096546</v>
      </c>
      <c r="K33" s="1233">
        <v>1699976554</v>
      </c>
      <c r="L33" s="1294">
        <v>0.61733705880808509</v>
      </c>
      <c r="M33" s="1233">
        <v>0</v>
      </c>
      <c r="N33" s="1233">
        <v>0</v>
      </c>
    </row>
    <row r="34" spans="1:14" s="1223" customFormat="1" ht="36" customHeight="1" x14ac:dyDescent="0.25">
      <c r="A34" s="1226"/>
      <c r="B34" s="1255" t="s">
        <v>948</v>
      </c>
      <c r="C34" s="1256" t="s">
        <v>617</v>
      </c>
      <c r="D34" s="1310" t="s">
        <v>618</v>
      </c>
      <c r="E34" s="1257">
        <v>10</v>
      </c>
      <c r="F34" s="1258" t="s">
        <v>949</v>
      </c>
      <c r="G34" s="1258" t="s">
        <v>733</v>
      </c>
      <c r="H34" s="1232">
        <v>27252213649</v>
      </c>
      <c r="I34" s="1232">
        <v>27252213649</v>
      </c>
      <c r="J34" s="1232">
        <v>0</v>
      </c>
      <c r="K34" s="1232">
        <v>6785378805</v>
      </c>
      <c r="L34" s="1292">
        <v>0.24898450057648747</v>
      </c>
      <c r="M34" s="1232">
        <v>6785378805</v>
      </c>
      <c r="N34" s="1232">
        <v>6785378805</v>
      </c>
    </row>
    <row r="35" spans="1:14" s="1223" customFormat="1" ht="36" customHeight="1" x14ac:dyDescent="0.25">
      <c r="A35" s="1226"/>
      <c r="B35" s="1259" t="s">
        <v>950</v>
      </c>
      <c r="C35" s="1265" t="s">
        <v>619</v>
      </c>
      <c r="D35" s="1312" t="s">
        <v>620</v>
      </c>
      <c r="E35" s="1266" t="s">
        <v>417</v>
      </c>
      <c r="F35" s="1267" t="s">
        <v>949</v>
      </c>
      <c r="G35" s="1267" t="s">
        <v>733</v>
      </c>
      <c r="H35" s="1234">
        <v>14296056775</v>
      </c>
      <c r="I35" s="1234">
        <v>14296056775</v>
      </c>
      <c r="J35" s="1234">
        <v>0</v>
      </c>
      <c r="K35" s="1234">
        <v>3413180162</v>
      </c>
      <c r="L35" s="1293">
        <v>0.23874976265964082</v>
      </c>
      <c r="M35" s="1234">
        <v>3413180162</v>
      </c>
      <c r="N35" s="1234">
        <v>3413180162</v>
      </c>
    </row>
    <row r="36" spans="1:14" s="1223" customFormat="1" ht="36" customHeight="1" x14ac:dyDescent="0.25">
      <c r="A36" s="1226"/>
      <c r="B36" s="1259" t="s">
        <v>950</v>
      </c>
      <c r="C36" s="1264" t="s">
        <v>476</v>
      </c>
      <c r="D36" s="1311" t="s">
        <v>376</v>
      </c>
      <c r="E36" s="1261" t="s">
        <v>417</v>
      </c>
      <c r="F36" s="1262" t="s">
        <v>949</v>
      </c>
      <c r="G36" s="1262" t="s">
        <v>733</v>
      </c>
      <c r="H36" s="1233">
        <v>2773131092</v>
      </c>
      <c r="I36" s="1233">
        <v>2773131092</v>
      </c>
      <c r="J36" s="1233">
        <v>0</v>
      </c>
      <c r="K36" s="1233">
        <v>707318600</v>
      </c>
      <c r="L36" s="1294">
        <v>0.25506136440519922</v>
      </c>
      <c r="M36" s="1233">
        <v>707318600</v>
      </c>
      <c r="N36" s="1233">
        <v>707318600</v>
      </c>
    </row>
    <row r="37" spans="1:14" s="1223" customFormat="1" ht="36" customHeight="1" x14ac:dyDescent="0.25">
      <c r="A37" s="1226"/>
      <c r="B37" s="1259" t="s">
        <v>950</v>
      </c>
      <c r="C37" s="1264" t="s">
        <v>477</v>
      </c>
      <c r="D37" s="1311" t="s">
        <v>377</v>
      </c>
      <c r="E37" s="1261" t="s">
        <v>417</v>
      </c>
      <c r="F37" s="1262" t="s">
        <v>949</v>
      </c>
      <c r="G37" s="1262" t="s">
        <v>733</v>
      </c>
      <c r="H37" s="1233">
        <v>1855994732</v>
      </c>
      <c r="I37" s="1233">
        <v>1855994732</v>
      </c>
      <c r="J37" s="1233">
        <v>0</v>
      </c>
      <c r="K37" s="1233">
        <v>9315962</v>
      </c>
      <c r="L37" s="1294">
        <v>5.019390324433313E-3</v>
      </c>
      <c r="M37" s="1233">
        <v>9315962</v>
      </c>
      <c r="N37" s="1233">
        <v>9315962</v>
      </c>
    </row>
    <row r="38" spans="1:14" s="1223" customFormat="1" ht="36" customHeight="1" x14ac:dyDescent="0.25">
      <c r="A38" s="1226"/>
      <c r="B38" s="1259" t="s">
        <v>950</v>
      </c>
      <c r="C38" s="1264" t="s">
        <v>478</v>
      </c>
      <c r="D38" s="1311" t="s">
        <v>378</v>
      </c>
      <c r="E38" s="1261" t="s">
        <v>417</v>
      </c>
      <c r="F38" s="1262" t="s">
        <v>949</v>
      </c>
      <c r="G38" s="1262" t="s">
        <v>733</v>
      </c>
      <c r="H38" s="1233">
        <v>3255066313</v>
      </c>
      <c r="I38" s="1233">
        <v>3255066313</v>
      </c>
      <c r="J38" s="1233">
        <v>0</v>
      </c>
      <c r="K38" s="1233">
        <v>909223500</v>
      </c>
      <c r="L38" s="1294">
        <v>0.27932564579983105</v>
      </c>
      <c r="M38" s="1233">
        <v>909223500</v>
      </c>
      <c r="N38" s="1233">
        <v>909223500</v>
      </c>
    </row>
    <row r="39" spans="1:14" s="1223" customFormat="1" ht="36" customHeight="1" x14ac:dyDescent="0.25">
      <c r="A39" s="1226"/>
      <c r="B39" s="1259" t="s">
        <v>950</v>
      </c>
      <c r="C39" s="1264" t="s">
        <v>479</v>
      </c>
      <c r="D39" s="1311" t="s">
        <v>379</v>
      </c>
      <c r="E39" s="1261" t="s">
        <v>417</v>
      </c>
      <c r="F39" s="1262" t="s">
        <v>949</v>
      </c>
      <c r="G39" s="1262" t="s">
        <v>733</v>
      </c>
      <c r="H39" s="1233">
        <v>5553112782</v>
      </c>
      <c r="I39" s="1233">
        <v>5553112782</v>
      </c>
      <c r="J39" s="1233">
        <v>0</v>
      </c>
      <c r="K39" s="1233">
        <v>1592055000</v>
      </c>
      <c r="L39" s="1294">
        <v>0.28669595999572117</v>
      </c>
      <c r="M39" s="1233">
        <v>1592055000</v>
      </c>
      <c r="N39" s="1233">
        <v>1592055000</v>
      </c>
    </row>
    <row r="40" spans="1:14" s="1223" customFormat="1" ht="36" customHeight="1" x14ac:dyDescent="0.25">
      <c r="A40" s="1226"/>
      <c r="B40" s="1259" t="s">
        <v>950</v>
      </c>
      <c r="C40" s="1264" t="s">
        <v>480</v>
      </c>
      <c r="D40" s="1311" t="s">
        <v>380</v>
      </c>
      <c r="E40" s="1261" t="s">
        <v>417</v>
      </c>
      <c r="F40" s="1262" t="s">
        <v>949</v>
      </c>
      <c r="G40" s="1262" t="s">
        <v>733</v>
      </c>
      <c r="H40" s="1233">
        <v>858751856</v>
      </c>
      <c r="I40" s="1233">
        <v>858751856</v>
      </c>
      <c r="J40" s="1233">
        <v>0</v>
      </c>
      <c r="K40" s="1233">
        <v>195267100</v>
      </c>
      <c r="L40" s="1294">
        <v>0.2273847778443695</v>
      </c>
      <c r="M40" s="1233">
        <v>195267100</v>
      </c>
      <c r="N40" s="1233">
        <v>195267100</v>
      </c>
    </row>
    <row r="41" spans="1:14" s="1223" customFormat="1" ht="36" customHeight="1" x14ac:dyDescent="0.25">
      <c r="A41" s="1226"/>
      <c r="B41" s="1259" t="s">
        <v>950</v>
      </c>
      <c r="C41" s="1265" t="s">
        <v>621</v>
      </c>
      <c r="D41" s="1312" t="s">
        <v>622</v>
      </c>
      <c r="E41" s="1266" t="s">
        <v>417</v>
      </c>
      <c r="F41" s="1267" t="s">
        <v>949</v>
      </c>
      <c r="G41" s="1267" t="s">
        <v>733</v>
      </c>
      <c r="H41" s="1234">
        <v>9414425824</v>
      </c>
      <c r="I41" s="1234">
        <v>9414425824</v>
      </c>
      <c r="J41" s="1234">
        <v>0</v>
      </c>
      <c r="K41" s="1234">
        <v>2460972243</v>
      </c>
      <c r="L41" s="1293">
        <v>0.26140439034808632</v>
      </c>
      <c r="M41" s="1234">
        <v>2460972243</v>
      </c>
      <c r="N41" s="1234">
        <v>2460972243</v>
      </c>
    </row>
    <row r="42" spans="1:14" s="1223" customFormat="1" ht="36" customHeight="1" x14ac:dyDescent="0.25">
      <c r="A42" s="1226"/>
      <c r="B42" s="1259" t="s">
        <v>950</v>
      </c>
      <c r="C42" s="1264" t="s">
        <v>481</v>
      </c>
      <c r="D42" s="1311" t="s">
        <v>381</v>
      </c>
      <c r="E42" s="1261" t="s">
        <v>417</v>
      </c>
      <c r="F42" s="1262" t="s">
        <v>949</v>
      </c>
      <c r="G42" s="1262" t="s">
        <v>733</v>
      </c>
      <c r="H42" s="1233">
        <v>63038178</v>
      </c>
      <c r="I42" s="1233">
        <v>63038178</v>
      </c>
      <c r="J42" s="1233">
        <v>0</v>
      </c>
      <c r="K42" s="1233">
        <v>21189700</v>
      </c>
      <c r="L42" s="1294">
        <v>0.33614074315409309</v>
      </c>
      <c r="M42" s="1233">
        <v>21189700</v>
      </c>
      <c r="N42" s="1233">
        <v>21189700</v>
      </c>
    </row>
    <row r="43" spans="1:14" s="1223" customFormat="1" ht="36" customHeight="1" x14ac:dyDescent="0.25">
      <c r="A43" s="1226"/>
      <c r="B43" s="1259" t="s">
        <v>950</v>
      </c>
      <c r="C43" s="1264" t="s">
        <v>482</v>
      </c>
      <c r="D43" s="1311" t="s">
        <v>382</v>
      </c>
      <c r="E43" s="1261" t="s">
        <v>417</v>
      </c>
      <c r="F43" s="1262" t="s">
        <v>949</v>
      </c>
      <c r="G43" s="1262" t="s">
        <v>733</v>
      </c>
      <c r="H43" s="1233">
        <v>4709184520</v>
      </c>
      <c r="I43" s="1233">
        <v>4709184520</v>
      </c>
      <c r="J43" s="1233">
        <v>0</v>
      </c>
      <c r="K43" s="1233">
        <v>1068465143</v>
      </c>
      <c r="L43" s="1294">
        <v>0.22688963205034912</v>
      </c>
      <c r="M43" s="1233">
        <v>1068465143</v>
      </c>
      <c r="N43" s="1233">
        <v>1068465143</v>
      </c>
    </row>
    <row r="44" spans="1:14" s="1223" customFormat="1" ht="36" customHeight="1" x14ac:dyDescent="0.25">
      <c r="A44" s="1226"/>
      <c r="B44" s="1259" t="s">
        <v>950</v>
      </c>
      <c r="C44" s="1264" t="s">
        <v>483</v>
      </c>
      <c r="D44" s="1311" t="s">
        <v>383</v>
      </c>
      <c r="E44" s="1261" t="s">
        <v>417</v>
      </c>
      <c r="F44" s="1262" t="s">
        <v>949</v>
      </c>
      <c r="G44" s="1262" t="s">
        <v>733</v>
      </c>
      <c r="H44" s="1233">
        <v>4606685013</v>
      </c>
      <c r="I44" s="1233">
        <v>4606685013</v>
      </c>
      <c r="J44" s="1233">
        <v>0</v>
      </c>
      <c r="K44" s="1233">
        <v>1356833900</v>
      </c>
      <c r="L44" s="1294">
        <v>0.29453585304205387</v>
      </c>
      <c r="M44" s="1233">
        <v>1356833900</v>
      </c>
      <c r="N44" s="1233">
        <v>1356833900</v>
      </c>
    </row>
    <row r="45" spans="1:14" s="1223" customFormat="1" ht="36" customHeight="1" x14ac:dyDescent="0.25">
      <c r="A45" s="1226"/>
      <c r="B45" s="1259" t="s">
        <v>950</v>
      </c>
      <c r="C45" s="1264" t="s">
        <v>484</v>
      </c>
      <c r="D45" s="1311" t="s">
        <v>384</v>
      </c>
      <c r="E45" s="1261" t="s">
        <v>417</v>
      </c>
      <c r="F45" s="1262" t="s">
        <v>949</v>
      </c>
      <c r="G45" s="1262" t="s">
        <v>733</v>
      </c>
      <c r="H45" s="1233">
        <v>35518113</v>
      </c>
      <c r="I45" s="1233">
        <v>35518113</v>
      </c>
      <c r="J45" s="1233">
        <v>0</v>
      </c>
      <c r="K45" s="1233">
        <v>14483500</v>
      </c>
      <c r="L45" s="1294">
        <v>0.40777785689234108</v>
      </c>
      <c r="M45" s="1233">
        <v>14483500</v>
      </c>
      <c r="N45" s="1233">
        <v>14483500</v>
      </c>
    </row>
    <row r="46" spans="1:14" s="1223" customFormat="1" ht="36" customHeight="1" x14ac:dyDescent="0.25">
      <c r="A46" s="1226"/>
      <c r="B46" s="1259" t="s">
        <v>950</v>
      </c>
      <c r="C46" s="1265" t="s">
        <v>485</v>
      </c>
      <c r="D46" s="1312" t="s">
        <v>385</v>
      </c>
      <c r="E46" s="1266" t="s">
        <v>417</v>
      </c>
      <c r="F46" s="1267" t="s">
        <v>949</v>
      </c>
      <c r="G46" s="1267" t="s">
        <v>733</v>
      </c>
      <c r="H46" s="1235">
        <v>2124948471</v>
      </c>
      <c r="I46" s="1235">
        <v>2124948471</v>
      </c>
      <c r="J46" s="1235">
        <v>0</v>
      </c>
      <c r="K46" s="1235">
        <v>546415300</v>
      </c>
      <c r="L46" s="1295">
        <v>0.25714284720648173</v>
      </c>
      <c r="M46" s="1235">
        <v>546415300</v>
      </c>
      <c r="N46" s="1235">
        <v>546415300</v>
      </c>
    </row>
    <row r="47" spans="1:14" s="1223" customFormat="1" ht="36" customHeight="1" x14ac:dyDescent="0.25">
      <c r="A47" s="1226"/>
      <c r="B47" s="1259" t="s">
        <v>950</v>
      </c>
      <c r="C47" s="1265" t="s">
        <v>486</v>
      </c>
      <c r="D47" s="1312" t="s">
        <v>386</v>
      </c>
      <c r="E47" s="1266" t="s">
        <v>417</v>
      </c>
      <c r="F47" s="1267" t="s">
        <v>949</v>
      </c>
      <c r="G47" s="1267" t="s">
        <v>733</v>
      </c>
      <c r="H47" s="1235">
        <v>354278144</v>
      </c>
      <c r="I47" s="1235">
        <v>354278144</v>
      </c>
      <c r="J47" s="1235">
        <v>0</v>
      </c>
      <c r="K47" s="1235">
        <v>91258600</v>
      </c>
      <c r="L47" s="1295">
        <v>0.25759026218676362</v>
      </c>
      <c r="M47" s="1235">
        <v>91258600</v>
      </c>
      <c r="N47" s="1235">
        <v>91258600</v>
      </c>
    </row>
    <row r="48" spans="1:14" s="1223" customFormat="1" ht="36" customHeight="1" x14ac:dyDescent="0.25">
      <c r="A48" s="1226"/>
      <c r="B48" s="1259" t="s">
        <v>950</v>
      </c>
      <c r="C48" s="1265" t="s">
        <v>487</v>
      </c>
      <c r="D48" s="1312" t="s">
        <v>387</v>
      </c>
      <c r="E48" s="1266" t="s">
        <v>417</v>
      </c>
      <c r="F48" s="1267" t="s">
        <v>949</v>
      </c>
      <c r="G48" s="1267" t="s">
        <v>733</v>
      </c>
      <c r="H48" s="1235">
        <v>354278144</v>
      </c>
      <c r="I48" s="1235">
        <v>354278144</v>
      </c>
      <c r="J48" s="1235">
        <v>0</v>
      </c>
      <c r="K48" s="1235">
        <v>91258600</v>
      </c>
      <c r="L48" s="1295">
        <v>0.25759026218676362</v>
      </c>
      <c r="M48" s="1235">
        <v>91258600</v>
      </c>
      <c r="N48" s="1235">
        <v>91258600</v>
      </c>
    </row>
    <row r="49" spans="1:14" s="1223" customFormat="1" ht="36" customHeight="1" x14ac:dyDescent="0.25">
      <c r="A49" s="1226"/>
      <c r="B49" s="1259" t="s">
        <v>950</v>
      </c>
      <c r="C49" s="1265" t="s">
        <v>488</v>
      </c>
      <c r="D49" s="1312" t="s">
        <v>388</v>
      </c>
      <c r="E49" s="1266" t="s">
        <v>417</v>
      </c>
      <c r="F49" s="1267" t="s">
        <v>949</v>
      </c>
      <c r="G49" s="1267" t="s">
        <v>733</v>
      </c>
      <c r="H49" s="1235">
        <v>708226291</v>
      </c>
      <c r="I49" s="1235">
        <v>708226291</v>
      </c>
      <c r="J49" s="1235">
        <v>0</v>
      </c>
      <c r="K49" s="1235">
        <v>182293900</v>
      </c>
      <c r="L49" s="1295">
        <v>0.25739499128534893</v>
      </c>
      <c r="M49" s="1235">
        <v>182293900</v>
      </c>
      <c r="N49" s="1235">
        <v>182293900</v>
      </c>
    </row>
    <row r="50" spans="1:14" s="1227" customFormat="1" ht="36" customHeight="1" x14ac:dyDescent="0.25">
      <c r="A50" s="1226"/>
      <c r="B50" s="1251" t="s">
        <v>948</v>
      </c>
      <c r="C50" s="1252" t="s">
        <v>656</v>
      </c>
      <c r="D50" s="1309" t="s">
        <v>59</v>
      </c>
      <c r="E50" s="1253">
        <v>10</v>
      </c>
      <c r="F50" s="1254" t="s">
        <v>949</v>
      </c>
      <c r="G50" s="1254" t="s">
        <v>733</v>
      </c>
      <c r="H50" s="1231">
        <v>18322440000</v>
      </c>
      <c r="I50" s="1231">
        <v>10931265263.120001</v>
      </c>
      <c r="J50" s="1231">
        <v>7367174736.8800001</v>
      </c>
      <c r="K50" s="1231">
        <v>6620533514.4499998</v>
      </c>
      <c r="L50" s="1291">
        <v>0.36133470839309612</v>
      </c>
      <c r="M50" s="1231">
        <v>992676230.01999998</v>
      </c>
      <c r="N50" s="1231">
        <v>956782254.60000002</v>
      </c>
    </row>
    <row r="51" spans="1:14" s="1223" customFormat="1" ht="36" customHeight="1" x14ac:dyDescent="0.25">
      <c r="A51" s="1226"/>
      <c r="B51" s="1251" t="s">
        <v>948</v>
      </c>
      <c r="C51" s="1252" t="s">
        <v>951</v>
      </c>
      <c r="D51" s="1309" t="s">
        <v>59</v>
      </c>
      <c r="E51" s="1253">
        <v>10</v>
      </c>
      <c r="F51" s="1254" t="s">
        <v>949</v>
      </c>
      <c r="G51" s="1254" t="s">
        <v>733</v>
      </c>
      <c r="H51" s="1231">
        <v>18322440000</v>
      </c>
      <c r="I51" s="1231">
        <v>10931265263.120001</v>
      </c>
      <c r="J51" s="1231">
        <v>7367174736.8800001</v>
      </c>
      <c r="K51" s="1231">
        <v>6620533514.4499998</v>
      </c>
      <c r="L51" s="1291">
        <v>0.36133470839309612</v>
      </c>
      <c r="M51" s="1231">
        <v>992676230.01999998</v>
      </c>
      <c r="N51" s="1231">
        <v>956782254.60000002</v>
      </c>
    </row>
    <row r="52" spans="1:14" s="1223" customFormat="1" ht="36" customHeight="1" x14ac:dyDescent="0.25">
      <c r="A52" s="1226"/>
      <c r="B52" s="1255" t="s">
        <v>948</v>
      </c>
      <c r="C52" s="1256" t="s">
        <v>624</v>
      </c>
      <c r="D52" s="1310" t="s">
        <v>625</v>
      </c>
      <c r="E52" s="1257">
        <v>10</v>
      </c>
      <c r="F52" s="1258" t="s">
        <v>949</v>
      </c>
      <c r="G52" s="1258" t="s">
        <v>733</v>
      </c>
      <c r="H52" s="1232">
        <v>203940000</v>
      </c>
      <c r="I52" s="1232">
        <v>98707480</v>
      </c>
      <c r="J52" s="1232">
        <v>105232520</v>
      </c>
      <c r="K52" s="1232">
        <v>98707480</v>
      </c>
      <c r="L52" s="1292">
        <v>0.48400254976954005</v>
      </c>
      <c r="M52" s="1232">
        <v>97326958</v>
      </c>
      <c r="N52" s="1232">
        <v>97326958</v>
      </c>
    </row>
    <row r="53" spans="1:14" s="1223" customFormat="1" ht="36" customHeight="1" x14ac:dyDescent="0.25">
      <c r="A53" s="1226"/>
      <c r="B53" s="1255" t="s">
        <v>948</v>
      </c>
      <c r="C53" s="1256" t="s">
        <v>626</v>
      </c>
      <c r="D53" s="1310" t="s">
        <v>632</v>
      </c>
      <c r="E53" s="1257">
        <v>10</v>
      </c>
      <c r="F53" s="1258" t="s">
        <v>949</v>
      </c>
      <c r="G53" s="1258" t="s">
        <v>733</v>
      </c>
      <c r="H53" s="1232">
        <v>201940000</v>
      </c>
      <c r="I53" s="1232">
        <v>98527580</v>
      </c>
      <c r="J53" s="1232">
        <v>103412420</v>
      </c>
      <c r="K53" s="1232">
        <v>98527580</v>
      </c>
      <c r="L53" s="1292">
        <v>0.48790521937209069</v>
      </c>
      <c r="M53" s="1232">
        <v>97147058</v>
      </c>
      <c r="N53" s="1232">
        <v>97147058</v>
      </c>
    </row>
    <row r="54" spans="1:14" s="1223" customFormat="1" ht="36" customHeight="1" x14ac:dyDescent="0.25">
      <c r="A54" s="1226"/>
      <c r="B54" s="1259" t="s">
        <v>950</v>
      </c>
      <c r="C54" s="1264" t="s">
        <v>490</v>
      </c>
      <c r="D54" s="1311" t="s">
        <v>389</v>
      </c>
      <c r="E54" s="1261" t="s">
        <v>417</v>
      </c>
      <c r="F54" s="1262" t="s">
        <v>949</v>
      </c>
      <c r="G54" s="1262" t="s">
        <v>733</v>
      </c>
      <c r="H54" s="1233">
        <v>6690000</v>
      </c>
      <c r="I54" s="1233">
        <v>0</v>
      </c>
      <c r="J54" s="1233">
        <v>6690000</v>
      </c>
      <c r="K54" s="1233">
        <v>0</v>
      </c>
      <c r="L54" s="1294">
        <v>0</v>
      </c>
      <c r="M54" s="1233">
        <v>0</v>
      </c>
      <c r="N54" s="1233">
        <v>0</v>
      </c>
    </row>
    <row r="55" spans="1:14" s="1223" customFormat="1" ht="36" customHeight="1" x14ac:dyDescent="0.25">
      <c r="A55" s="1226"/>
      <c r="B55" s="1259" t="s">
        <v>950</v>
      </c>
      <c r="C55" s="1264" t="s">
        <v>491</v>
      </c>
      <c r="D55" s="1311" t="s">
        <v>390</v>
      </c>
      <c r="E55" s="1261" t="s">
        <v>417</v>
      </c>
      <c r="F55" s="1262" t="s">
        <v>949</v>
      </c>
      <c r="G55" s="1262" t="s">
        <v>733</v>
      </c>
      <c r="H55" s="1233">
        <v>184750000</v>
      </c>
      <c r="I55" s="1233">
        <v>98527580</v>
      </c>
      <c r="J55" s="1233">
        <v>86222420</v>
      </c>
      <c r="K55" s="1233">
        <v>98527580</v>
      </c>
      <c r="L55" s="1294">
        <v>0.53330219215155616</v>
      </c>
      <c r="M55" s="1233">
        <v>97147058</v>
      </c>
      <c r="N55" s="1233">
        <v>97147058</v>
      </c>
    </row>
    <row r="56" spans="1:14" s="1223" customFormat="1" ht="36" customHeight="1" x14ac:dyDescent="0.25">
      <c r="A56" s="1226"/>
      <c r="B56" s="1259" t="s">
        <v>950</v>
      </c>
      <c r="C56" s="1264" t="s">
        <v>489</v>
      </c>
      <c r="D56" s="1311" t="s">
        <v>391</v>
      </c>
      <c r="E56" s="1261" t="s">
        <v>417</v>
      </c>
      <c r="F56" s="1262" t="s">
        <v>949</v>
      </c>
      <c r="G56" s="1262" t="s">
        <v>733</v>
      </c>
      <c r="H56" s="1233">
        <v>10000000</v>
      </c>
      <c r="I56" s="1233">
        <v>0</v>
      </c>
      <c r="J56" s="1233">
        <v>10000000</v>
      </c>
      <c r="K56" s="1233">
        <v>0</v>
      </c>
      <c r="L56" s="1294">
        <v>0</v>
      </c>
      <c r="M56" s="1233">
        <v>0</v>
      </c>
      <c r="N56" s="1233">
        <v>0</v>
      </c>
    </row>
    <row r="57" spans="1:14" s="1223" customFormat="1" ht="36" customHeight="1" x14ac:dyDescent="0.25">
      <c r="A57" s="1226"/>
      <c r="B57" s="1259" t="s">
        <v>950</v>
      </c>
      <c r="C57" s="1264" t="s">
        <v>492</v>
      </c>
      <c r="D57" s="1311" t="s">
        <v>392</v>
      </c>
      <c r="E57" s="1261" t="s">
        <v>417</v>
      </c>
      <c r="F57" s="1262" t="s">
        <v>949</v>
      </c>
      <c r="G57" s="1262" t="s">
        <v>733</v>
      </c>
      <c r="H57" s="1233">
        <v>500000</v>
      </c>
      <c r="I57" s="1233">
        <v>0</v>
      </c>
      <c r="J57" s="1233">
        <v>500000</v>
      </c>
      <c r="K57" s="1233">
        <v>0</v>
      </c>
      <c r="L57" s="1294">
        <v>0</v>
      </c>
      <c r="M57" s="1233">
        <v>0</v>
      </c>
      <c r="N57" s="1233">
        <v>0</v>
      </c>
    </row>
    <row r="58" spans="1:14" s="1223" customFormat="1" ht="36" customHeight="1" x14ac:dyDescent="0.25">
      <c r="A58" s="1226"/>
      <c r="B58" s="1255" t="s">
        <v>948</v>
      </c>
      <c r="C58" s="1256" t="s">
        <v>627</v>
      </c>
      <c r="D58" s="1310" t="s">
        <v>628</v>
      </c>
      <c r="E58" s="1257">
        <v>10</v>
      </c>
      <c r="F58" s="1258" t="s">
        <v>949</v>
      </c>
      <c r="G58" s="1258" t="s">
        <v>733</v>
      </c>
      <c r="H58" s="1232">
        <v>2000000</v>
      </c>
      <c r="I58" s="1232">
        <v>179900</v>
      </c>
      <c r="J58" s="1232">
        <v>1820100</v>
      </c>
      <c r="K58" s="1232">
        <v>179900</v>
      </c>
      <c r="L58" s="1292">
        <v>8.9950000000000002E-2</v>
      </c>
      <c r="M58" s="1232">
        <v>179900</v>
      </c>
      <c r="N58" s="1232">
        <v>179900</v>
      </c>
    </row>
    <row r="59" spans="1:14" s="1223" customFormat="1" ht="36" customHeight="1" x14ac:dyDescent="0.25">
      <c r="A59" s="1226"/>
      <c r="B59" s="1259" t="s">
        <v>950</v>
      </c>
      <c r="C59" s="1264" t="s">
        <v>493</v>
      </c>
      <c r="D59" s="1311" t="s">
        <v>393</v>
      </c>
      <c r="E59" s="1261" t="s">
        <v>417</v>
      </c>
      <c r="F59" s="1262" t="s">
        <v>949</v>
      </c>
      <c r="G59" s="1262" t="s">
        <v>733</v>
      </c>
      <c r="H59" s="1233">
        <v>1000000</v>
      </c>
      <c r="I59" s="1233">
        <v>179900</v>
      </c>
      <c r="J59" s="1233">
        <v>820100</v>
      </c>
      <c r="K59" s="1233">
        <v>179900</v>
      </c>
      <c r="L59" s="1294">
        <v>0.1799</v>
      </c>
      <c r="M59" s="1233">
        <v>179900</v>
      </c>
      <c r="N59" s="1233">
        <v>179900</v>
      </c>
    </row>
    <row r="60" spans="1:14" s="1223" customFormat="1" ht="36" customHeight="1" x14ac:dyDescent="0.25">
      <c r="A60" s="1226"/>
      <c r="B60" s="1259" t="s">
        <v>950</v>
      </c>
      <c r="C60" s="1264" t="s">
        <v>494</v>
      </c>
      <c r="D60" s="1311" t="s">
        <v>394</v>
      </c>
      <c r="E60" s="1261" t="s">
        <v>417</v>
      </c>
      <c r="F60" s="1262" t="s">
        <v>949</v>
      </c>
      <c r="G60" s="1262" t="s">
        <v>733</v>
      </c>
      <c r="H60" s="1233">
        <v>1000000</v>
      </c>
      <c r="I60" s="1233">
        <v>0</v>
      </c>
      <c r="J60" s="1233">
        <v>1000000</v>
      </c>
      <c r="K60" s="1233">
        <v>0</v>
      </c>
      <c r="L60" s="1294">
        <v>0</v>
      </c>
      <c r="M60" s="1233">
        <v>0</v>
      </c>
      <c r="N60" s="1233">
        <v>0</v>
      </c>
    </row>
    <row r="61" spans="1:14" s="1223" customFormat="1" ht="36" customHeight="1" x14ac:dyDescent="0.25">
      <c r="A61" s="1226"/>
      <c r="B61" s="1255" t="s">
        <v>948</v>
      </c>
      <c r="C61" s="1256" t="s">
        <v>629</v>
      </c>
      <c r="D61" s="1310" t="s">
        <v>630</v>
      </c>
      <c r="E61" s="1257">
        <v>10</v>
      </c>
      <c r="F61" s="1258" t="s">
        <v>949</v>
      </c>
      <c r="G61" s="1258" t="s">
        <v>733</v>
      </c>
      <c r="H61" s="1232">
        <v>18118500000</v>
      </c>
      <c r="I61" s="1232">
        <v>10832557783.120001</v>
      </c>
      <c r="J61" s="1232">
        <v>7261942216.8800001</v>
      </c>
      <c r="K61" s="1232">
        <v>6521826034.4499998</v>
      </c>
      <c r="L61" s="1292">
        <v>0.35995397160084996</v>
      </c>
      <c r="M61" s="1232">
        <v>895349272.01999998</v>
      </c>
      <c r="N61" s="1232">
        <v>859455296.60000002</v>
      </c>
    </row>
    <row r="62" spans="1:14" s="1223" customFormat="1" ht="36" customHeight="1" x14ac:dyDescent="0.25">
      <c r="A62" s="1226"/>
      <c r="B62" s="1255" t="s">
        <v>948</v>
      </c>
      <c r="C62" s="1256" t="s">
        <v>631</v>
      </c>
      <c r="D62" s="1310" t="s">
        <v>633</v>
      </c>
      <c r="E62" s="1257">
        <v>10</v>
      </c>
      <c r="F62" s="1258" t="s">
        <v>949</v>
      </c>
      <c r="G62" s="1258" t="s">
        <v>733</v>
      </c>
      <c r="H62" s="1232">
        <v>1325611856</v>
      </c>
      <c r="I62" s="1232">
        <v>659500000</v>
      </c>
      <c r="J62" s="1232">
        <v>666111856</v>
      </c>
      <c r="K62" s="1232">
        <v>8563621.4199999999</v>
      </c>
      <c r="L62" s="1292">
        <v>6.4601273602368867E-3</v>
      </c>
      <c r="M62" s="1232">
        <v>8563621.4199999999</v>
      </c>
      <c r="N62" s="1232">
        <v>0</v>
      </c>
    </row>
    <row r="63" spans="1:14" s="1223" customFormat="1" ht="36" customHeight="1" x14ac:dyDescent="0.25">
      <c r="A63" s="1226"/>
      <c r="B63" s="1259" t="s">
        <v>950</v>
      </c>
      <c r="C63" s="1264" t="s">
        <v>499</v>
      </c>
      <c r="D63" s="1311" t="s">
        <v>396</v>
      </c>
      <c r="E63" s="1261" t="s">
        <v>417</v>
      </c>
      <c r="F63" s="1262" t="s">
        <v>949</v>
      </c>
      <c r="G63" s="1262" t="s">
        <v>733</v>
      </c>
      <c r="H63" s="1233">
        <v>9500000</v>
      </c>
      <c r="I63" s="1233">
        <v>9500000</v>
      </c>
      <c r="J63" s="1233">
        <v>0</v>
      </c>
      <c r="K63" s="1233">
        <v>8563621.4199999999</v>
      </c>
      <c r="L63" s="1294">
        <v>0.90143383368421048</v>
      </c>
      <c r="M63" s="1233">
        <v>8563621.4199999999</v>
      </c>
      <c r="N63" s="1233">
        <v>0</v>
      </c>
    </row>
    <row r="64" spans="1:14" s="1223" customFormat="1" ht="36" customHeight="1" x14ac:dyDescent="0.25">
      <c r="A64" s="1226"/>
      <c r="B64" s="1259" t="s">
        <v>950</v>
      </c>
      <c r="C64" s="1264" t="s">
        <v>500</v>
      </c>
      <c r="D64" s="1311" t="s">
        <v>397</v>
      </c>
      <c r="E64" s="1261" t="s">
        <v>417</v>
      </c>
      <c r="F64" s="1262" t="s">
        <v>949</v>
      </c>
      <c r="G64" s="1262" t="s">
        <v>733</v>
      </c>
      <c r="H64" s="1233">
        <v>666111856</v>
      </c>
      <c r="I64" s="1233">
        <v>0</v>
      </c>
      <c r="J64" s="1233">
        <v>666111856</v>
      </c>
      <c r="K64" s="1233">
        <v>0</v>
      </c>
      <c r="L64" s="1294">
        <v>0</v>
      </c>
      <c r="M64" s="1233">
        <v>0</v>
      </c>
      <c r="N64" s="1233">
        <v>0</v>
      </c>
    </row>
    <row r="65" spans="1:14" s="1223" customFormat="1" ht="36" customHeight="1" x14ac:dyDescent="0.25">
      <c r="A65" s="1226"/>
      <c r="B65" s="1259" t="s">
        <v>950</v>
      </c>
      <c r="C65" s="1264" t="s">
        <v>495</v>
      </c>
      <c r="D65" s="1311" t="s">
        <v>881</v>
      </c>
      <c r="E65" s="1261">
        <v>10</v>
      </c>
      <c r="F65" s="1262" t="s">
        <v>949</v>
      </c>
      <c r="G65" s="1262" t="s">
        <v>733</v>
      </c>
      <c r="H65" s="1233">
        <v>650000000</v>
      </c>
      <c r="I65" s="1233">
        <v>650000000</v>
      </c>
      <c r="J65" s="1233">
        <v>0</v>
      </c>
      <c r="K65" s="1233">
        <v>0</v>
      </c>
      <c r="L65" s="1294">
        <v>0</v>
      </c>
      <c r="M65" s="1233">
        <v>0</v>
      </c>
      <c r="N65" s="1233">
        <v>0</v>
      </c>
    </row>
    <row r="66" spans="1:14" s="1223" customFormat="1" ht="36" customHeight="1" x14ac:dyDescent="0.25">
      <c r="A66" s="1226"/>
      <c r="B66" s="1255" t="s">
        <v>948</v>
      </c>
      <c r="C66" s="1256" t="s">
        <v>634</v>
      </c>
      <c r="D66" s="1310" t="s">
        <v>635</v>
      </c>
      <c r="E66" s="1257">
        <v>10</v>
      </c>
      <c r="F66" s="1258" t="s">
        <v>949</v>
      </c>
      <c r="G66" s="1258" t="s">
        <v>733</v>
      </c>
      <c r="H66" s="1232">
        <v>16400000</v>
      </c>
      <c r="I66" s="1232">
        <v>0</v>
      </c>
      <c r="J66" s="1232">
        <v>16400000</v>
      </c>
      <c r="K66" s="1232">
        <v>0</v>
      </c>
      <c r="L66" s="1292">
        <v>0</v>
      </c>
      <c r="M66" s="1232">
        <v>0</v>
      </c>
      <c r="N66" s="1232">
        <v>0</v>
      </c>
    </row>
    <row r="67" spans="1:14" s="1223" customFormat="1" ht="36" customHeight="1" x14ac:dyDescent="0.25">
      <c r="A67" s="1226"/>
      <c r="B67" s="1259" t="s">
        <v>950</v>
      </c>
      <c r="C67" s="1264" t="s">
        <v>505</v>
      </c>
      <c r="D67" s="1311" t="s">
        <v>401</v>
      </c>
      <c r="E67" s="1261" t="s">
        <v>417</v>
      </c>
      <c r="F67" s="1262" t="s">
        <v>949</v>
      </c>
      <c r="G67" s="1262" t="s">
        <v>733</v>
      </c>
      <c r="H67" s="1233">
        <v>15000000</v>
      </c>
      <c r="I67" s="1233">
        <v>0</v>
      </c>
      <c r="J67" s="1233">
        <v>15000000</v>
      </c>
      <c r="K67" s="1233">
        <v>0</v>
      </c>
      <c r="L67" s="1294">
        <v>0</v>
      </c>
      <c r="M67" s="1233">
        <v>0</v>
      </c>
      <c r="N67" s="1233">
        <v>0</v>
      </c>
    </row>
    <row r="68" spans="1:14" s="1223" customFormat="1" ht="36" customHeight="1" x14ac:dyDescent="0.25">
      <c r="A68" s="1226"/>
      <c r="B68" s="1259" t="s">
        <v>950</v>
      </c>
      <c r="C68" s="1264" t="s">
        <v>506</v>
      </c>
      <c r="D68" s="1311" t="s">
        <v>402</v>
      </c>
      <c r="E68" s="1261" t="s">
        <v>417</v>
      </c>
      <c r="F68" s="1262" t="s">
        <v>949</v>
      </c>
      <c r="G68" s="1262" t="s">
        <v>733</v>
      </c>
      <c r="H68" s="1233">
        <v>1400000</v>
      </c>
      <c r="I68" s="1233">
        <v>0</v>
      </c>
      <c r="J68" s="1233">
        <v>1400000</v>
      </c>
      <c r="K68" s="1233">
        <v>0</v>
      </c>
      <c r="L68" s="1294">
        <v>0</v>
      </c>
      <c r="M68" s="1233">
        <v>0</v>
      </c>
      <c r="N68" s="1233">
        <v>0</v>
      </c>
    </row>
    <row r="69" spans="1:14" s="1223" customFormat="1" ht="36" customHeight="1" x14ac:dyDescent="0.25">
      <c r="A69" s="1226"/>
      <c r="B69" s="1255" t="s">
        <v>948</v>
      </c>
      <c r="C69" s="1256" t="s">
        <v>636</v>
      </c>
      <c r="D69" s="1310" t="s">
        <v>637</v>
      </c>
      <c r="E69" s="1257">
        <v>10</v>
      </c>
      <c r="F69" s="1258" t="s">
        <v>949</v>
      </c>
      <c r="G69" s="1258" t="s">
        <v>733</v>
      </c>
      <c r="H69" s="1232">
        <v>1003500000</v>
      </c>
      <c r="I69" s="1232">
        <v>74250000</v>
      </c>
      <c r="J69" s="1232">
        <v>929250000</v>
      </c>
      <c r="K69" s="1232">
        <v>73996800</v>
      </c>
      <c r="L69" s="1292">
        <v>7.3738714499252622E-2</v>
      </c>
      <c r="M69" s="1232">
        <v>10560391</v>
      </c>
      <c r="N69" s="1232">
        <v>5250000</v>
      </c>
    </row>
    <row r="70" spans="1:14" s="1223" customFormat="1" ht="36" customHeight="1" x14ac:dyDescent="0.25">
      <c r="A70" s="1226"/>
      <c r="B70" s="1259" t="s">
        <v>950</v>
      </c>
      <c r="C70" s="1264" t="s">
        <v>511</v>
      </c>
      <c r="D70" s="1311" t="s">
        <v>403</v>
      </c>
      <c r="E70" s="1261" t="s">
        <v>417</v>
      </c>
      <c r="F70" s="1262" t="s">
        <v>949</v>
      </c>
      <c r="G70" s="1262" t="s">
        <v>733</v>
      </c>
      <c r="H70" s="1233">
        <v>322500000</v>
      </c>
      <c r="I70" s="1233">
        <v>62000000</v>
      </c>
      <c r="J70" s="1233">
        <v>260500000</v>
      </c>
      <c r="K70" s="1233">
        <v>62000000</v>
      </c>
      <c r="L70" s="1294">
        <v>0.19224806201550387</v>
      </c>
      <c r="M70" s="1233">
        <v>7310391</v>
      </c>
      <c r="N70" s="1233">
        <v>2000000</v>
      </c>
    </row>
    <row r="71" spans="1:14" s="1223" customFormat="1" ht="36" customHeight="1" x14ac:dyDescent="0.25">
      <c r="A71" s="1226"/>
      <c r="B71" s="1259" t="s">
        <v>950</v>
      </c>
      <c r="C71" s="1264" t="s">
        <v>518</v>
      </c>
      <c r="D71" s="1311" t="s">
        <v>404</v>
      </c>
      <c r="E71" s="1261" t="s">
        <v>417</v>
      </c>
      <c r="F71" s="1262" t="s">
        <v>949</v>
      </c>
      <c r="G71" s="1262" t="s">
        <v>733</v>
      </c>
      <c r="H71" s="1233">
        <v>40000000</v>
      </c>
      <c r="I71" s="1233">
        <v>9000000</v>
      </c>
      <c r="J71" s="1233">
        <v>31000000</v>
      </c>
      <c r="K71" s="1233">
        <v>8746800</v>
      </c>
      <c r="L71" s="1294">
        <v>0.21867</v>
      </c>
      <c r="M71" s="1233">
        <v>0</v>
      </c>
      <c r="N71" s="1233">
        <v>0</v>
      </c>
    </row>
    <row r="72" spans="1:14" s="1223" customFormat="1" ht="36" customHeight="1" x14ac:dyDescent="0.25">
      <c r="A72" s="1226"/>
      <c r="B72" s="1259" t="s">
        <v>950</v>
      </c>
      <c r="C72" s="1264" t="s">
        <v>519</v>
      </c>
      <c r="D72" s="1311" t="s">
        <v>405</v>
      </c>
      <c r="E72" s="1261" t="s">
        <v>417</v>
      </c>
      <c r="F72" s="1262" t="s">
        <v>949</v>
      </c>
      <c r="G72" s="1262" t="s">
        <v>733</v>
      </c>
      <c r="H72" s="1233">
        <v>18000000</v>
      </c>
      <c r="I72" s="1233">
        <v>1500000</v>
      </c>
      <c r="J72" s="1233">
        <v>16500000</v>
      </c>
      <c r="K72" s="1233">
        <v>1500000</v>
      </c>
      <c r="L72" s="1294">
        <v>8.3333333333333329E-2</v>
      </c>
      <c r="M72" s="1233">
        <v>1500000</v>
      </c>
      <c r="N72" s="1233">
        <v>1500000</v>
      </c>
    </row>
    <row r="73" spans="1:14" s="1223" customFormat="1" ht="36" customHeight="1" x14ac:dyDescent="0.25">
      <c r="A73" s="1226"/>
      <c r="B73" s="1259" t="s">
        <v>950</v>
      </c>
      <c r="C73" s="1264" t="s">
        <v>512</v>
      </c>
      <c r="D73" s="1311" t="s">
        <v>406</v>
      </c>
      <c r="E73" s="1261" t="s">
        <v>417</v>
      </c>
      <c r="F73" s="1262" t="s">
        <v>949</v>
      </c>
      <c r="G73" s="1262" t="s">
        <v>733</v>
      </c>
      <c r="H73" s="1233">
        <v>546000000</v>
      </c>
      <c r="I73" s="1233">
        <v>500000</v>
      </c>
      <c r="J73" s="1233">
        <v>545500000</v>
      </c>
      <c r="K73" s="1233">
        <v>500000</v>
      </c>
      <c r="L73" s="1294">
        <v>9.1575091575091575E-4</v>
      </c>
      <c r="M73" s="1233">
        <v>500000</v>
      </c>
      <c r="N73" s="1233">
        <v>500000</v>
      </c>
    </row>
    <row r="74" spans="1:14" s="1223" customFormat="1" ht="36" customHeight="1" x14ac:dyDescent="0.25">
      <c r="A74" s="1226"/>
      <c r="B74" s="1259" t="s">
        <v>950</v>
      </c>
      <c r="C74" s="1264" t="s">
        <v>513</v>
      </c>
      <c r="D74" s="1311" t="s">
        <v>407</v>
      </c>
      <c r="E74" s="1261" t="s">
        <v>417</v>
      </c>
      <c r="F74" s="1262" t="s">
        <v>949</v>
      </c>
      <c r="G74" s="1262" t="s">
        <v>733</v>
      </c>
      <c r="H74" s="1233">
        <v>26800000</v>
      </c>
      <c r="I74" s="1233">
        <v>150000</v>
      </c>
      <c r="J74" s="1233">
        <v>26650000</v>
      </c>
      <c r="K74" s="1233">
        <v>150000</v>
      </c>
      <c r="L74" s="1294">
        <v>5.597014925373134E-3</v>
      </c>
      <c r="M74" s="1233">
        <v>150000</v>
      </c>
      <c r="N74" s="1233">
        <v>150000</v>
      </c>
    </row>
    <row r="75" spans="1:14" s="1223" customFormat="1" ht="36" customHeight="1" x14ac:dyDescent="0.25">
      <c r="A75" s="1226"/>
      <c r="B75" s="1259" t="s">
        <v>950</v>
      </c>
      <c r="C75" s="1264" t="s">
        <v>514</v>
      </c>
      <c r="D75" s="1311" t="s">
        <v>408</v>
      </c>
      <c r="E75" s="1261" t="s">
        <v>417</v>
      </c>
      <c r="F75" s="1262" t="s">
        <v>949</v>
      </c>
      <c r="G75" s="1262" t="s">
        <v>733</v>
      </c>
      <c r="H75" s="1233">
        <v>11200000</v>
      </c>
      <c r="I75" s="1233">
        <v>100000</v>
      </c>
      <c r="J75" s="1233">
        <v>11100000</v>
      </c>
      <c r="K75" s="1233">
        <v>100000</v>
      </c>
      <c r="L75" s="1294">
        <v>8.9285714285714281E-3</v>
      </c>
      <c r="M75" s="1233">
        <v>100000</v>
      </c>
      <c r="N75" s="1233">
        <v>100000</v>
      </c>
    </row>
    <row r="76" spans="1:14" s="1223" customFormat="1" ht="36" customHeight="1" x14ac:dyDescent="0.25">
      <c r="A76" s="1226"/>
      <c r="B76" s="1259" t="s">
        <v>950</v>
      </c>
      <c r="C76" s="1264" t="s">
        <v>515</v>
      </c>
      <c r="D76" s="1311" t="s">
        <v>409</v>
      </c>
      <c r="E76" s="1261" t="s">
        <v>417</v>
      </c>
      <c r="F76" s="1262" t="s">
        <v>949</v>
      </c>
      <c r="G76" s="1262" t="s">
        <v>733</v>
      </c>
      <c r="H76" s="1233">
        <v>31000000</v>
      </c>
      <c r="I76" s="1233">
        <v>500000</v>
      </c>
      <c r="J76" s="1233">
        <v>30500000</v>
      </c>
      <c r="K76" s="1233">
        <v>500000</v>
      </c>
      <c r="L76" s="1294">
        <v>1.6129032258064516E-2</v>
      </c>
      <c r="M76" s="1233">
        <v>500000</v>
      </c>
      <c r="N76" s="1233">
        <v>500000</v>
      </c>
    </row>
    <row r="77" spans="1:14" s="1223" customFormat="1" ht="36" customHeight="1" x14ac:dyDescent="0.25">
      <c r="A77" s="1226"/>
      <c r="B77" s="1259" t="s">
        <v>950</v>
      </c>
      <c r="C77" s="1264" t="s">
        <v>517</v>
      </c>
      <c r="D77" s="1311" t="s">
        <v>411</v>
      </c>
      <c r="E77" s="1261" t="s">
        <v>417</v>
      </c>
      <c r="F77" s="1262" t="s">
        <v>949</v>
      </c>
      <c r="G77" s="1262" t="s">
        <v>733</v>
      </c>
      <c r="H77" s="1233">
        <v>8000000</v>
      </c>
      <c r="I77" s="1233">
        <v>500000</v>
      </c>
      <c r="J77" s="1233">
        <v>7500000</v>
      </c>
      <c r="K77" s="1233">
        <v>500000</v>
      </c>
      <c r="L77" s="1294">
        <v>6.25E-2</v>
      </c>
      <c r="M77" s="1233">
        <v>500000</v>
      </c>
      <c r="N77" s="1233">
        <v>500000</v>
      </c>
    </row>
    <row r="78" spans="1:14" s="1223" customFormat="1" ht="36" customHeight="1" x14ac:dyDescent="0.25">
      <c r="A78" s="1226"/>
      <c r="B78" s="1255" t="s">
        <v>948</v>
      </c>
      <c r="C78" s="1256" t="s">
        <v>639</v>
      </c>
      <c r="D78" s="1310" t="s">
        <v>640</v>
      </c>
      <c r="E78" s="1257">
        <v>10</v>
      </c>
      <c r="F78" s="1258" t="s">
        <v>949</v>
      </c>
      <c r="G78" s="1258" t="s">
        <v>733</v>
      </c>
      <c r="H78" s="1232">
        <v>6607955943</v>
      </c>
      <c r="I78" s="1232">
        <v>3604569138.6399999</v>
      </c>
      <c r="J78" s="1232">
        <v>3003386804.3600001</v>
      </c>
      <c r="K78" s="1232">
        <v>2573976553.6399999</v>
      </c>
      <c r="L78" s="1292">
        <v>0.38952689392045481</v>
      </c>
      <c r="M78" s="1232">
        <v>226263112</v>
      </c>
      <c r="N78" s="1232">
        <v>226263112</v>
      </c>
    </row>
    <row r="79" spans="1:14" s="1223" customFormat="1" ht="36" customHeight="1" x14ac:dyDescent="0.25">
      <c r="A79" s="1226"/>
      <c r="B79" s="1259" t="s">
        <v>950</v>
      </c>
      <c r="C79" s="1264" t="s">
        <v>524</v>
      </c>
      <c r="D79" s="1311" t="s">
        <v>412</v>
      </c>
      <c r="E79" s="1261" t="s">
        <v>417</v>
      </c>
      <c r="F79" s="1262" t="s">
        <v>949</v>
      </c>
      <c r="G79" s="1262" t="s">
        <v>733</v>
      </c>
      <c r="H79" s="1233">
        <v>1302704709</v>
      </c>
      <c r="I79" s="1233">
        <v>389698320.08999997</v>
      </c>
      <c r="J79" s="1233">
        <v>913006388.90999997</v>
      </c>
      <c r="K79" s="1233">
        <v>376546320.08999997</v>
      </c>
      <c r="L79" s="1294">
        <v>0.28904963457071525</v>
      </c>
      <c r="M79" s="1233">
        <v>750000</v>
      </c>
      <c r="N79" s="1233">
        <v>750000</v>
      </c>
    </row>
    <row r="80" spans="1:14" s="1223" customFormat="1" ht="36" customHeight="1" x14ac:dyDescent="0.25">
      <c r="A80" s="1226"/>
      <c r="B80" s="1259" t="s">
        <v>950</v>
      </c>
      <c r="C80" s="1264" t="s">
        <v>528</v>
      </c>
      <c r="D80" s="1311" t="s">
        <v>413</v>
      </c>
      <c r="E80" s="1261" t="s">
        <v>417</v>
      </c>
      <c r="F80" s="1262" t="s">
        <v>949</v>
      </c>
      <c r="G80" s="1262" t="s">
        <v>733</v>
      </c>
      <c r="H80" s="1233">
        <v>13200000</v>
      </c>
      <c r="I80" s="1233">
        <v>1100000</v>
      </c>
      <c r="J80" s="1233">
        <v>12100000</v>
      </c>
      <c r="K80" s="1233">
        <v>1100000</v>
      </c>
      <c r="L80" s="1294">
        <v>8.3333333333333329E-2</v>
      </c>
      <c r="M80" s="1233">
        <v>1100000</v>
      </c>
      <c r="N80" s="1233">
        <v>1100000</v>
      </c>
    </row>
    <row r="81" spans="1:14" s="1223" customFormat="1" ht="36" customHeight="1" x14ac:dyDescent="0.25">
      <c r="A81" s="1226"/>
      <c r="B81" s="1259" t="s">
        <v>950</v>
      </c>
      <c r="C81" s="1264" t="s">
        <v>529</v>
      </c>
      <c r="D81" s="1311" t="s">
        <v>414</v>
      </c>
      <c r="E81" s="1261" t="s">
        <v>417</v>
      </c>
      <c r="F81" s="1262" t="s">
        <v>949</v>
      </c>
      <c r="G81" s="1262" t="s">
        <v>733</v>
      </c>
      <c r="H81" s="1233">
        <v>1170000000</v>
      </c>
      <c r="I81" s="1233">
        <v>0</v>
      </c>
      <c r="J81" s="1233">
        <v>1170000000</v>
      </c>
      <c r="K81" s="1233">
        <v>0</v>
      </c>
      <c r="L81" s="1294">
        <v>0</v>
      </c>
      <c r="M81" s="1233">
        <v>0</v>
      </c>
      <c r="N81" s="1233">
        <v>0</v>
      </c>
    </row>
    <row r="82" spans="1:14" s="1223" customFormat="1" ht="36" customHeight="1" x14ac:dyDescent="0.25">
      <c r="A82" s="1226"/>
      <c r="B82" s="1259" t="s">
        <v>950</v>
      </c>
      <c r="C82" s="1264" t="s">
        <v>530</v>
      </c>
      <c r="D82" s="1311" t="s">
        <v>415</v>
      </c>
      <c r="E82" s="1261" t="s">
        <v>417</v>
      </c>
      <c r="F82" s="1262" t="s">
        <v>949</v>
      </c>
      <c r="G82" s="1262" t="s">
        <v>733</v>
      </c>
      <c r="H82" s="1233">
        <v>222000000</v>
      </c>
      <c r="I82" s="1233">
        <v>82580000</v>
      </c>
      <c r="J82" s="1233">
        <v>139420000</v>
      </c>
      <c r="K82" s="1233">
        <v>14580000</v>
      </c>
      <c r="L82" s="1294">
        <v>6.5675675675675671E-2</v>
      </c>
      <c r="M82" s="1233">
        <v>580000</v>
      </c>
      <c r="N82" s="1233">
        <v>580000</v>
      </c>
    </row>
    <row r="83" spans="1:14" s="1223" customFormat="1" ht="36" customHeight="1" x14ac:dyDescent="0.25">
      <c r="A83" s="1226"/>
      <c r="B83" s="1259" t="s">
        <v>950</v>
      </c>
      <c r="C83" s="1264" t="s">
        <v>531</v>
      </c>
      <c r="D83" s="1311" t="s">
        <v>416</v>
      </c>
      <c r="E83" s="1261" t="s">
        <v>417</v>
      </c>
      <c r="F83" s="1262" t="s">
        <v>949</v>
      </c>
      <c r="G83" s="1262" t="s">
        <v>733</v>
      </c>
      <c r="H83" s="1233">
        <v>1143311234</v>
      </c>
      <c r="I83" s="1233">
        <v>1143311234</v>
      </c>
      <c r="J83" s="1233">
        <v>0</v>
      </c>
      <c r="K83" s="1233">
        <v>390411234</v>
      </c>
      <c r="L83" s="1294">
        <v>0.34147415191058988</v>
      </c>
      <c r="M83" s="1233">
        <v>223077254</v>
      </c>
      <c r="N83" s="1233">
        <v>223077254</v>
      </c>
    </row>
    <row r="84" spans="1:14" s="1223" customFormat="1" ht="36" customHeight="1" x14ac:dyDescent="0.25">
      <c r="A84" s="1226"/>
      <c r="B84" s="1259" t="s">
        <v>950</v>
      </c>
      <c r="C84" s="1264" t="s">
        <v>525</v>
      </c>
      <c r="D84" s="1311" t="s">
        <v>418</v>
      </c>
      <c r="E84" s="1261" t="s">
        <v>417</v>
      </c>
      <c r="F84" s="1262" t="s">
        <v>949</v>
      </c>
      <c r="G84" s="1262" t="s">
        <v>733</v>
      </c>
      <c r="H84" s="1233">
        <v>2723740000</v>
      </c>
      <c r="I84" s="1233">
        <v>1961242901.02</v>
      </c>
      <c r="J84" s="1233">
        <v>762497098.98000002</v>
      </c>
      <c r="K84" s="1233">
        <v>1764702316.02</v>
      </c>
      <c r="L84" s="1294">
        <v>0.64789675814137915</v>
      </c>
      <c r="M84" s="1233">
        <v>255858</v>
      </c>
      <c r="N84" s="1233">
        <v>255858</v>
      </c>
    </row>
    <row r="85" spans="1:14" s="1223" customFormat="1" ht="36" customHeight="1" x14ac:dyDescent="0.25">
      <c r="A85" s="1226"/>
      <c r="B85" s="1259" t="s">
        <v>950</v>
      </c>
      <c r="C85" s="1264" t="s">
        <v>526</v>
      </c>
      <c r="D85" s="1311" t="s">
        <v>419</v>
      </c>
      <c r="E85" s="1261" t="s">
        <v>417</v>
      </c>
      <c r="F85" s="1262" t="s">
        <v>949</v>
      </c>
      <c r="G85" s="1262" t="s">
        <v>733</v>
      </c>
      <c r="H85" s="1233">
        <v>6000000</v>
      </c>
      <c r="I85" s="1233">
        <v>500000</v>
      </c>
      <c r="J85" s="1233">
        <v>5500000</v>
      </c>
      <c r="K85" s="1233">
        <v>500000</v>
      </c>
      <c r="L85" s="1294">
        <v>8.3333333333333329E-2</v>
      </c>
      <c r="M85" s="1233">
        <v>500000</v>
      </c>
      <c r="N85" s="1233">
        <v>500000</v>
      </c>
    </row>
    <row r="86" spans="1:14" s="1223" customFormat="1" ht="36" customHeight="1" x14ac:dyDescent="0.25">
      <c r="A86" s="1226"/>
      <c r="B86" s="1259" t="s">
        <v>950</v>
      </c>
      <c r="C86" s="1264" t="s">
        <v>527</v>
      </c>
      <c r="D86" s="1311" t="s">
        <v>882</v>
      </c>
      <c r="E86" s="1261">
        <v>10</v>
      </c>
      <c r="F86" s="1262" t="s">
        <v>949</v>
      </c>
      <c r="G86" s="1262" t="s">
        <v>733</v>
      </c>
      <c r="H86" s="1233">
        <v>27000000</v>
      </c>
      <c r="I86" s="1233">
        <v>26136683.530000001</v>
      </c>
      <c r="J86" s="1233">
        <v>863316.47</v>
      </c>
      <c r="K86" s="1233">
        <v>26136683.530000001</v>
      </c>
      <c r="L86" s="1294">
        <v>0.968025315925926</v>
      </c>
      <c r="M86" s="1233">
        <v>0</v>
      </c>
      <c r="N86" s="1233">
        <v>0</v>
      </c>
    </row>
    <row r="87" spans="1:14" s="1223" customFormat="1" ht="36" customHeight="1" x14ac:dyDescent="0.25">
      <c r="A87" s="1226"/>
      <c r="B87" s="1255" t="s">
        <v>948</v>
      </c>
      <c r="C87" s="1256" t="s">
        <v>641</v>
      </c>
      <c r="D87" s="1310" t="s">
        <v>642</v>
      </c>
      <c r="E87" s="1257">
        <v>10</v>
      </c>
      <c r="F87" s="1258" t="s">
        <v>949</v>
      </c>
      <c r="G87" s="1258" t="s">
        <v>733</v>
      </c>
      <c r="H87" s="1232">
        <v>2113165838</v>
      </c>
      <c r="I87" s="1232">
        <v>1137515838</v>
      </c>
      <c r="J87" s="1232">
        <v>975650000</v>
      </c>
      <c r="K87" s="1232">
        <v>1137515838</v>
      </c>
      <c r="L87" s="1292">
        <v>0.53829936938437295</v>
      </c>
      <c r="M87" s="1232">
        <v>116048422</v>
      </c>
      <c r="N87" s="1232">
        <v>116048422</v>
      </c>
    </row>
    <row r="88" spans="1:14" s="1223" customFormat="1" ht="36" customHeight="1" x14ac:dyDescent="0.25">
      <c r="A88" s="1226"/>
      <c r="B88" s="1259" t="s">
        <v>950</v>
      </c>
      <c r="C88" s="1264" t="s">
        <v>532</v>
      </c>
      <c r="D88" s="1311" t="s">
        <v>421</v>
      </c>
      <c r="E88" s="1261" t="s">
        <v>417</v>
      </c>
      <c r="F88" s="1262" t="s">
        <v>949</v>
      </c>
      <c r="G88" s="1262" t="s">
        <v>733</v>
      </c>
      <c r="H88" s="1233">
        <v>1240811434</v>
      </c>
      <c r="I88" s="1233">
        <v>718161434</v>
      </c>
      <c r="J88" s="1233">
        <v>522650000</v>
      </c>
      <c r="K88" s="1233">
        <v>718161434</v>
      </c>
      <c r="L88" s="1294">
        <v>0.57878370098900944</v>
      </c>
      <c r="M88" s="1233">
        <v>66041747</v>
      </c>
      <c r="N88" s="1233">
        <v>66041747</v>
      </c>
    </row>
    <row r="89" spans="1:14" s="1223" customFormat="1" ht="36" customHeight="1" x14ac:dyDescent="0.25">
      <c r="A89" s="1226"/>
      <c r="B89" s="1259" t="s">
        <v>950</v>
      </c>
      <c r="C89" s="1264" t="s">
        <v>533</v>
      </c>
      <c r="D89" s="1311" t="s">
        <v>422</v>
      </c>
      <c r="E89" s="1261" t="s">
        <v>417</v>
      </c>
      <c r="F89" s="1262" t="s">
        <v>949</v>
      </c>
      <c r="G89" s="1262" t="s">
        <v>733</v>
      </c>
      <c r="H89" s="1233">
        <v>2000000</v>
      </c>
      <c r="I89" s="1233">
        <v>0</v>
      </c>
      <c r="J89" s="1233">
        <v>2000000</v>
      </c>
      <c r="K89" s="1233">
        <v>0</v>
      </c>
      <c r="L89" s="1294">
        <v>0</v>
      </c>
      <c r="M89" s="1233">
        <v>0</v>
      </c>
      <c r="N89" s="1233">
        <v>0</v>
      </c>
    </row>
    <row r="90" spans="1:14" s="1223" customFormat="1" ht="36" customHeight="1" x14ac:dyDescent="0.25">
      <c r="A90" s="1226"/>
      <c r="B90" s="1259" t="s">
        <v>950</v>
      </c>
      <c r="C90" s="1264" t="s">
        <v>534</v>
      </c>
      <c r="D90" s="1311" t="s">
        <v>423</v>
      </c>
      <c r="E90" s="1261" t="s">
        <v>417</v>
      </c>
      <c r="F90" s="1262" t="s">
        <v>949</v>
      </c>
      <c r="G90" s="1262" t="s">
        <v>733</v>
      </c>
      <c r="H90" s="1233">
        <v>719354404</v>
      </c>
      <c r="I90" s="1233">
        <v>419354404</v>
      </c>
      <c r="J90" s="1233">
        <v>300000000</v>
      </c>
      <c r="K90" s="1233">
        <v>419354404</v>
      </c>
      <c r="L90" s="1294">
        <v>0.58295938923590718</v>
      </c>
      <c r="M90" s="1233">
        <v>50006675</v>
      </c>
      <c r="N90" s="1233">
        <v>50006675</v>
      </c>
    </row>
    <row r="91" spans="1:14" s="1223" customFormat="1" ht="36" customHeight="1" x14ac:dyDescent="0.25">
      <c r="A91" s="1226"/>
      <c r="B91" s="1259" t="s">
        <v>950</v>
      </c>
      <c r="C91" s="1264" t="s">
        <v>883</v>
      </c>
      <c r="D91" s="1311" t="s">
        <v>884</v>
      </c>
      <c r="E91" s="1261">
        <v>10</v>
      </c>
      <c r="F91" s="1262" t="s">
        <v>949</v>
      </c>
      <c r="G91" s="1262" t="s">
        <v>733</v>
      </c>
      <c r="H91" s="1233">
        <v>151000000</v>
      </c>
      <c r="I91" s="1233">
        <v>0</v>
      </c>
      <c r="J91" s="1233">
        <v>151000000</v>
      </c>
      <c r="K91" s="1233">
        <v>0</v>
      </c>
      <c r="L91" s="1294">
        <v>0</v>
      </c>
      <c r="M91" s="1233">
        <v>0</v>
      </c>
      <c r="N91" s="1233">
        <v>0</v>
      </c>
    </row>
    <row r="92" spans="1:14" s="1223" customFormat="1" ht="36" customHeight="1" x14ac:dyDescent="0.25">
      <c r="A92" s="1226"/>
      <c r="B92" s="1255" t="s">
        <v>948</v>
      </c>
      <c r="C92" s="1256" t="s">
        <v>643</v>
      </c>
      <c r="D92" s="1310" t="s">
        <v>644</v>
      </c>
      <c r="E92" s="1257">
        <v>10</v>
      </c>
      <c r="F92" s="1258" t="s">
        <v>949</v>
      </c>
      <c r="G92" s="1258" t="s">
        <v>733</v>
      </c>
      <c r="H92" s="1232">
        <v>111694363</v>
      </c>
      <c r="I92" s="1232">
        <v>350000</v>
      </c>
      <c r="J92" s="1232">
        <v>111344363</v>
      </c>
      <c r="K92" s="1232">
        <v>350000</v>
      </c>
      <c r="L92" s="1292">
        <v>3.1335511533379708E-3</v>
      </c>
      <c r="M92" s="1232">
        <v>350000</v>
      </c>
      <c r="N92" s="1232">
        <v>350000</v>
      </c>
    </row>
    <row r="93" spans="1:14" s="1223" customFormat="1" ht="36" customHeight="1" x14ac:dyDescent="0.25">
      <c r="A93" s="1226"/>
      <c r="B93" s="1259" t="s">
        <v>950</v>
      </c>
      <c r="C93" s="1264" t="s">
        <v>535</v>
      </c>
      <c r="D93" s="1311" t="s">
        <v>424</v>
      </c>
      <c r="E93" s="1261" t="s">
        <v>417</v>
      </c>
      <c r="F93" s="1262" t="s">
        <v>949</v>
      </c>
      <c r="G93" s="1262" t="s">
        <v>733</v>
      </c>
      <c r="H93" s="1233">
        <v>12494363</v>
      </c>
      <c r="I93" s="1233">
        <v>0</v>
      </c>
      <c r="J93" s="1233">
        <v>12494363</v>
      </c>
      <c r="K93" s="1233">
        <v>0</v>
      </c>
      <c r="L93" s="1294">
        <v>0</v>
      </c>
      <c r="M93" s="1233">
        <v>0</v>
      </c>
      <c r="N93" s="1233">
        <v>0</v>
      </c>
    </row>
    <row r="94" spans="1:14" s="1223" customFormat="1" ht="36" customHeight="1" x14ac:dyDescent="0.25">
      <c r="A94" s="1226"/>
      <c r="B94" s="1259" t="s">
        <v>950</v>
      </c>
      <c r="C94" s="1264" t="s">
        <v>536</v>
      </c>
      <c r="D94" s="1311" t="s">
        <v>425</v>
      </c>
      <c r="E94" s="1261" t="s">
        <v>417</v>
      </c>
      <c r="F94" s="1262" t="s">
        <v>949</v>
      </c>
      <c r="G94" s="1262" t="s">
        <v>733</v>
      </c>
      <c r="H94" s="1233">
        <v>99200000</v>
      </c>
      <c r="I94" s="1233">
        <v>350000</v>
      </c>
      <c r="J94" s="1233">
        <v>98850000</v>
      </c>
      <c r="K94" s="1233">
        <v>350000</v>
      </c>
      <c r="L94" s="1294">
        <v>3.5282258064516128E-3</v>
      </c>
      <c r="M94" s="1233">
        <v>350000</v>
      </c>
      <c r="N94" s="1233">
        <v>350000</v>
      </c>
    </row>
    <row r="95" spans="1:14" s="1223" customFormat="1" ht="36" customHeight="1" x14ac:dyDescent="0.25">
      <c r="A95" s="1226"/>
      <c r="B95" s="1255" t="s">
        <v>948</v>
      </c>
      <c r="C95" s="1256" t="s">
        <v>645</v>
      </c>
      <c r="D95" s="1310" t="s">
        <v>646</v>
      </c>
      <c r="E95" s="1257">
        <v>10</v>
      </c>
      <c r="F95" s="1258" t="s">
        <v>949</v>
      </c>
      <c r="G95" s="1258" t="s">
        <v>733</v>
      </c>
      <c r="H95" s="1232">
        <v>1517130000</v>
      </c>
      <c r="I95" s="1232">
        <v>1517130000</v>
      </c>
      <c r="J95" s="1232">
        <v>0</v>
      </c>
      <c r="K95" s="1232">
        <v>218030015</v>
      </c>
      <c r="L95" s="1292">
        <v>0.14371215057378076</v>
      </c>
      <c r="M95" s="1232">
        <v>204856758</v>
      </c>
      <c r="N95" s="1232">
        <v>191137399</v>
      </c>
    </row>
    <row r="96" spans="1:14" s="1223" customFormat="1" ht="36" customHeight="1" x14ac:dyDescent="0.25">
      <c r="A96" s="1226"/>
      <c r="B96" s="1259" t="s">
        <v>950</v>
      </c>
      <c r="C96" s="1264" t="s">
        <v>537</v>
      </c>
      <c r="D96" s="1311" t="s">
        <v>426</v>
      </c>
      <c r="E96" s="1261" t="s">
        <v>417</v>
      </c>
      <c r="F96" s="1262" t="s">
        <v>949</v>
      </c>
      <c r="G96" s="1262" t="s">
        <v>733</v>
      </c>
      <c r="H96" s="1233">
        <v>142000000</v>
      </c>
      <c r="I96" s="1233">
        <v>142000000</v>
      </c>
      <c r="J96" s="1233">
        <v>0</v>
      </c>
      <c r="K96" s="1233">
        <v>29385982</v>
      </c>
      <c r="L96" s="1294">
        <v>0.2069435352112676</v>
      </c>
      <c r="M96" s="1233">
        <v>29385982</v>
      </c>
      <c r="N96" s="1233">
        <v>27806855</v>
      </c>
    </row>
    <row r="97" spans="1:14" s="1223" customFormat="1" ht="36" customHeight="1" x14ac:dyDescent="0.25">
      <c r="A97" s="1226"/>
      <c r="B97" s="1259" t="s">
        <v>950</v>
      </c>
      <c r="C97" s="1264" t="s">
        <v>538</v>
      </c>
      <c r="D97" s="1311" t="s">
        <v>427</v>
      </c>
      <c r="E97" s="1261" t="s">
        <v>417</v>
      </c>
      <c r="F97" s="1262" t="s">
        <v>949</v>
      </c>
      <c r="G97" s="1262" t="s">
        <v>733</v>
      </c>
      <c r="H97" s="1233">
        <v>968000000</v>
      </c>
      <c r="I97" s="1233">
        <v>968000000</v>
      </c>
      <c r="J97" s="1233">
        <v>0</v>
      </c>
      <c r="K97" s="1233">
        <v>135701749</v>
      </c>
      <c r="L97" s="1294">
        <v>0.14018775723140495</v>
      </c>
      <c r="M97" s="1233">
        <v>135701749</v>
      </c>
      <c r="N97" s="1233">
        <v>123718516</v>
      </c>
    </row>
    <row r="98" spans="1:14" s="1223" customFormat="1" ht="36" customHeight="1" x14ac:dyDescent="0.25">
      <c r="A98" s="1226"/>
      <c r="B98" s="1259" t="s">
        <v>950</v>
      </c>
      <c r="C98" s="1264" t="s">
        <v>539</v>
      </c>
      <c r="D98" s="1311" t="s">
        <v>428</v>
      </c>
      <c r="E98" s="1261" t="s">
        <v>417</v>
      </c>
      <c r="F98" s="1262" t="s">
        <v>949</v>
      </c>
      <c r="G98" s="1262" t="s">
        <v>733</v>
      </c>
      <c r="H98" s="1233">
        <v>130000</v>
      </c>
      <c r="I98" s="1233">
        <v>130000</v>
      </c>
      <c r="J98" s="1233">
        <v>0</v>
      </c>
      <c r="K98" s="1233">
        <v>34557</v>
      </c>
      <c r="L98" s="1294">
        <v>0.26582307692307694</v>
      </c>
      <c r="M98" s="1233">
        <v>34557</v>
      </c>
      <c r="N98" s="1233">
        <v>34557</v>
      </c>
    </row>
    <row r="99" spans="1:14" s="1223" customFormat="1" ht="36" customHeight="1" x14ac:dyDescent="0.25">
      <c r="A99" s="1226"/>
      <c r="B99" s="1259" t="s">
        <v>950</v>
      </c>
      <c r="C99" s="1264" t="s">
        <v>540</v>
      </c>
      <c r="D99" s="1311" t="s">
        <v>429</v>
      </c>
      <c r="E99" s="1261" t="s">
        <v>417</v>
      </c>
      <c r="F99" s="1262" t="s">
        <v>949</v>
      </c>
      <c r="G99" s="1262" t="s">
        <v>733</v>
      </c>
      <c r="H99" s="1233">
        <v>159000000</v>
      </c>
      <c r="I99" s="1233">
        <v>159000000</v>
      </c>
      <c r="J99" s="1233">
        <v>0</v>
      </c>
      <c r="K99" s="1233">
        <v>28932632</v>
      </c>
      <c r="L99" s="1294">
        <v>0.1819662389937107</v>
      </c>
      <c r="M99" s="1233">
        <v>15759375</v>
      </c>
      <c r="N99" s="1233">
        <v>15759375</v>
      </c>
    </row>
    <row r="100" spans="1:14" s="1223" customFormat="1" ht="36" customHeight="1" x14ac:dyDescent="0.25">
      <c r="A100" s="1226"/>
      <c r="B100" s="1259" t="s">
        <v>950</v>
      </c>
      <c r="C100" s="1264" t="s">
        <v>541</v>
      </c>
      <c r="D100" s="1311" t="s">
        <v>430</v>
      </c>
      <c r="E100" s="1261" t="s">
        <v>417</v>
      </c>
      <c r="F100" s="1262" t="s">
        <v>949</v>
      </c>
      <c r="G100" s="1262" t="s">
        <v>733</v>
      </c>
      <c r="H100" s="1233">
        <v>248000000</v>
      </c>
      <c r="I100" s="1233">
        <v>248000000</v>
      </c>
      <c r="J100" s="1233">
        <v>0</v>
      </c>
      <c r="K100" s="1233">
        <v>23975095</v>
      </c>
      <c r="L100" s="1294">
        <v>9.6673770161290321E-2</v>
      </c>
      <c r="M100" s="1233">
        <v>23975095</v>
      </c>
      <c r="N100" s="1233">
        <v>23818096</v>
      </c>
    </row>
    <row r="101" spans="1:14" s="1223" customFormat="1" ht="36" customHeight="1" x14ac:dyDescent="0.25">
      <c r="A101" s="1226"/>
      <c r="B101" s="1255" t="s">
        <v>948</v>
      </c>
      <c r="C101" s="1256" t="s">
        <v>647</v>
      </c>
      <c r="D101" s="1310" t="s">
        <v>648</v>
      </c>
      <c r="E101" s="1257">
        <v>10</v>
      </c>
      <c r="F101" s="1258" t="s">
        <v>949</v>
      </c>
      <c r="G101" s="1258" t="s">
        <v>733</v>
      </c>
      <c r="H101" s="1232">
        <v>645050000</v>
      </c>
      <c r="I101" s="1232">
        <v>638229965</v>
      </c>
      <c r="J101" s="1232">
        <v>6820035</v>
      </c>
      <c r="K101" s="1232">
        <v>0</v>
      </c>
      <c r="L101" s="1292">
        <v>0</v>
      </c>
      <c r="M101" s="1232">
        <v>0</v>
      </c>
      <c r="N101" s="1232">
        <v>0</v>
      </c>
    </row>
    <row r="102" spans="1:14" s="1223" customFormat="1" ht="36" customHeight="1" x14ac:dyDescent="0.25">
      <c r="A102" s="1226"/>
      <c r="B102" s="1259" t="s">
        <v>950</v>
      </c>
      <c r="C102" s="1264" t="s">
        <v>542</v>
      </c>
      <c r="D102" s="1311" t="s">
        <v>431</v>
      </c>
      <c r="E102" s="1261" t="s">
        <v>417</v>
      </c>
      <c r="F102" s="1262" t="s">
        <v>949</v>
      </c>
      <c r="G102" s="1262" t="s">
        <v>733</v>
      </c>
      <c r="H102" s="1233">
        <v>57000000</v>
      </c>
      <c r="I102" s="1233">
        <v>57000000</v>
      </c>
      <c r="J102" s="1233">
        <v>0</v>
      </c>
      <c r="K102" s="1233">
        <v>0</v>
      </c>
      <c r="L102" s="1294">
        <v>0</v>
      </c>
      <c r="M102" s="1233">
        <v>0</v>
      </c>
      <c r="N102" s="1233">
        <v>0</v>
      </c>
    </row>
    <row r="103" spans="1:14" s="1223" customFormat="1" ht="36" customHeight="1" x14ac:dyDescent="0.25">
      <c r="A103" s="1226"/>
      <c r="B103" s="1259" t="s">
        <v>950</v>
      </c>
      <c r="C103" s="1264" t="s">
        <v>544</v>
      </c>
      <c r="D103" s="1311" t="s">
        <v>432</v>
      </c>
      <c r="E103" s="1261" t="s">
        <v>417</v>
      </c>
      <c r="F103" s="1262" t="s">
        <v>949</v>
      </c>
      <c r="G103" s="1262" t="s">
        <v>733</v>
      </c>
      <c r="H103" s="1233">
        <v>15400000</v>
      </c>
      <c r="I103" s="1233">
        <v>15400000</v>
      </c>
      <c r="J103" s="1233">
        <v>0</v>
      </c>
      <c r="K103" s="1233">
        <v>0</v>
      </c>
      <c r="L103" s="1294">
        <v>0</v>
      </c>
      <c r="M103" s="1233">
        <v>0</v>
      </c>
      <c r="N103" s="1233">
        <v>0</v>
      </c>
    </row>
    <row r="104" spans="1:14" s="1223" customFormat="1" ht="36" customHeight="1" x14ac:dyDescent="0.25">
      <c r="A104" s="1226"/>
      <c r="B104" s="1259" t="s">
        <v>950</v>
      </c>
      <c r="C104" s="1264" t="s">
        <v>543</v>
      </c>
      <c r="D104" s="1311" t="s">
        <v>434</v>
      </c>
      <c r="E104" s="1261" t="s">
        <v>417</v>
      </c>
      <c r="F104" s="1262" t="s">
        <v>949</v>
      </c>
      <c r="G104" s="1262" t="s">
        <v>733</v>
      </c>
      <c r="H104" s="1233">
        <v>572650000</v>
      </c>
      <c r="I104" s="1233">
        <v>565829965</v>
      </c>
      <c r="J104" s="1233">
        <v>6820035</v>
      </c>
      <c r="K104" s="1233">
        <v>0</v>
      </c>
      <c r="L104" s="1294">
        <v>0</v>
      </c>
      <c r="M104" s="1233">
        <v>0</v>
      </c>
      <c r="N104" s="1233">
        <v>0</v>
      </c>
    </row>
    <row r="105" spans="1:14" s="1223" customFormat="1" ht="36" customHeight="1" x14ac:dyDescent="0.25">
      <c r="A105" s="1226"/>
      <c r="B105" s="1255" t="s">
        <v>948</v>
      </c>
      <c r="C105" s="1256" t="s">
        <v>649</v>
      </c>
      <c r="D105" s="1310" t="s">
        <v>650</v>
      </c>
      <c r="E105" s="1257">
        <v>10</v>
      </c>
      <c r="F105" s="1258" t="s">
        <v>949</v>
      </c>
      <c r="G105" s="1258" t="s">
        <v>733</v>
      </c>
      <c r="H105" s="1232">
        <v>1477078297</v>
      </c>
      <c r="I105" s="1232">
        <v>966457918.48000002</v>
      </c>
      <c r="J105" s="1232">
        <v>510620378.51999998</v>
      </c>
      <c r="K105" s="1232">
        <v>718552296.99000001</v>
      </c>
      <c r="L105" s="1292">
        <v>0.48646865805922812</v>
      </c>
      <c r="M105" s="1232">
        <v>101540726.59999999</v>
      </c>
      <c r="N105" s="1232">
        <v>101540726.59999999</v>
      </c>
    </row>
    <row r="106" spans="1:14" s="1223" customFormat="1" ht="36" customHeight="1" x14ac:dyDescent="0.25">
      <c r="A106" s="1226"/>
      <c r="B106" s="1259" t="s">
        <v>950</v>
      </c>
      <c r="C106" s="1260" t="s">
        <v>885</v>
      </c>
      <c r="D106" s="1311" t="s">
        <v>865</v>
      </c>
      <c r="E106" s="1268">
        <v>10</v>
      </c>
      <c r="F106" s="1262" t="s">
        <v>949</v>
      </c>
      <c r="G106" s="1262" t="s">
        <v>733</v>
      </c>
      <c r="H106" s="1233">
        <v>250000000</v>
      </c>
      <c r="I106" s="1233">
        <v>236084000</v>
      </c>
      <c r="J106" s="1233">
        <v>13916000</v>
      </c>
      <c r="K106" s="1233">
        <v>36084000</v>
      </c>
      <c r="L106" s="1294">
        <v>0.14433599999999999</v>
      </c>
      <c r="M106" s="1233">
        <v>9201393</v>
      </c>
      <c r="N106" s="1233">
        <v>9201393</v>
      </c>
    </row>
    <row r="107" spans="1:14" s="1223" customFormat="1" ht="36" customHeight="1" x14ac:dyDescent="0.25">
      <c r="A107" s="1226"/>
      <c r="B107" s="1259" t="s">
        <v>950</v>
      </c>
      <c r="C107" s="1264" t="s">
        <v>502</v>
      </c>
      <c r="D107" s="1311" t="s">
        <v>435</v>
      </c>
      <c r="E107" s="1261" t="s">
        <v>417</v>
      </c>
      <c r="F107" s="1262" t="s">
        <v>949</v>
      </c>
      <c r="G107" s="1262" t="s">
        <v>733</v>
      </c>
      <c r="H107" s="1233">
        <v>1227078297</v>
      </c>
      <c r="I107" s="1233">
        <v>730373918.48000002</v>
      </c>
      <c r="J107" s="1233">
        <v>496704378.51999998</v>
      </c>
      <c r="K107" s="1233">
        <v>682468296.99000001</v>
      </c>
      <c r="L107" s="1294">
        <v>0.5561733906129056</v>
      </c>
      <c r="M107" s="1233">
        <v>92339333.599999994</v>
      </c>
      <c r="N107" s="1233">
        <v>92339333.599999994</v>
      </c>
    </row>
    <row r="108" spans="1:14" s="1223" customFormat="1" ht="36" customHeight="1" x14ac:dyDescent="0.25">
      <c r="A108" s="1226"/>
      <c r="B108" s="1255" t="s">
        <v>948</v>
      </c>
      <c r="C108" s="1256" t="s">
        <v>669</v>
      </c>
      <c r="D108" s="1310" t="s">
        <v>651</v>
      </c>
      <c r="E108" s="1257">
        <v>10</v>
      </c>
      <c r="F108" s="1258" t="s">
        <v>949</v>
      </c>
      <c r="G108" s="1258" t="s">
        <v>733</v>
      </c>
      <c r="H108" s="1232">
        <v>600000000</v>
      </c>
      <c r="I108" s="1232">
        <v>600000000</v>
      </c>
      <c r="J108" s="1232">
        <v>0</v>
      </c>
      <c r="K108" s="1232">
        <v>356309833.39999998</v>
      </c>
      <c r="L108" s="1292">
        <v>0.59384972233333333</v>
      </c>
      <c r="M108" s="1232">
        <v>167102109</v>
      </c>
      <c r="N108" s="1232">
        <v>158801505</v>
      </c>
    </row>
    <row r="109" spans="1:14" s="1223" customFormat="1" ht="36" customHeight="1" x14ac:dyDescent="0.25">
      <c r="A109" s="1226"/>
      <c r="B109" s="1259" t="s">
        <v>950</v>
      </c>
      <c r="C109" s="1264" t="s">
        <v>503</v>
      </c>
      <c r="D109" s="1311" t="s">
        <v>436</v>
      </c>
      <c r="E109" s="1261" t="s">
        <v>417</v>
      </c>
      <c r="F109" s="1262" t="s">
        <v>949</v>
      </c>
      <c r="G109" s="1262" t="s">
        <v>733</v>
      </c>
      <c r="H109" s="1233">
        <v>100000000</v>
      </c>
      <c r="I109" s="1233">
        <v>100000000</v>
      </c>
      <c r="J109" s="1233">
        <v>0</v>
      </c>
      <c r="K109" s="1233">
        <v>61194565</v>
      </c>
      <c r="L109" s="1294">
        <v>0.61194565000000001</v>
      </c>
      <c r="M109" s="1233">
        <v>41194565</v>
      </c>
      <c r="N109" s="1233">
        <v>41194565</v>
      </c>
    </row>
    <row r="110" spans="1:14" s="1223" customFormat="1" ht="36" customHeight="1" x14ac:dyDescent="0.25">
      <c r="A110" s="1226"/>
      <c r="B110" s="1259" t="s">
        <v>950</v>
      </c>
      <c r="C110" s="1264" t="s">
        <v>504</v>
      </c>
      <c r="D110" s="1311" t="s">
        <v>437</v>
      </c>
      <c r="E110" s="1261" t="s">
        <v>417</v>
      </c>
      <c r="F110" s="1262" t="s">
        <v>949</v>
      </c>
      <c r="G110" s="1262" t="s">
        <v>733</v>
      </c>
      <c r="H110" s="1233">
        <v>500000000</v>
      </c>
      <c r="I110" s="1233">
        <v>500000000</v>
      </c>
      <c r="J110" s="1233">
        <v>0</v>
      </c>
      <c r="K110" s="1233">
        <v>295115268.39999998</v>
      </c>
      <c r="L110" s="1294">
        <v>0.59023053679999993</v>
      </c>
      <c r="M110" s="1233">
        <v>125907544</v>
      </c>
      <c r="N110" s="1233">
        <v>117606940</v>
      </c>
    </row>
    <row r="111" spans="1:14" s="1223" customFormat="1" ht="36" customHeight="1" x14ac:dyDescent="0.25">
      <c r="A111" s="1226"/>
      <c r="B111" s="1255" t="s">
        <v>948</v>
      </c>
      <c r="C111" s="1269" t="s">
        <v>886</v>
      </c>
      <c r="D111" s="1310" t="s">
        <v>887</v>
      </c>
      <c r="E111" s="1257">
        <v>10</v>
      </c>
      <c r="F111" s="1258" t="s">
        <v>949</v>
      </c>
      <c r="G111" s="1258" t="s">
        <v>733</v>
      </c>
      <c r="H111" s="1236">
        <v>3600000</v>
      </c>
      <c r="I111" s="1236">
        <v>300000</v>
      </c>
      <c r="J111" s="1236">
        <v>3300000</v>
      </c>
      <c r="K111" s="1236">
        <v>300000</v>
      </c>
      <c r="L111" s="1296">
        <v>8.3333333333333329E-2</v>
      </c>
      <c r="M111" s="1236">
        <v>300000</v>
      </c>
      <c r="N111" s="1236">
        <v>300000</v>
      </c>
    </row>
    <row r="112" spans="1:14" s="1223" customFormat="1" ht="36" customHeight="1" x14ac:dyDescent="0.25">
      <c r="A112" s="1226"/>
      <c r="B112" s="1255" t="s">
        <v>948</v>
      </c>
      <c r="C112" s="1256" t="s">
        <v>652</v>
      </c>
      <c r="D112" s="1310" t="s">
        <v>653</v>
      </c>
      <c r="E112" s="1257">
        <v>10</v>
      </c>
      <c r="F112" s="1258" t="s">
        <v>949</v>
      </c>
      <c r="G112" s="1258" t="s">
        <v>733</v>
      </c>
      <c r="H112" s="1232">
        <v>233000000</v>
      </c>
      <c r="I112" s="1232">
        <v>124250000</v>
      </c>
      <c r="J112" s="1232">
        <v>108750000</v>
      </c>
      <c r="K112" s="1232">
        <v>250000</v>
      </c>
      <c r="L112" s="1292">
        <v>1.0729613733905579E-3</v>
      </c>
      <c r="M112" s="1232">
        <v>250000</v>
      </c>
      <c r="N112" s="1232">
        <v>250000</v>
      </c>
    </row>
    <row r="113" spans="1:14" s="1223" customFormat="1" ht="36" customHeight="1" x14ac:dyDescent="0.25">
      <c r="A113" s="1226"/>
      <c r="B113" s="1259" t="s">
        <v>950</v>
      </c>
      <c r="C113" s="1264" t="s">
        <v>507</v>
      </c>
      <c r="D113" s="1311" t="s">
        <v>438</v>
      </c>
      <c r="E113" s="1261" t="s">
        <v>417</v>
      </c>
      <c r="F113" s="1262" t="s">
        <v>949</v>
      </c>
      <c r="G113" s="1262" t="s">
        <v>733</v>
      </c>
      <c r="H113" s="1233">
        <v>49000000</v>
      </c>
      <c r="I113" s="1233">
        <v>250000</v>
      </c>
      <c r="J113" s="1233">
        <v>48750000</v>
      </c>
      <c r="K113" s="1233">
        <v>250000</v>
      </c>
      <c r="L113" s="1294">
        <v>5.1020408163265302E-3</v>
      </c>
      <c r="M113" s="1233">
        <v>250000</v>
      </c>
      <c r="N113" s="1233">
        <v>250000</v>
      </c>
    </row>
    <row r="114" spans="1:14" s="1223" customFormat="1" ht="36" customHeight="1" x14ac:dyDescent="0.25">
      <c r="A114" s="1226"/>
      <c r="B114" s="1259" t="s">
        <v>950</v>
      </c>
      <c r="C114" s="1264" t="s">
        <v>508</v>
      </c>
      <c r="D114" s="1311" t="s">
        <v>439</v>
      </c>
      <c r="E114" s="1261" t="s">
        <v>417</v>
      </c>
      <c r="F114" s="1262" t="s">
        <v>949</v>
      </c>
      <c r="G114" s="1262" t="s">
        <v>733</v>
      </c>
      <c r="H114" s="1233">
        <v>124000000</v>
      </c>
      <c r="I114" s="1233">
        <v>124000000</v>
      </c>
      <c r="J114" s="1233">
        <v>0</v>
      </c>
      <c r="K114" s="1233">
        <v>0</v>
      </c>
      <c r="L114" s="1294">
        <v>0</v>
      </c>
      <c r="M114" s="1233">
        <v>0</v>
      </c>
      <c r="N114" s="1233">
        <v>0</v>
      </c>
    </row>
    <row r="115" spans="1:14" s="1223" customFormat="1" ht="36" customHeight="1" x14ac:dyDescent="0.25">
      <c r="A115" s="1226"/>
      <c r="B115" s="1259" t="s">
        <v>950</v>
      </c>
      <c r="C115" s="1264" t="s">
        <v>509</v>
      </c>
      <c r="D115" s="1311" t="s">
        <v>440</v>
      </c>
      <c r="E115" s="1261" t="s">
        <v>417</v>
      </c>
      <c r="F115" s="1262" t="s">
        <v>949</v>
      </c>
      <c r="G115" s="1262" t="s">
        <v>733</v>
      </c>
      <c r="H115" s="1233">
        <v>60000000</v>
      </c>
      <c r="I115" s="1233">
        <v>0</v>
      </c>
      <c r="J115" s="1233">
        <v>60000000</v>
      </c>
      <c r="K115" s="1233">
        <v>0</v>
      </c>
      <c r="L115" s="1294">
        <v>0</v>
      </c>
      <c r="M115" s="1233">
        <v>0</v>
      </c>
      <c r="N115" s="1233">
        <v>0</v>
      </c>
    </row>
    <row r="116" spans="1:14" s="1223" customFormat="1" ht="36" customHeight="1" x14ac:dyDescent="0.25">
      <c r="A116" s="1226"/>
      <c r="B116" s="1255" t="s">
        <v>948</v>
      </c>
      <c r="C116" s="1256" t="s">
        <v>852</v>
      </c>
      <c r="D116" s="1310" t="s">
        <v>576</v>
      </c>
      <c r="E116" s="1257">
        <v>10</v>
      </c>
      <c r="F116" s="1258" t="s">
        <v>949</v>
      </c>
      <c r="G116" s="1258" t="s">
        <v>733</v>
      </c>
      <c r="H116" s="1237">
        <v>12000000</v>
      </c>
      <c r="I116" s="1237">
        <v>1000000</v>
      </c>
      <c r="J116" s="1237">
        <v>11000000</v>
      </c>
      <c r="K116" s="1237">
        <v>1000000</v>
      </c>
      <c r="L116" s="1292">
        <v>8.3333333333333329E-2</v>
      </c>
      <c r="M116" s="1237">
        <v>1000000</v>
      </c>
      <c r="N116" s="1237">
        <v>1000000</v>
      </c>
    </row>
    <row r="117" spans="1:14" s="1223" customFormat="1" ht="36" customHeight="1" x14ac:dyDescent="0.25">
      <c r="A117" s="1226"/>
      <c r="B117" s="1259" t="s">
        <v>950</v>
      </c>
      <c r="C117" s="1260" t="s">
        <v>520</v>
      </c>
      <c r="D117" s="1311" t="s">
        <v>576</v>
      </c>
      <c r="E117" s="1261" t="s">
        <v>417</v>
      </c>
      <c r="F117" s="1262" t="s">
        <v>949</v>
      </c>
      <c r="G117" s="1262" t="s">
        <v>733</v>
      </c>
      <c r="H117" s="1233">
        <v>12000000</v>
      </c>
      <c r="I117" s="1233">
        <v>1000000</v>
      </c>
      <c r="J117" s="1233">
        <v>11000000</v>
      </c>
      <c r="K117" s="1233">
        <v>1000000</v>
      </c>
      <c r="L117" s="1294">
        <v>8.3333333333333329E-2</v>
      </c>
      <c r="M117" s="1233">
        <v>1000000</v>
      </c>
      <c r="N117" s="1233">
        <v>1000000</v>
      </c>
    </row>
    <row r="118" spans="1:14" s="1223" customFormat="1" ht="36" customHeight="1" x14ac:dyDescent="0.25">
      <c r="A118" s="1226"/>
      <c r="B118" s="1255" t="s">
        <v>948</v>
      </c>
      <c r="C118" s="1256" t="s">
        <v>654</v>
      </c>
      <c r="D118" s="1310" t="s">
        <v>655</v>
      </c>
      <c r="E118" s="1257">
        <v>10</v>
      </c>
      <c r="F118" s="1258" t="s">
        <v>949</v>
      </c>
      <c r="G118" s="1258" t="s">
        <v>733</v>
      </c>
      <c r="H118" s="1237">
        <v>2428313703</v>
      </c>
      <c r="I118" s="1237">
        <v>1509004923</v>
      </c>
      <c r="J118" s="1237">
        <v>919308780</v>
      </c>
      <c r="K118" s="1237">
        <v>1432981076</v>
      </c>
      <c r="L118" s="1292">
        <v>0.59011365550903039</v>
      </c>
      <c r="M118" s="1237">
        <v>58514132</v>
      </c>
      <c r="N118" s="1237">
        <v>58514132</v>
      </c>
    </row>
    <row r="119" spans="1:14" s="1223" customFormat="1" ht="36" customHeight="1" x14ac:dyDescent="0.25">
      <c r="A119" s="1226"/>
      <c r="B119" s="1259" t="s">
        <v>950</v>
      </c>
      <c r="C119" s="1264" t="s">
        <v>522</v>
      </c>
      <c r="D119" s="1311" t="s">
        <v>443</v>
      </c>
      <c r="E119" s="1261" t="s">
        <v>417</v>
      </c>
      <c r="F119" s="1262" t="s">
        <v>949</v>
      </c>
      <c r="G119" s="1262" t="s">
        <v>733</v>
      </c>
      <c r="H119" s="1233">
        <v>176000000</v>
      </c>
      <c r="I119" s="1233">
        <v>0</v>
      </c>
      <c r="J119" s="1233">
        <v>176000000</v>
      </c>
      <c r="K119" s="1233">
        <v>0</v>
      </c>
      <c r="L119" s="1294">
        <v>0</v>
      </c>
      <c r="M119" s="1233">
        <v>0</v>
      </c>
      <c r="N119" s="1233">
        <v>0</v>
      </c>
    </row>
    <row r="120" spans="1:14" s="1223" customFormat="1" ht="36" customHeight="1" x14ac:dyDescent="0.25">
      <c r="A120" s="1226"/>
      <c r="B120" s="1259" t="s">
        <v>950</v>
      </c>
      <c r="C120" s="1264" t="s">
        <v>523</v>
      </c>
      <c r="D120" s="1311" t="s">
        <v>444</v>
      </c>
      <c r="E120" s="1261" t="s">
        <v>417</v>
      </c>
      <c r="F120" s="1262" t="s">
        <v>949</v>
      </c>
      <c r="G120" s="1262" t="s">
        <v>733</v>
      </c>
      <c r="H120" s="1233">
        <v>5000000</v>
      </c>
      <c r="I120" s="1233">
        <v>410000</v>
      </c>
      <c r="J120" s="1233">
        <v>4590000</v>
      </c>
      <c r="K120" s="1233">
        <v>410000</v>
      </c>
      <c r="L120" s="1294">
        <v>8.2000000000000003E-2</v>
      </c>
      <c r="M120" s="1233">
        <v>410000</v>
      </c>
      <c r="N120" s="1233">
        <v>410000</v>
      </c>
    </row>
    <row r="121" spans="1:14" s="1223" customFormat="1" ht="36" customHeight="1" x14ac:dyDescent="0.25">
      <c r="A121" s="1226"/>
      <c r="B121" s="1259" t="s">
        <v>950</v>
      </c>
      <c r="C121" s="1264" t="s">
        <v>521</v>
      </c>
      <c r="D121" s="1311" t="s">
        <v>888</v>
      </c>
      <c r="E121" s="1261">
        <v>10</v>
      </c>
      <c r="F121" s="1262" t="s">
        <v>949</v>
      </c>
      <c r="G121" s="1262" t="s">
        <v>733</v>
      </c>
      <c r="H121" s="1233">
        <v>2247313703</v>
      </c>
      <c r="I121" s="1233">
        <v>1508594923</v>
      </c>
      <c r="J121" s="1233">
        <v>738718780</v>
      </c>
      <c r="K121" s="1233">
        <v>1432571076</v>
      </c>
      <c r="L121" s="1294">
        <v>0.6374593249209588</v>
      </c>
      <c r="M121" s="1233">
        <v>58104132</v>
      </c>
      <c r="N121" s="1233">
        <v>58104132</v>
      </c>
    </row>
    <row r="122" spans="1:14" s="1227" customFormat="1" ht="36" customHeight="1" x14ac:dyDescent="0.25">
      <c r="A122" s="1226"/>
      <c r="B122" s="1251" t="s">
        <v>948</v>
      </c>
      <c r="C122" s="1252" t="s">
        <v>266</v>
      </c>
      <c r="D122" s="1309" t="s">
        <v>60</v>
      </c>
      <c r="E122" s="1270">
        <v>10</v>
      </c>
      <c r="F122" s="1271" t="s">
        <v>949</v>
      </c>
      <c r="G122" s="1271" t="s">
        <v>733</v>
      </c>
      <c r="H122" s="1231">
        <v>214195301845</v>
      </c>
      <c r="I122" s="1231">
        <v>157380314250</v>
      </c>
      <c r="J122" s="1231">
        <v>56814987595</v>
      </c>
      <c r="K122" s="1231">
        <v>56000689247</v>
      </c>
      <c r="L122" s="1291">
        <v>0.26144686071370632</v>
      </c>
      <c r="M122" s="1231">
        <v>16773477216</v>
      </c>
      <c r="N122" s="1231">
        <v>16756294051</v>
      </c>
    </row>
    <row r="123" spans="1:14" s="1227" customFormat="1" ht="36" customHeight="1" x14ac:dyDescent="0.25">
      <c r="A123" s="1226"/>
      <c r="B123" s="1251" t="s">
        <v>948</v>
      </c>
      <c r="C123" s="1252" t="s">
        <v>266</v>
      </c>
      <c r="D123" s="1309" t="s">
        <v>60</v>
      </c>
      <c r="E123" s="1270">
        <v>11</v>
      </c>
      <c r="F123" s="1271" t="s">
        <v>949</v>
      </c>
      <c r="G123" s="1271" t="s">
        <v>735</v>
      </c>
      <c r="H123" s="1231">
        <v>534570000</v>
      </c>
      <c r="I123" s="1231">
        <v>0</v>
      </c>
      <c r="J123" s="1231">
        <v>534570000</v>
      </c>
      <c r="K123" s="1231">
        <v>0</v>
      </c>
      <c r="L123" s="1291">
        <v>0</v>
      </c>
      <c r="M123" s="1231">
        <v>0</v>
      </c>
      <c r="N123" s="1231">
        <v>0</v>
      </c>
    </row>
    <row r="124" spans="1:14" s="1227" customFormat="1" ht="36" customHeight="1" x14ac:dyDescent="0.25">
      <c r="A124" s="1226"/>
      <c r="B124" s="1251" t="s">
        <v>948</v>
      </c>
      <c r="C124" s="1252" t="s">
        <v>266</v>
      </c>
      <c r="D124" s="1309" t="s">
        <v>60</v>
      </c>
      <c r="E124" s="1270">
        <v>16</v>
      </c>
      <c r="F124" s="1271" t="s">
        <v>949</v>
      </c>
      <c r="G124" s="1271" t="s">
        <v>735</v>
      </c>
      <c r="H124" s="1231">
        <v>68419317000</v>
      </c>
      <c r="I124" s="1231">
        <v>10942239408</v>
      </c>
      <c r="J124" s="1231">
        <v>57477077592</v>
      </c>
      <c r="K124" s="1231">
        <v>970744573.5</v>
      </c>
      <c r="L124" s="1291">
        <v>1.4188165215095614E-2</v>
      </c>
      <c r="M124" s="1231">
        <v>640454776.5</v>
      </c>
      <c r="N124" s="1231">
        <v>556537506.5</v>
      </c>
    </row>
    <row r="125" spans="1:14" s="1223" customFormat="1" ht="36" customHeight="1" x14ac:dyDescent="0.25">
      <c r="A125" s="1226"/>
      <c r="B125" s="1255" t="s">
        <v>948</v>
      </c>
      <c r="C125" s="1269" t="s">
        <v>952</v>
      </c>
      <c r="D125" s="1310" t="s">
        <v>953</v>
      </c>
      <c r="E125" s="1272">
        <v>11</v>
      </c>
      <c r="F125" s="1258" t="s">
        <v>949</v>
      </c>
      <c r="G125" s="1258" t="s">
        <v>733</v>
      </c>
      <c r="H125" s="1238">
        <v>534570000</v>
      </c>
      <c r="I125" s="1238">
        <v>0</v>
      </c>
      <c r="J125" s="1238">
        <v>534570000</v>
      </c>
      <c r="K125" s="1238">
        <v>0</v>
      </c>
      <c r="L125" s="1297">
        <v>0</v>
      </c>
      <c r="M125" s="1238">
        <v>0</v>
      </c>
      <c r="N125" s="1238">
        <v>0</v>
      </c>
    </row>
    <row r="126" spans="1:14" s="1223" customFormat="1" ht="36" customHeight="1" x14ac:dyDescent="0.25">
      <c r="A126" s="1226"/>
      <c r="B126" s="1255" t="s">
        <v>948</v>
      </c>
      <c r="C126" s="1269" t="s">
        <v>954</v>
      </c>
      <c r="D126" s="1310" t="s">
        <v>445</v>
      </c>
      <c r="E126" s="1272">
        <v>11</v>
      </c>
      <c r="F126" s="1258" t="s">
        <v>949</v>
      </c>
      <c r="G126" s="1258" t="s">
        <v>733</v>
      </c>
      <c r="H126" s="1238">
        <v>534570000</v>
      </c>
      <c r="I126" s="1238">
        <v>0</v>
      </c>
      <c r="J126" s="1238">
        <v>534570000</v>
      </c>
      <c r="K126" s="1238">
        <v>0</v>
      </c>
      <c r="L126" s="1297">
        <v>0</v>
      </c>
      <c r="M126" s="1238">
        <v>0</v>
      </c>
      <c r="N126" s="1238">
        <v>0</v>
      </c>
    </row>
    <row r="127" spans="1:14" s="1223" customFormat="1" ht="36" customHeight="1" x14ac:dyDescent="0.25">
      <c r="A127" s="1226"/>
      <c r="B127" s="1255" t="s">
        <v>948</v>
      </c>
      <c r="C127" s="1269" t="s">
        <v>545</v>
      </c>
      <c r="D127" s="1310" t="s">
        <v>445</v>
      </c>
      <c r="E127" s="1272">
        <v>11</v>
      </c>
      <c r="F127" s="1258" t="s">
        <v>949</v>
      </c>
      <c r="G127" s="1258" t="s">
        <v>733</v>
      </c>
      <c r="H127" s="1236">
        <v>534570000</v>
      </c>
      <c r="I127" s="1236">
        <v>0</v>
      </c>
      <c r="J127" s="1236">
        <v>534570000</v>
      </c>
      <c r="K127" s="1236">
        <v>0</v>
      </c>
      <c r="L127" s="1296">
        <v>0</v>
      </c>
      <c r="M127" s="1236">
        <v>0</v>
      </c>
      <c r="N127" s="1236">
        <v>0</v>
      </c>
    </row>
    <row r="128" spans="1:14" s="1223" customFormat="1" ht="36" customHeight="1" x14ac:dyDescent="0.25">
      <c r="A128" s="1226"/>
      <c r="B128" s="1255" t="s">
        <v>948</v>
      </c>
      <c r="C128" s="1269" t="s">
        <v>955</v>
      </c>
      <c r="D128" s="1310" t="s">
        <v>956</v>
      </c>
      <c r="E128" s="1272">
        <v>10</v>
      </c>
      <c r="F128" s="1258" t="s">
        <v>949</v>
      </c>
      <c r="G128" s="1258" t="s">
        <v>733</v>
      </c>
      <c r="H128" s="1238">
        <v>558361845</v>
      </c>
      <c r="I128" s="1238">
        <v>558361000</v>
      </c>
      <c r="J128" s="1238">
        <v>845</v>
      </c>
      <c r="K128" s="1238">
        <v>48000000</v>
      </c>
      <c r="L128" s="1297">
        <v>8.5965759354491716E-2</v>
      </c>
      <c r="M128" s="1238">
        <v>0</v>
      </c>
      <c r="N128" s="1238">
        <v>0</v>
      </c>
    </row>
    <row r="129" spans="1:14" s="1223" customFormat="1" ht="36" customHeight="1" x14ac:dyDescent="0.25">
      <c r="A129" s="1226"/>
      <c r="B129" s="1255" t="s">
        <v>948</v>
      </c>
      <c r="C129" s="1269" t="s">
        <v>957</v>
      </c>
      <c r="D129" s="1310" t="s">
        <v>775</v>
      </c>
      <c r="E129" s="1272">
        <v>10</v>
      </c>
      <c r="F129" s="1258" t="s">
        <v>949</v>
      </c>
      <c r="G129" s="1258" t="s">
        <v>733</v>
      </c>
      <c r="H129" s="1238">
        <v>558361845</v>
      </c>
      <c r="I129" s="1238">
        <v>558361000</v>
      </c>
      <c r="J129" s="1238">
        <v>845</v>
      </c>
      <c r="K129" s="1238">
        <v>48000000</v>
      </c>
      <c r="L129" s="1297">
        <v>8.5965759354491716E-2</v>
      </c>
      <c r="M129" s="1238">
        <v>0</v>
      </c>
      <c r="N129" s="1238">
        <v>0</v>
      </c>
    </row>
    <row r="130" spans="1:14" s="1223" customFormat="1" ht="36" customHeight="1" x14ac:dyDescent="0.25">
      <c r="A130" s="1226"/>
      <c r="B130" s="1255" t="s">
        <v>948</v>
      </c>
      <c r="C130" s="1269" t="s">
        <v>546</v>
      </c>
      <c r="D130" s="1310" t="s">
        <v>446</v>
      </c>
      <c r="E130" s="1272">
        <v>10</v>
      </c>
      <c r="F130" s="1258" t="s">
        <v>949</v>
      </c>
      <c r="G130" s="1258" t="s">
        <v>733</v>
      </c>
      <c r="H130" s="1236">
        <v>558361845</v>
      </c>
      <c r="I130" s="1236">
        <v>558361000</v>
      </c>
      <c r="J130" s="1236">
        <v>845</v>
      </c>
      <c r="K130" s="1236">
        <v>48000000</v>
      </c>
      <c r="L130" s="1296">
        <v>8.5965759354491716E-2</v>
      </c>
      <c r="M130" s="1236">
        <v>0</v>
      </c>
      <c r="N130" s="1236">
        <v>0</v>
      </c>
    </row>
    <row r="131" spans="1:14" s="1223" customFormat="1" ht="36" customHeight="1" x14ac:dyDescent="0.25">
      <c r="A131" s="1226"/>
      <c r="B131" s="1255" t="s">
        <v>948</v>
      </c>
      <c r="C131" s="1256" t="s">
        <v>958</v>
      </c>
      <c r="D131" s="1310" t="s">
        <v>777</v>
      </c>
      <c r="E131" s="1272">
        <v>10</v>
      </c>
      <c r="F131" s="1258" t="s">
        <v>949</v>
      </c>
      <c r="G131" s="1258" t="s">
        <v>733</v>
      </c>
      <c r="H131" s="1238">
        <v>213636940000</v>
      </c>
      <c r="I131" s="1238">
        <v>156821953250</v>
      </c>
      <c r="J131" s="1238">
        <v>56814986750</v>
      </c>
      <c r="K131" s="1238">
        <v>55952689247</v>
      </c>
      <c r="L131" s="1297">
        <v>0.26190549839835753</v>
      </c>
      <c r="M131" s="1238">
        <v>16773477216</v>
      </c>
      <c r="N131" s="1238">
        <v>16756294051</v>
      </c>
    </row>
    <row r="132" spans="1:14" s="1223" customFormat="1" ht="36" customHeight="1" x14ac:dyDescent="0.25">
      <c r="A132" s="1226"/>
      <c r="B132" s="1255" t="s">
        <v>948</v>
      </c>
      <c r="C132" s="1256" t="s">
        <v>958</v>
      </c>
      <c r="D132" s="1310" t="s">
        <v>777</v>
      </c>
      <c r="E132" s="1272">
        <v>16</v>
      </c>
      <c r="F132" s="1258" t="s">
        <v>949</v>
      </c>
      <c r="G132" s="1258" t="s">
        <v>735</v>
      </c>
      <c r="H132" s="1238">
        <v>68419317000</v>
      </c>
      <c r="I132" s="1238">
        <v>10942239408</v>
      </c>
      <c r="J132" s="1238">
        <v>57477077592</v>
      </c>
      <c r="K132" s="1238">
        <v>970744573.5</v>
      </c>
      <c r="L132" s="1297">
        <v>1.4188165215095614E-2</v>
      </c>
      <c r="M132" s="1238">
        <v>640454776.5</v>
      </c>
      <c r="N132" s="1238">
        <v>556537506.5</v>
      </c>
    </row>
    <row r="133" spans="1:14" s="1223" customFormat="1" ht="36" customHeight="1" x14ac:dyDescent="0.25">
      <c r="A133" s="1226"/>
      <c r="B133" s="1255" t="s">
        <v>948</v>
      </c>
      <c r="C133" s="1256" t="s">
        <v>959</v>
      </c>
      <c r="D133" s="1310" t="s">
        <v>960</v>
      </c>
      <c r="E133" s="1272">
        <v>10</v>
      </c>
      <c r="F133" s="1258" t="s">
        <v>949</v>
      </c>
      <c r="G133" s="1258" t="s">
        <v>733</v>
      </c>
      <c r="H133" s="1238">
        <v>213636940000</v>
      </c>
      <c r="I133" s="1238">
        <v>156821953250</v>
      </c>
      <c r="J133" s="1238">
        <v>56814986750</v>
      </c>
      <c r="K133" s="1238">
        <v>55952689247</v>
      </c>
      <c r="L133" s="1297">
        <v>0.26190549839835753</v>
      </c>
      <c r="M133" s="1238">
        <v>16773477216</v>
      </c>
      <c r="N133" s="1238">
        <v>16756294051</v>
      </c>
    </row>
    <row r="134" spans="1:14" s="1223" customFormat="1" ht="36" customHeight="1" x14ac:dyDescent="0.25">
      <c r="A134" s="1226"/>
      <c r="B134" s="1255" t="s">
        <v>948</v>
      </c>
      <c r="C134" s="1256" t="s">
        <v>959</v>
      </c>
      <c r="D134" s="1310" t="s">
        <v>960</v>
      </c>
      <c r="E134" s="1272">
        <v>16</v>
      </c>
      <c r="F134" s="1258" t="s">
        <v>949</v>
      </c>
      <c r="G134" s="1258" t="s">
        <v>735</v>
      </c>
      <c r="H134" s="1238">
        <v>68419317000</v>
      </c>
      <c r="I134" s="1238">
        <v>10942239408</v>
      </c>
      <c r="J134" s="1238">
        <v>57477077592</v>
      </c>
      <c r="K134" s="1238">
        <v>970744573.5</v>
      </c>
      <c r="L134" s="1297">
        <v>1.4188165215095614E-2</v>
      </c>
      <c r="M134" s="1238">
        <v>640454776.5</v>
      </c>
      <c r="N134" s="1238">
        <v>556537506.5</v>
      </c>
    </row>
    <row r="135" spans="1:14" s="1223" customFormat="1" ht="36" customHeight="1" x14ac:dyDescent="0.25">
      <c r="A135" s="1226"/>
      <c r="B135" s="1255" t="s">
        <v>948</v>
      </c>
      <c r="C135" s="1256" t="s">
        <v>552</v>
      </c>
      <c r="D135" s="1310" t="s">
        <v>448</v>
      </c>
      <c r="E135" s="1272">
        <v>10</v>
      </c>
      <c r="F135" s="1258" t="s">
        <v>949</v>
      </c>
      <c r="G135" s="1258" t="s">
        <v>733</v>
      </c>
      <c r="H135" s="1236">
        <v>306940000</v>
      </c>
      <c r="I135" s="1236">
        <v>184000000</v>
      </c>
      <c r="J135" s="1236">
        <v>122940000</v>
      </c>
      <c r="K135" s="1236">
        <v>156000000</v>
      </c>
      <c r="L135" s="1296">
        <v>0.50824265328728746</v>
      </c>
      <c r="M135" s="1236">
        <v>1050000</v>
      </c>
      <c r="N135" s="1236">
        <v>1050000</v>
      </c>
    </row>
    <row r="136" spans="1:14" s="1223" customFormat="1" ht="36" customHeight="1" x14ac:dyDescent="0.25">
      <c r="A136" s="1226"/>
      <c r="B136" s="1255" t="s">
        <v>948</v>
      </c>
      <c r="C136" s="1256" t="s">
        <v>554</v>
      </c>
      <c r="D136" s="1310" t="s">
        <v>890</v>
      </c>
      <c r="E136" s="1272">
        <v>10</v>
      </c>
      <c r="F136" s="1258" t="s">
        <v>949</v>
      </c>
      <c r="G136" s="1258" t="s">
        <v>733</v>
      </c>
      <c r="H136" s="1238">
        <v>213330000000</v>
      </c>
      <c r="I136" s="1238">
        <v>156637953250</v>
      </c>
      <c r="J136" s="1238">
        <v>56692046750</v>
      </c>
      <c r="K136" s="1238">
        <v>55796689247</v>
      </c>
      <c r="L136" s="1297">
        <v>0.26155106758074342</v>
      </c>
      <c r="M136" s="1238">
        <v>16772427216</v>
      </c>
      <c r="N136" s="1238">
        <v>16755244051</v>
      </c>
    </row>
    <row r="137" spans="1:14" s="1223" customFormat="1" ht="36" customHeight="1" x14ac:dyDescent="0.25">
      <c r="A137" s="1226"/>
      <c r="B137" s="1259" t="s">
        <v>950</v>
      </c>
      <c r="C137" s="1260" t="s">
        <v>889</v>
      </c>
      <c r="D137" s="1311" t="s">
        <v>891</v>
      </c>
      <c r="E137" s="1263">
        <v>10</v>
      </c>
      <c r="F137" s="1262" t="s">
        <v>949</v>
      </c>
      <c r="G137" s="1262" t="s">
        <v>733</v>
      </c>
      <c r="H137" s="1233">
        <v>206476770000</v>
      </c>
      <c r="I137" s="1233">
        <v>151913953250</v>
      </c>
      <c r="J137" s="1233">
        <v>54562816750</v>
      </c>
      <c r="K137" s="1233">
        <v>54558991332</v>
      </c>
      <c r="L137" s="1294">
        <v>0.26423791563573956</v>
      </c>
      <c r="M137" s="1233">
        <v>16651353505</v>
      </c>
      <c r="N137" s="1233">
        <v>16651353505</v>
      </c>
    </row>
    <row r="138" spans="1:14" s="1223" customFormat="1" ht="36" customHeight="1" x14ac:dyDescent="0.25">
      <c r="A138" s="1226"/>
      <c r="B138" s="1259" t="s">
        <v>950</v>
      </c>
      <c r="C138" s="1260" t="s">
        <v>892</v>
      </c>
      <c r="D138" s="1311" t="s">
        <v>893</v>
      </c>
      <c r="E138" s="1263">
        <v>10</v>
      </c>
      <c r="F138" s="1262" t="s">
        <v>949</v>
      </c>
      <c r="G138" s="1262" t="s">
        <v>733</v>
      </c>
      <c r="H138" s="1233">
        <v>554100000</v>
      </c>
      <c r="I138" s="1233">
        <v>460600000</v>
      </c>
      <c r="J138" s="1233">
        <v>93500000</v>
      </c>
      <c r="K138" s="1233">
        <v>211800000</v>
      </c>
      <c r="L138" s="1294">
        <v>0.38224147265836489</v>
      </c>
      <c r="M138" s="1233">
        <v>0</v>
      </c>
      <c r="N138" s="1233">
        <v>0</v>
      </c>
    </row>
    <row r="139" spans="1:14" s="1223" customFormat="1" ht="36" customHeight="1" x14ac:dyDescent="0.25">
      <c r="A139" s="1226"/>
      <c r="B139" s="1259" t="s">
        <v>950</v>
      </c>
      <c r="C139" s="1273" t="s">
        <v>894</v>
      </c>
      <c r="D139" s="1311" t="s">
        <v>849</v>
      </c>
      <c r="E139" s="1274">
        <v>10</v>
      </c>
      <c r="F139" s="1262" t="s">
        <v>949</v>
      </c>
      <c r="G139" s="1262" t="s">
        <v>733</v>
      </c>
      <c r="H139" s="1233">
        <v>4094643318</v>
      </c>
      <c r="I139" s="1233">
        <v>2600000000</v>
      </c>
      <c r="J139" s="1233">
        <v>1494643318</v>
      </c>
      <c r="K139" s="1233">
        <v>1025897915</v>
      </c>
      <c r="L139" s="1294">
        <v>0.25054634441299584</v>
      </c>
      <c r="M139" s="1233">
        <v>121073711</v>
      </c>
      <c r="N139" s="1233">
        <v>103890546</v>
      </c>
    </row>
    <row r="140" spans="1:14" s="1223" customFormat="1" ht="36" customHeight="1" x14ac:dyDescent="0.25">
      <c r="A140" s="1226"/>
      <c r="B140" s="1259" t="s">
        <v>950</v>
      </c>
      <c r="C140" s="1260" t="s">
        <v>895</v>
      </c>
      <c r="D140" s="1311" t="s">
        <v>633</v>
      </c>
      <c r="E140" s="1263">
        <v>10</v>
      </c>
      <c r="F140" s="1262" t="s">
        <v>949</v>
      </c>
      <c r="G140" s="1262" t="s">
        <v>733</v>
      </c>
      <c r="H140" s="1233">
        <v>671500000</v>
      </c>
      <c r="I140" s="1233">
        <v>350000000</v>
      </c>
      <c r="J140" s="1233">
        <v>321500000</v>
      </c>
      <c r="K140" s="1233">
        <v>0</v>
      </c>
      <c r="L140" s="1294">
        <v>0</v>
      </c>
      <c r="M140" s="1233">
        <v>0</v>
      </c>
      <c r="N140" s="1233">
        <v>0</v>
      </c>
    </row>
    <row r="141" spans="1:14" s="1223" customFormat="1" ht="36" customHeight="1" x14ac:dyDescent="0.25">
      <c r="A141" s="1226"/>
      <c r="B141" s="1259" t="s">
        <v>950</v>
      </c>
      <c r="C141" s="1260" t="s">
        <v>896</v>
      </c>
      <c r="D141" s="1311" t="s">
        <v>637</v>
      </c>
      <c r="E141" s="1263">
        <v>10</v>
      </c>
      <c r="F141" s="1262" t="s">
        <v>949</v>
      </c>
      <c r="G141" s="1262" t="s">
        <v>733</v>
      </c>
      <c r="H141" s="1233">
        <v>103586682</v>
      </c>
      <c r="I141" s="1233">
        <v>32500000</v>
      </c>
      <c r="J141" s="1233">
        <v>71086682</v>
      </c>
      <c r="K141" s="1233">
        <v>0</v>
      </c>
      <c r="L141" s="1294">
        <v>0</v>
      </c>
      <c r="M141" s="1233">
        <v>0</v>
      </c>
      <c r="N141" s="1233">
        <v>0</v>
      </c>
    </row>
    <row r="142" spans="1:14" s="1223" customFormat="1" ht="36" customHeight="1" x14ac:dyDescent="0.25">
      <c r="A142" s="1226"/>
      <c r="B142" s="1259" t="s">
        <v>950</v>
      </c>
      <c r="C142" s="1260" t="s">
        <v>897</v>
      </c>
      <c r="D142" s="1311" t="s">
        <v>644</v>
      </c>
      <c r="E142" s="1263">
        <v>10</v>
      </c>
      <c r="F142" s="1262" t="s">
        <v>949</v>
      </c>
      <c r="G142" s="1262" t="s">
        <v>733</v>
      </c>
      <c r="H142" s="1233">
        <v>70000000</v>
      </c>
      <c r="I142" s="1233">
        <v>0</v>
      </c>
      <c r="J142" s="1233">
        <v>70000000</v>
      </c>
      <c r="K142" s="1233">
        <v>0</v>
      </c>
      <c r="L142" s="1294">
        <v>0</v>
      </c>
      <c r="M142" s="1233">
        <v>0</v>
      </c>
      <c r="N142" s="1233">
        <v>0</v>
      </c>
    </row>
    <row r="143" spans="1:14" s="1223" customFormat="1" ht="36" customHeight="1" x14ac:dyDescent="0.25">
      <c r="A143" s="1226"/>
      <c r="B143" s="1259" t="s">
        <v>950</v>
      </c>
      <c r="C143" s="1260" t="s">
        <v>898</v>
      </c>
      <c r="D143" s="1311" t="s">
        <v>899</v>
      </c>
      <c r="E143" s="1263">
        <v>10</v>
      </c>
      <c r="F143" s="1262" t="s">
        <v>949</v>
      </c>
      <c r="G143" s="1262" t="s">
        <v>733</v>
      </c>
      <c r="H143" s="1233">
        <v>30000000</v>
      </c>
      <c r="I143" s="1233">
        <v>0</v>
      </c>
      <c r="J143" s="1233">
        <v>30000000</v>
      </c>
      <c r="K143" s="1233">
        <v>0</v>
      </c>
      <c r="L143" s="1294">
        <v>0</v>
      </c>
      <c r="M143" s="1233">
        <v>0</v>
      </c>
      <c r="N143" s="1233">
        <v>0</v>
      </c>
    </row>
    <row r="144" spans="1:14" s="1223" customFormat="1" ht="36" customHeight="1" x14ac:dyDescent="0.25">
      <c r="A144" s="1226"/>
      <c r="B144" s="1259" t="s">
        <v>950</v>
      </c>
      <c r="C144" s="1260" t="s">
        <v>900</v>
      </c>
      <c r="D144" s="1311" t="s">
        <v>870</v>
      </c>
      <c r="E144" s="1263">
        <v>10</v>
      </c>
      <c r="F144" s="1262" t="s">
        <v>949</v>
      </c>
      <c r="G144" s="1262" t="s">
        <v>733</v>
      </c>
      <c r="H144" s="1233">
        <v>5900000</v>
      </c>
      <c r="I144" s="1233">
        <v>5900000</v>
      </c>
      <c r="J144" s="1233">
        <v>0</v>
      </c>
      <c r="K144" s="1233">
        <v>0</v>
      </c>
      <c r="L144" s="1294">
        <v>0</v>
      </c>
      <c r="M144" s="1233">
        <v>0</v>
      </c>
      <c r="N144" s="1233">
        <v>0</v>
      </c>
    </row>
    <row r="145" spans="1:14" s="1223" customFormat="1" ht="36" customHeight="1" x14ac:dyDescent="0.25">
      <c r="A145" s="1226"/>
      <c r="B145" s="1259" t="s">
        <v>950</v>
      </c>
      <c r="C145" s="1260" t="s">
        <v>901</v>
      </c>
      <c r="D145" s="1311" t="s">
        <v>902</v>
      </c>
      <c r="E145" s="1263">
        <v>10</v>
      </c>
      <c r="F145" s="1262" t="s">
        <v>949</v>
      </c>
      <c r="G145" s="1262" t="s">
        <v>733</v>
      </c>
      <c r="H145" s="1233">
        <v>1323500000</v>
      </c>
      <c r="I145" s="1233">
        <v>1275000000</v>
      </c>
      <c r="J145" s="1233">
        <v>48500000</v>
      </c>
      <c r="K145" s="1233">
        <v>0</v>
      </c>
      <c r="L145" s="1294">
        <v>0</v>
      </c>
      <c r="M145" s="1233">
        <v>0</v>
      </c>
      <c r="N145" s="1233">
        <v>0</v>
      </c>
    </row>
    <row r="146" spans="1:14" s="1223" customFormat="1" ht="36" customHeight="1" x14ac:dyDescent="0.25">
      <c r="A146" s="1226"/>
      <c r="B146" s="1255" t="s">
        <v>948</v>
      </c>
      <c r="C146" s="1256" t="s">
        <v>549</v>
      </c>
      <c r="D146" s="1310" t="s">
        <v>578</v>
      </c>
      <c r="E146" s="1272">
        <v>16</v>
      </c>
      <c r="F146" s="1258" t="s">
        <v>949</v>
      </c>
      <c r="G146" s="1258" t="s">
        <v>735</v>
      </c>
      <c r="H146" s="1238">
        <v>67899270000</v>
      </c>
      <c r="I146" s="1238">
        <v>10942239408</v>
      </c>
      <c r="J146" s="1238">
        <v>56957030592</v>
      </c>
      <c r="K146" s="1238">
        <v>970744573.5</v>
      </c>
      <c r="L146" s="1297">
        <v>1.4296833728845685E-2</v>
      </c>
      <c r="M146" s="1238">
        <v>640454776.5</v>
      </c>
      <c r="N146" s="1238">
        <v>556537506.5</v>
      </c>
    </row>
    <row r="147" spans="1:14" s="1223" customFormat="1" ht="36" customHeight="1" x14ac:dyDescent="0.25">
      <c r="A147" s="1226"/>
      <c r="B147" s="1259" t="s">
        <v>950</v>
      </c>
      <c r="C147" s="1264" t="s">
        <v>550</v>
      </c>
      <c r="D147" s="1311" t="s">
        <v>450</v>
      </c>
      <c r="E147" s="1263">
        <v>16</v>
      </c>
      <c r="F147" s="1262" t="s">
        <v>949</v>
      </c>
      <c r="G147" s="1262" t="s">
        <v>735</v>
      </c>
      <c r="H147" s="1233">
        <v>55592270000</v>
      </c>
      <c r="I147" s="1233">
        <v>10135239408</v>
      </c>
      <c r="J147" s="1233">
        <v>45457030592</v>
      </c>
      <c r="K147" s="1233">
        <v>835818815</v>
      </c>
      <c r="L147" s="1294">
        <v>1.5034802770241258E-2</v>
      </c>
      <c r="M147" s="1233">
        <v>623787018</v>
      </c>
      <c r="N147" s="1233">
        <v>539869748</v>
      </c>
    </row>
    <row r="148" spans="1:14" s="1223" customFormat="1" ht="36" customHeight="1" x14ac:dyDescent="0.25">
      <c r="A148" s="1226"/>
      <c r="B148" s="1259" t="s">
        <v>950</v>
      </c>
      <c r="C148" s="1264" t="s">
        <v>551</v>
      </c>
      <c r="D148" s="1311" t="s">
        <v>451</v>
      </c>
      <c r="E148" s="1263">
        <v>16</v>
      </c>
      <c r="F148" s="1262" t="s">
        <v>949</v>
      </c>
      <c r="G148" s="1262" t="s">
        <v>735</v>
      </c>
      <c r="H148" s="1233">
        <v>300000000</v>
      </c>
      <c r="I148" s="1233">
        <v>300000000</v>
      </c>
      <c r="J148" s="1233">
        <v>0</v>
      </c>
      <c r="K148" s="1233">
        <v>16667758.5</v>
      </c>
      <c r="L148" s="1294">
        <v>5.5559194999999999E-2</v>
      </c>
      <c r="M148" s="1233">
        <v>16667758.5</v>
      </c>
      <c r="N148" s="1233">
        <v>16667758.5</v>
      </c>
    </row>
    <row r="149" spans="1:14" s="1223" customFormat="1" ht="36" customHeight="1" x14ac:dyDescent="0.25">
      <c r="A149" s="1226"/>
      <c r="B149" s="1259" t="s">
        <v>950</v>
      </c>
      <c r="C149" s="1264" t="s">
        <v>903</v>
      </c>
      <c r="D149" s="1311" t="s">
        <v>904</v>
      </c>
      <c r="E149" s="1263">
        <v>16</v>
      </c>
      <c r="F149" s="1262" t="s">
        <v>949</v>
      </c>
      <c r="G149" s="1262" t="s">
        <v>735</v>
      </c>
      <c r="H149" s="1233">
        <v>7000000</v>
      </c>
      <c r="I149" s="1233">
        <v>7000000</v>
      </c>
      <c r="J149" s="1233">
        <v>0</v>
      </c>
      <c r="K149" s="1233">
        <v>0</v>
      </c>
      <c r="L149" s="1294">
        <v>0</v>
      </c>
      <c r="M149" s="1233">
        <v>0</v>
      </c>
      <c r="N149" s="1233">
        <v>0</v>
      </c>
    </row>
    <row r="150" spans="1:14" s="1223" customFormat="1" ht="36" customHeight="1" x14ac:dyDescent="0.25">
      <c r="A150" s="1226"/>
      <c r="B150" s="1259" t="s">
        <v>950</v>
      </c>
      <c r="C150" s="1264" t="s">
        <v>905</v>
      </c>
      <c r="D150" s="1311" t="s">
        <v>849</v>
      </c>
      <c r="E150" s="1263">
        <v>16</v>
      </c>
      <c r="F150" s="1262" t="s">
        <v>949</v>
      </c>
      <c r="G150" s="1262" t="s">
        <v>735</v>
      </c>
      <c r="H150" s="1233">
        <v>300000000</v>
      </c>
      <c r="I150" s="1233">
        <v>300000000</v>
      </c>
      <c r="J150" s="1233">
        <v>0</v>
      </c>
      <c r="K150" s="1233">
        <v>0</v>
      </c>
      <c r="L150" s="1294">
        <v>0</v>
      </c>
      <c r="M150" s="1233">
        <v>0</v>
      </c>
      <c r="N150" s="1233">
        <v>0</v>
      </c>
    </row>
    <row r="151" spans="1:14" s="1223" customFormat="1" ht="36" customHeight="1" x14ac:dyDescent="0.25">
      <c r="A151" s="1226"/>
      <c r="B151" s="1259" t="s">
        <v>950</v>
      </c>
      <c r="C151" s="1264" t="s">
        <v>906</v>
      </c>
      <c r="D151" s="1311" t="s">
        <v>848</v>
      </c>
      <c r="E151" s="1263">
        <v>16</v>
      </c>
      <c r="F151" s="1262" t="s">
        <v>949</v>
      </c>
      <c r="G151" s="1262" t="s">
        <v>735</v>
      </c>
      <c r="H151" s="1233">
        <v>200000000</v>
      </c>
      <c r="I151" s="1233">
        <v>200000000</v>
      </c>
      <c r="J151" s="1233">
        <v>0</v>
      </c>
      <c r="K151" s="1233">
        <v>118258000</v>
      </c>
      <c r="L151" s="1294">
        <v>0.59128999999999998</v>
      </c>
      <c r="M151" s="1233">
        <v>0</v>
      </c>
      <c r="N151" s="1233">
        <v>0</v>
      </c>
    </row>
    <row r="152" spans="1:14" s="1223" customFormat="1" ht="36" customHeight="1" x14ac:dyDescent="0.25">
      <c r="A152" s="1226"/>
      <c r="B152" s="1259" t="s">
        <v>950</v>
      </c>
      <c r="C152" s="1264" t="s">
        <v>907</v>
      </c>
      <c r="D152" s="1311" t="s">
        <v>908</v>
      </c>
      <c r="E152" s="1263">
        <v>16</v>
      </c>
      <c r="F152" s="1262" t="s">
        <v>949</v>
      </c>
      <c r="G152" s="1262" t="s">
        <v>735</v>
      </c>
      <c r="H152" s="1233">
        <v>400000000</v>
      </c>
      <c r="I152" s="1233">
        <v>0</v>
      </c>
      <c r="J152" s="1233">
        <v>400000000</v>
      </c>
      <c r="K152" s="1233">
        <v>0</v>
      </c>
      <c r="L152" s="1294">
        <v>0</v>
      </c>
      <c r="M152" s="1233">
        <v>0</v>
      </c>
      <c r="N152" s="1233">
        <v>0</v>
      </c>
    </row>
    <row r="153" spans="1:14" s="1223" customFormat="1" ht="36" customHeight="1" x14ac:dyDescent="0.25">
      <c r="A153" s="1226"/>
      <c r="B153" s="1259" t="s">
        <v>950</v>
      </c>
      <c r="C153" s="1264" t="s">
        <v>909</v>
      </c>
      <c r="D153" s="1311" t="s">
        <v>911</v>
      </c>
      <c r="E153" s="1263">
        <v>16</v>
      </c>
      <c r="F153" s="1262" t="s">
        <v>949</v>
      </c>
      <c r="G153" s="1262" t="s">
        <v>735</v>
      </c>
      <c r="H153" s="1233">
        <v>11000000000</v>
      </c>
      <c r="I153" s="1233">
        <v>0</v>
      </c>
      <c r="J153" s="1233">
        <v>11000000000</v>
      </c>
      <c r="K153" s="1233">
        <v>0</v>
      </c>
      <c r="L153" s="1294">
        <v>0</v>
      </c>
      <c r="M153" s="1233">
        <v>0</v>
      </c>
      <c r="N153" s="1233">
        <v>0</v>
      </c>
    </row>
    <row r="154" spans="1:14" s="1223" customFormat="1" ht="36" customHeight="1" x14ac:dyDescent="0.25">
      <c r="A154" s="1226"/>
      <c r="B154" s="1259" t="s">
        <v>950</v>
      </c>
      <c r="C154" s="1264" t="s">
        <v>910</v>
      </c>
      <c r="D154" s="1311" t="s">
        <v>912</v>
      </c>
      <c r="E154" s="1263">
        <v>16</v>
      </c>
      <c r="F154" s="1262" t="s">
        <v>949</v>
      </c>
      <c r="G154" s="1262" t="s">
        <v>735</v>
      </c>
      <c r="H154" s="1233">
        <v>70000000</v>
      </c>
      <c r="I154" s="1233">
        <v>0</v>
      </c>
      <c r="J154" s="1233">
        <v>70000000</v>
      </c>
      <c r="K154" s="1233">
        <v>0</v>
      </c>
      <c r="L154" s="1294">
        <v>0</v>
      </c>
      <c r="M154" s="1233">
        <v>0</v>
      </c>
      <c r="N154" s="1233">
        <v>0</v>
      </c>
    </row>
    <row r="155" spans="1:14" s="1223" customFormat="1" ht="36" customHeight="1" x14ac:dyDescent="0.25">
      <c r="A155" s="1226"/>
      <c r="B155" s="1259" t="s">
        <v>950</v>
      </c>
      <c r="C155" s="1264" t="s">
        <v>913</v>
      </c>
      <c r="D155" s="1311" t="s">
        <v>637</v>
      </c>
      <c r="E155" s="1263">
        <v>16</v>
      </c>
      <c r="F155" s="1262" t="s">
        <v>949</v>
      </c>
      <c r="G155" s="1262" t="s">
        <v>735</v>
      </c>
      <c r="H155" s="1233">
        <v>30000000</v>
      </c>
      <c r="I155" s="1233">
        <v>0</v>
      </c>
      <c r="J155" s="1233">
        <v>30000000</v>
      </c>
      <c r="K155" s="1233">
        <v>0</v>
      </c>
      <c r="L155" s="1294">
        <v>0</v>
      </c>
      <c r="M155" s="1233">
        <v>0</v>
      </c>
      <c r="N155" s="1233">
        <v>0</v>
      </c>
    </row>
    <row r="156" spans="1:14" s="1223" customFormat="1" ht="36" customHeight="1" x14ac:dyDescent="0.25">
      <c r="A156" s="1226"/>
      <c r="B156" s="1255" t="s">
        <v>948</v>
      </c>
      <c r="C156" s="1256" t="s">
        <v>553</v>
      </c>
      <c r="D156" s="1310" t="s">
        <v>452</v>
      </c>
      <c r="E156" s="1272">
        <v>16</v>
      </c>
      <c r="F156" s="1258" t="s">
        <v>949</v>
      </c>
      <c r="G156" s="1258" t="s">
        <v>735</v>
      </c>
      <c r="H156" s="1236">
        <v>520047000</v>
      </c>
      <c r="I156" s="1236">
        <v>0</v>
      </c>
      <c r="J156" s="1236">
        <v>520047000</v>
      </c>
      <c r="K156" s="1236">
        <v>0</v>
      </c>
      <c r="L156" s="1296">
        <v>0</v>
      </c>
      <c r="M156" s="1236">
        <v>0</v>
      </c>
      <c r="N156" s="1236">
        <v>0</v>
      </c>
    </row>
    <row r="157" spans="1:14" s="1227" customFormat="1" ht="36" customHeight="1" x14ac:dyDescent="0.25">
      <c r="A157" s="1226"/>
      <c r="B157" s="1247" t="s">
        <v>948</v>
      </c>
      <c r="C157" s="1248" t="s">
        <v>453</v>
      </c>
      <c r="D157" s="1308" t="s">
        <v>657</v>
      </c>
      <c r="E157" s="1275">
        <v>10</v>
      </c>
      <c r="F157" s="1250" t="s">
        <v>949</v>
      </c>
      <c r="G157" s="1250" t="s">
        <v>733</v>
      </c>
      <c r="H157" s="1230">
        <v>28830707961</v>
      </c>
      <c r="I157" s="1230">
        <v>24912997881</v>
      </c>
      <c r="J157" s="1230">
        <v>3917710080</v>
      </c>
      <c r="K157" s="1230">
        <v>17490987672</v>
      </c>
      <c r="L157" s="1290">
        <v>0.60667909007508536</v>
      </c>
      <c r="M157" s="1230">
        <v>137929257</v>
      </c>
      <c r="N157" s="1230">
        <v>119258891</v>
      </c>
    </row>
    <row r="158" spans="1:14" s="1227" customFormat="1" ht="36" customHeight="1" x14ac:dyDescent="0.25">
      <c r="A158" s="1226"/>
      <c r="B158" s="1247" t="s">
        <v>948</v>
      </c>
      <c r="C158" s="1248" t="s">
        <v>453</v>
      </c>
      <c r="D158" s="1308" t="s">
        <v>657</v>
      </c>
      <c r="E158" s="1275">
        <v>13</v>
      </c>
      <c r="F158" s="1250" t="s">
        <v>949</v>
      </c>
      <c r="G158" s="1250" t="s">
        <v>733</v>
      </c>
      <c r="H158" s="1230">
        <v>4000000000</v>
      </c>
      <c r="I158" s="1230">
        <v>0</v>
      </c>
      <c r="J158" s="1230">
        <v>4000000000</v>
      </c>
      <c r="K158" s="1230">
        <v>0</v>
      </c>
      <c r="L158" s="1290">
        <v>0</v>
      </c>
      <c r="M158" s="1230">
        <v>0</v>
      </c>
      <c r="N158" s="1230">
        <v>0</v>
      </c>
    </row>
    <row r="159" spans="1:14" s="1227" customFormat="1" ht="36" customHeight="1" x14ac:dyDescent="0.25">
      <c r="A159" s="1226"/>
      <c r="B159" s="1247" t="s">
        <v>948</v>
      </c>
      <c r="C159" s="1248" t="s">
        <v>453</v>
      </c>
      <c r="D159" s="1308" t="s">
        <v>657</v>
      </c>
      <c r="E159" s="1275">
        <v>15</v>
      </c>
      <c r="F159" s="1250" t="s">
        <v>949</v>
      </c>
      <c r="G159" s="1250" t="s">
        <v>735</v>
      </c>
      <c r="H159" s="1230">
        <v>3184674178</v>
      </c>
      <c r="I159" s="1230">
        <v>766620000</v>
      </c>
      <c r="J159" s="1230">
        <v>2418054178</v>
      </c>
      <c r="K159" s="1230">
        <v>597153383.60000002</v>
      </c>
      <c r="L159" s="1290">
        <v>0.18750847032490367</v>
      </c>
      <c r="M159" s="1230">
        <v>0</v>
      </c>
      <c r="N159" s="1230">
        <v>0</v>
      </c>
    </row>
    <row r="160" spans="1:14" s="1223" customFormat="1" ht="36" customHeight="1" x14ac:dyDescent="0.25">
      <c r="A160" s="1226"/>
      <c r="B160" s="1247" t="s">
        <v>948</v>
      </c>
      <c r="C160" s="1248" t="s">
        <v>961</v>
      </c>
      <c r="D160" s="1308" t="s">
        <v>836</v>
      </c>
      <c r="E160" s="1275">
        <v>10</v>
      </c>
      <c r="F160" s="1250"/>
      <c r="G160" s="1250"/>
      <c r="H160" s="1230">
        <v>16953300000</v>
      </c>
      <c r="I160" s="1230">
        <v>13035589920</v>
      </c>
      <c r="J160" s="1230">
        <v>3917710080</v>
      </c>
      <c r="K160" s="1230">
        <v>5613579711</v>
      </c>
      <c r="L160" s="1290">
        <v>0.33112017784148218</v>
      </c>
      <c r="M160" s="1230">
        <v>137929257</v>
      </c>
      <c r="N160" s="1230">
        <v>119258891</v>
      </c>
    </row>
    <row r="161" spans="1:14" s="1223" customFormat="1" ht="36" customHeight="1" x14ac:dyDescent="0.25">
      <c r="A161" s="1226"/>
      <c r="B161" s="1247" t="s">
        <v>948</v>
      </c>
      <c r="C161" s="1248" t="s">
        <v>961</v>
      </c>
      <c r="D161" s="1308" t="s">
        <v>836</v>
      </c>
      <c r="E161" s="1275">
        <v>15</v>
      </c>
      <c r="F161" s="1250"/>
      <c r="G161" s="1250"/>
      <c r="H161" s="1230">
        <v>3184674178</v>
      </c>
      <c r="I161" s="1230">
        <v>766620000</v>
      </c>
      <c r="J161" s="1230">
        <v>2418054178</v>
      </c>
      <c r="K161" s="1230">
        <v>597153383.60000002</v>
      </c>
      <c r="L161" s="1290">
        <v>0.18750847032490367</v>
      </c>
      <c r="M161" s="1230">
        <v>0</v>
      </c>
      <c r="N161" s="1230">
        <v>0</v>
      </c>
    </row>
    <row r="162" spans="1:14" s="1223" customFormat="1" ht="36" customHeight="1" x14ac:dyDescent="0.25">
      <c r="A162" s="1226"/>
      <c r="B162" s="1251" t="s">
        <v>948</v>
      </c>
      <c r="C162" s="1276" t="s">
        <v>962</v>
      </c>
      <c r="D162" s="1309" t="s">
        <v>876</v>
      </c>
      <c r="E162" s="1270">
        <v>10</v>
      </c>
      <c r="F162" s="1254" t="s">
        <v>949</v>
      </c>
      <c r="G162" s="1254" t="s">
        <v>733</v>
      </c>
      <c r="H162" s="1239">
        <v>16953300000</v>
      </c>
      <c r="I162" s="1239">
        <v>13035589920</v>
      </c>
      <c r="J162" s="1239">
        <v>3917710080</v>
      </c>
      <c r="K162" s="1239">
        <v>5613579711</v>
      </c>
      <c r="L162" s="1298">
        <v>0.33112017784148218</v>
      </c>
      <c r="M162" s="1239">
        <v>137929257</v>
      </c>
      <c r="N162" s="1239">
        <v>119258891</v>
      </c>
    </row>
    <row r="163" spans="1:14" s="1223" customFormat="1" ht="36" customHeight="1" x14ac:dyDescent="0.25">
      <c r="A163" s="1226"/>
      <c r="B163" s="1255" t="s">
        <v>948</v>
      </c>
      <c r="C163" s="1269" t="s">
        <v>915</v>
      </c>
      <c r="D163" s="1310" t="s">
        <v>877</v>
      </c>
      <c r="E163" s="1272">
        <v>10</v>
      </c>
      <c r="F163" s="1258" t="s">
        <v>949</v>
      </c>
      <c r="G163" s="1258" t="s">
        <v>733</v>
      </c>
      <c r="H163" s="1238">
        <v>16953300000</v>
      </c>
      <c r="I163" s="1238">
        <v>13035589920</v>
      </c>
      <c r="J163" s="1238">
        <v>3917710080</v>
      </c>
      <c r="K163" s="1238">
        <v>5613579711</v>
      </c>
      <c r="L163" s="1297">
        <v>0.33112017784148218</v>
      </c>
      <c r="M163" s="1238">
        <v>137929257</v>
      </c>
      <c r="N163" s="1238">
        <v>119258891</v>
      </c>
    </row>
    <row r="164" spans="1:14" s="1223" customFormat="1" ht="36" customHeight="1" x14ac:dyDescent="0.25">
      <c r="A164" s="1226"/>
      <c r="B164" s="1255" t="s">
        <v>948</v>
      </c>
      <c r="C164" s="1269" t="s">
        <v>963</v>
      </c>
      <c r="D164" s="1310" t="s">
        <v>878</v>
      </c>
      <c r="E164" s="1272">
        <v>10</v>
      </c>
      <c r="F164" s="1258" t="s">
        <v>949</v>
      </c>
      <c r="G164" s="1258" t="s">
        <v>733</v>
      </c>
      <c r="H164" s="1238">
        <v>16953300000</v>
      </c>
      <c r="I164" s="1238">
        <v>13035589920</v>
      </c>
      <c r="J164" s="1238">
        <v>3917710080</v>
      </c>
      <c r="K164" s="1238">
        <v>5613579711</v>
      </c>
      <c r="L164" s="1297">
        <v>0.33112017784148218</v>
      </c>
      <c r="M164" s="1238">
        <v>137929257</v>
      </c>
      <c r="N164" s="1238">
        <v>119258891</v>
      </c>
    </row>
    <row r="165" spans="1:14" s="1223" customFormat="1" ht="36" customHeight="1" x14ac:dyDescent="0.25">
      <c r="A165" s="1226"/>
      <c r="B165" s="1259" t="s">
        <v>950</v>
      </c>
      <c r="C165" s="1277" t="s">
        <v>916</v>
      </c>
      <c r="D165" s="1312" t="s">
        <v>914</v>
      </c>
      <c r="E165" s="1278">
        <v>10</v>
      </c>
      <c r="F165" s="1279" t="s">
        <v>949</v>
      </c>
      <c r="G165" s="1279" t="s">
        <v>733</v>
      </c>
      <c r="H165" s="1240">
        <v>3200000000</v>
      </c>
      <c r="I165" s="1240">
        <v>3127889920</v>
      </c>
      <c r="J165" s="1240">
        <v>72110080</v>
      </c>
      <c r="K165" s="1240">
        <v>1081581904</v>
      </c>
      <c r="L165" s="1299">
        <v>0.33799434499999997</v>
      </c>
      <c r="M165" s="1240">
        <v>83206275</v>
      </c>
      <c r="N165" s="1240">
        <v>75593226</v>
      </c>
    </row>
    <row r="166" spans="1:14" s="1223" customFormat="1" ht="36" customHeight="1" x14ac:dyDescent="0.25">
      <c r="A166" s="1226"/>
      <c r="B166" s="1259" t="s">
        <v>950</v>
      </c>
      <c r="C166" s="1264" t="s">
        <v>919</v>
      </c>
      <c r="D166" s="1311" t="s">
        <v>845</v>
      </c>
      <c r="E166" s="1263">
        <v>10</v>
      </c>
      <c r="F166" s="1262" t="s">
        <v>949</v>
      </c>
      <c r="G166" s="1262" t="s">
        <v>733</v>
      </c>
      <c r="H166" s="1233">
        <v>1195270080</v>
      </c>
      <c r="I166" s="1233">
        <v>1193160000</v>
      </c>
      <c r="J166" s="1233">
        <v>2110080</v>
      </c>
      <c r="K166" s="1233">
        <v>623190000</v>
      </c>
      <c r="L166" s="1294">
        <v>0.52138007169057554</v>
      </c>
      <c r="M166" s="1233">
        <v>0</v>
      </c>
      <c r="N166" s="1233">
        <v>0</v>
      </c>
    </row>
    <row r="167" spans="1:14" s="1223" customFormat="1" ht="36" customHeight="1" x14ac:dyDescent="0.25">
      <c r="A167" s="1226"/>
      <c r="B167" s="1259" t="s">
        <v>950</v>
      </c>
      <c r="C167" s="1264" t="s">
        <v>920</v>
      </c>
      <c r="D167" s="1311" t="s">
        <v>840</v>
      </c>
      <c r="E167" s="1263">
        <v>10</v>
      </c>
      <c r="F167" s="1262" t="s">
        <v>949</v>
      </c>
      <c r="G167" s="1262" t="s">
        <v>733</v>
      </c>
      <c r="H167" s="1233">
        <v>572800000</v>
      </c>
      <c r="I167" s="1233">
        <v>572800000</v>
      </c>
      <c r="J167" s="1233">
        <v>0</v>
      </c>
      <c r="K167" s="1233">
        <v>0</v>
      </c>
      <c r="L167" s="1294">
        <v>0</v>
      </c>
      <c r="M167" s="1233">
        <v>0</v>
      </c>
      <c r="N167" s="1233">
        <v>0</v>
      </c>
    </row>
    <row r="168" spans="1:14" s="1223" customFormat="1" ht="36" customHeight="1" x14ac:dyDescent="0.25">
      <c r="A168" s="1226"/>
      <c r="B168" s="1259" t="s">
        <v>950</v>
      </c>
      <c r="C168" s="1264" t="s">
        <v>921</v>
      </c>
      <c r="D168" s="1311" t="s">
        <v>841</v>
      </c>
      <c r="E168" s="1263">
        <v>10</v>
      </c>
      <c r="F168" s="1262" t="s">
        <v>949</v>
      </c>
      <c r="G168" s="1262" t="s">
        <v>733</v>
      </c>
      <c r="H168" s="1233">
        <v>300000000</v>
      </c>
      <c r="I168" s="1233">
        <v>300000000</v>
      </c>
      <c r="J168" s="1233">
        <v>0</v>
      </c>
      <c r="K168" s="1233">
        <v>300000000</v>
      </c>
      <c r="L168" s="1294">
        <v>1</v>
      </c>
      <c r="M168" s="1233">
        <v>0</v>
      </c>
      <c r="N168" s="1233">
        <v>0</v>
      </c>
    </row>
    <row r="169" spans="1:14" s="1223" customFormat="1" ht="36" customHeight="1" x14ac:dyDescent="0.25">
      <c r="A169" s="1226"/>
      <c r="B169" s="1259" t="s">
        <v>950</v>
      </c>
      <c r="C169" s="1264" t="s">
        <v>922</v>
      </c>
      <c r="D169" s="1311" t="s">
        <v>437</v>
      </c>
      <c r="E169" s="1263">
        <v>10</v>
      </c>
      <c r="F169" s="1262" t="s">
        <v>949</v>
      </c>
      <c r="G169" s="1262" t="s">
        <v>733</v>
      </c>
      <c r="H169" s="1233">
        <v>1061929920</v>
      </c>
      <c r="I169" s="1233">
        <v>1061929920</v>
      </c>
      <c r="J169" s="1233">
        <v>0</v>
      </c>
      <c r="K169" s="1233">
        <v>158391904</v>
      </c>
      <c r="L169" s="1294">
        <v>0.14915476154961338</v>
      </c>
      <c r="M169" s="1233">
        <v>83206275</v>
      </c>
      <c r="N169" s="1233">
        <v>75593226</v>
      </c>
    </row>
    <row r="170" spans="1:14" s="1223" customFormat="1" ht="36" customHeight="1" x14ac:dyDescent="0.25">
      <c r="A170" s="1226"/>
      <c r="B170" s="1259" t="s">
        <v>950</v>
      </c>
      <c r="C170" s="1264" t="s">
        <v>923</v>
      </c>
      <c r="D170" s="1311" t="s">
        <v>917</v>
      </c>
      <c r="E170" s="1263">
        <v>10</v>
      </c>
      <c r="F170" s="1262" t="s">
        <v>949</v>
      </c>
      <c r="G170" s="1262" t="s">
        <v>733</v>
      </c>
      <c r="H170" s="1233">
        <v>70000000</v>
      </c>
      <c r="I170" s="1233">
        <v>0</v>
      </c>
      <c r="J170" s="1233">
        <v>70000000</v>
      </c>
      <c r="K170" s="1233">
        <v>0</v>
      </c>
      <c r="L170" s="1294">
        <v>0</v>
      </c>
      <c r="M170" s="1233">
        <v>0</v>
      </c>
      <c r="N170" s="1233">
        <v>0</v>
      </c>
    </row>
    <row r="171" spans="1:14" s="1223" customFormat="1" ht="36" customHeight="1" x14ac:dyDescent="0.25">
      <c r="A171" s="1226"/>
      <c r="B171" s="1259" t="s">
        <v>950</v>
      </c>
      <c r="C171" s="1277" t="s">
        <v>918</v>
      </c>
      <c r="D171" s="1312" t="s">
        <v>851</v>
      </c>
      <c r="E171" s="1278">
        <v>10</v>
      </c>
      <c r="F171" s="1279" t="s">
        <v>949</v>
      </c>
      <c r="G171" s="1279" t="s">
        <v>733</v>
      </c>
      <c r="H171" s="1240">
        <v>13753300000</v>
      </c>
      <c r="I171" s="1240">
        <v>9907700000</v>
      </c>
      <c r="J171" s="1240">
        <v>3845600000</v>
      </c>
      <c r="K171" s="1240">
        <v>4531997807</v>
      </c>
      <c r="L171" s="1299">
        <v>0.32952075552776422</v>
      </c>
      <c r="M171" s="1240">
        <v>54722982</v>
      </c>
      <c r="N171" s="1240">
        <v>43665665</v>
      </c>
    </row>
    <row r="172" spans="1:14" s="1223" customFormat="1" ht="36" customHeight="1" x14ac:dyDescent="0.25">
      <c r="A172" s="1226"/>
      <c r="B172" s="1259" t="s">
        <v>950</v>
      </c>
      <c r="C172" s="1264" t="s">
        <v>924</v>
      </c>
      <c r="D172" s="1311" t="s">
        <v>845</v>
      </c>
      <c r="E172" s="1263">
        <v>10</v>
      </c>
      <c r="F172" s="1262" t="s">
        <v>949</v>
      </c>
      <c r="G172" s="1262" t="s">
        <v>733</v>
      </c>
      <c r="H172" s="1233">
        <v>7474200000</v>
      </c>
      <c r="I172" s="1233">
        <v>4709300000</v>
      </c>
      <c r="J172" s="1233">
        <v>2764900000</v>
      </c>
      <c r="K172" s="1233">
        <v>3388600000</v>
      </c>
      <c r="L172" s="1294">
        <v>0.45337293623397823</v>
      </c>
      <c r="M172" s="1233">
        <v>0</v>
      </c>
      <c r="N172" s="1233">
        <v>0</v>
      </c>
    </row>
    <row r="173" spans="1:14" s="1223" customFormat="1" ht="36" customHeight="1" x14ac:dyDescent="0.25">
      <c r="A173" s="1226"/>
      <c r="B173" s="1259" t="s">
        <v>950</v>
      </c>
      <c r="C173" s="1264" t="s">
        <v>925</v>
      </c>
      <c r="D173" s="1311" t="s">
        <v>840</v>
      </c>
      <c r="E173" s="1263">
        <v>10</v>
      </c>
      <c r="F173" s="1262" t="s">
        <v>949</v>
      </c>
      <c r="G173" s="1262" t="s">
        <v>733</v>
      </c>
      <c r="H173" s="1233">
        <v>1941970000</v>
      </c>
      <c r="I173" s="1233">
        <v>1941970000</v>
      </c>
      <c r="J173" s="1233">
        <v>0</v>
      </c>
      <c r="K173" s="1233">
        <v>0</v>
      </c>
      <c r="L173" s="1294">
        <v>0</v>
      </c>
      <c r="M173" s="1233">
        <v>0</v>
      </c>
      <c r="N173" s="1233">
        <v>0</v>
      </c>
    </row>
    <row r="174" spans="1:14" s="1223" customFormat="1" ht="36" customHeight="1" x14ac:dyDescent="0.25">
      <c r="A174" s="1226"/>
      <c r="B174" s="1259" t="s">
        <v>950</v>
      </c>
      <c r="C174" s="1264" t="s">
        <v>926</v>
      </c>
      <c r="D174" s="1311" t="s">
        <v>841</v>
      </c>
      <c r="E174" s="1263">
        <v>10</v>
      </c>
      <c r="F174" s="1262" t="s">
        <v>949</v>
      </c>
      <c r="G174" s="1262" t="s">
        <v>733</v>
      </c>
      <c r="H174" s="1233">
        <v>987660000</v>
      </c>
      <c r="I174" s="1233">
        <v>987660000</v>
      </c>
      <c r="J174" s="1233">
        <v>0</v>
      </c>
      <c r="K174" s="1233">
        <v>987660000</v>
      </c>
      <c r="L174" s="1294">
        <v>1</v>
      </c>
      <c r="M174" s="1233">
        <v>0</v>
      </c>
      <c r="N174" s="1233">
        <v>0</v>
      </c>
    </row>
    <row r="175" spans="1:14" s="1223" customFormat="1" ht="36" customHeight="1" x14ac:dyDescent="0.25">
      <c r="A175" s="1226"/>
      <c r="B175" s="1259" t="s">
        <v>950</v>
      </c>
      <c r="C175" s="1264" t="s">
        <v>927</v>
      </c>
      <c r="D175" s="1311" t="s">
        <v>437</v>
      </c>
      <c r="E175" s="1263">
        <v>10</v>
      </c>
      <c r="F175" s="1262" t="s">
        <v>949</v>
      </c>
      <c r="G175" s="1262" t="s">
        <v>733</v>
      </c>
      <c r="H175" s="1233">
        <v>2268770000</v>
      </c>
      <c r="I175" s="1233">
        <v>2268770000</v>
      </c>
      <c r="J175" s="1233">
        <v>0</v>
      </c>
      <c r="K175" s="1233">
        <v>155737807</v>
      </c>
      <c r="L175" s="1294">
        <v>6.8644158288411777E-2</v>
      </c>
      <c r="M175" s="1233">
        <v>54722982</v>
      </c>
      <c r="N175" s="1233">
        <v>43665665</v>
      </c>
    </row>
    <row r="176" spans="1:14" s="1223" customFormat="1" ht="36" customHeight="1" x14ac:dyDescent="0.25">
      <c r="A176" s="1226"/>
      <c r="B176" s="1259" t="s">
        <v>950</v>
      </c>
      <c r="C176" s="1264" t="s">
        <v>928</v>
      </c>
      <c r="D176" s="1311" t="s">
        <v>917</v>
      </c>
      <c r="E176" s="1263">
        <v>10</v>
      </c>
      <c r="F176" s="1262" t="s">
        <v>949</v>
      </c>
      <c r="G176" s="1262" t="s">
        <v>733</v>
      </c>
      <c r="H176" s="1233">
        <v>136400000</v>
      </c>
      <c r="I176" s="1233">
        <v>0</v>
      </c>
      <c r="J176" s="1233">
        <v>136400000</v>
      </c>
      <c r="K176" s="1233">
        <v>0</v>
      </c>
      <c r="L176" s="1294">
        <v>0</v>
      </c>
      <c r="M176" s="1233">
        <v>0</v>
      </c>
      <c r="N176" s="1233">
        <v>0</v>
      </c>
    </row>
    <row r="177" spans="1:14" s="1223" customFormat="1" ht="36" customHeight="1" x14ac:dyDescent="0.25">
      <c r="A177" s="1226"/>
      <c r="B177" s="1259" t="s">
        <v>950</v>
      </c>
      <c r="C177" s="1264" t="s">
        <v>929</v>
      </c>
      <c r="D177" s="1311" t="s">
        <v>843</v>
      </c>
      <c r="E177" s="1263">
        <v>10</v>
      </c>
      <c r="F177" s="1262" t="s">
        <v>949</v>
      </c>
      <c r="G177" s="1262" t="s">
        <v>733</v>
      </c>
      <c r="H177" s="1233">
        <v>944300000</v>
      </c>
      <c r="I177" s="1233">
        <v>0</v>
      </c>
      <c r="J177" s="1233">
        <v>944300000</v>
      </c>
      <c r="K177" s="1233">
        <v>0</v>
      </c>
      <c r="L177" s="1294">
        <v>0</v>
      </c>
      <c r="M177" s="1233">
        <v>0</v>
      </c>
      <c r="N177" s="1233">
        <v>0</v>
      </c>
    </row>
    <row r="178" spans="1:14" s="1223" customFormat="1" ht="36" customHeight="1" x14ac:dyDescent="0.25">
      <c r="A178" s="1226"/>
      <c r="B178" s="1251" t="s">
        <v>948</v>
      </c>
      <c r="C178" s="1276" t="s">
        <v>964</v>
      </c>
      <c r="D178" s="1309" t="s">
        <v>838</v>
      </c>
      <c r="E178" s="1270">
        <v>15</v>
      </c>
      <c r="F178" s="1254" t="s">
        <v>949</v>
      </c>
      <c r="G178" s="1254" t="s">
        <v>735</v>
      </c>
      <c r="H178" s="1239">
        <v>3184674178</v>
      </c>
      <c r="I178" s="1239">
        <v>766620000</v>
      </c>
      <c r="J178" s="1239">
        <v>2418054178</v>
      </c>
      <c r="K178" s="1239">
        <v>597153383.60000002</v>
      </c>
      <c r="L178" s="1298">
        <v>0.18750847032490367</v>
      </c>
      <c r="M178" s="1239">
        <v>0</v>
      </c>
      <c r="N178" s="1239">
        <v>0</v>
      </c>
    </row>
    <row r="179" spans="1:14" s="1223" customFormat="1" ht="36" customHeight="1" x14ac:dyDescent="0.25">
      <c r="A179" s="1226"/>
      <c r="B179" s="1255" t="s">
        <v>948</v>
      </c>
      <c r="C179" s="1269" t="s">
        <v>930</v>
      </c>
      <c r="D179" s="1310" t="s">
        <v>941</v>
      </c>
      <c r="E179" s="1272">
        <v>15</v>
      </c>
      <c r="F179" s="1258" t="s">
        <v>949</v>
      </c>
      <c r="G179" s="1258" t="s">
        <v>735</v>
      </c>
      <c r="H179" s="1238">
        <v>3184674178</v>
      </c>
      <c r="I179" s="1238">
        <v>766620000</v>
      </c>
      <c r="J179" s="1238">
        <v>2418054178</v>
      </c>
      <c r="K179" s="1238">
        <v>597153383.60000002</v>
      </c>
      <c r="L179" s="1297">
        <v>0.18750847032490367</v>
      </c>
      <c r="M179" s="1238">
        <v>0</v>
      </c>
      <c r="N179" s="1238">
        <v>0</v>
      </c>
    </row>
    <row r="180" spans="1:14" s="1223" customFormat="1" ht="36" customHeight="1" x14ac:dyDescent="0.25">
      <c r="A180" s="1226"/>
      <c r="B180" s="1255" t="s">
        <v>948</v>
      </c>
      <c r="C180" s="1269" t="s">
        <v>965</v>
      </c>
      <c r="D180" s="1310" t="s">
        <v>941</v>
      </c>
      <c r="E180" s="1272">
        <v>15</v>
      </c>
      <c r="F180" s="1258" t="s">
        <v>949</v>
      </c>
      <c r="G180" s="1258" t="s">
        <v>735</v>
      </c>
      <c r="H180" s="1238">
        <v>3184674178</v>
      </c>
      <c r="I180" s="1238">
        <v>766620000</v>
      </c>
      <c r="J180" s="1238">
        <v>2418054178</v>
      </c>
      <c r="K180" s="1238">
        <v>597153383.60000002</v>
      </c>
      <c r="L180" s="1297">
        <v>0.18750847032490367</v>
      </c>
      <c r="M180" s="1238">
        <v>0</v>
      </c>
      <c r="N180" s="1238">
        <v>0</v>
      </c>
    </row>
    <row r="181" spans="1:14" s="1223" customFormat="1" ht="36" customHeight="1" x14ac:dyDescent="0.25">
      <c r="A181" s="1226"/>
      <c r="B181" s="1280" t="s">
        <v>950</v>
      </c>
      <c r="C181" s="1277" t="s">
        <v>931</v>
      </c>
      <c r="D181" s="1312" t="s">
        <v>844</v>
      </c>
      <c r="E181" s="1278">
        <v>15</v>
      </c>
      <c r="F181" s="1267" t="s">
        <v>949</v>
      </c>
      <c r="G181" s="1267" t="s">
        <v>735</v>
      </c>
      <c r="H181" s="1235">
        <v>0</v>
      </c>
      <c r="I181" s="1235">
        <v>0</v>
      </c>
      <c r="J181" s="1235">
        <v>0</v>
      </c>
      <c r="K181" s="1235">
        <v>0</v>
      </c>
      <c r="L181" s="1295">
        <v>0</v>
      </c>
      <c r="M181" s="1235">
        <v>0</v>
      </c>
      <c r="N181" s="1235">
        <v>0</v>
      </c>
    </row>
    <row r="182" spans="1:14" s="1223" customFormat="1" ht="36" customHeight="1" x14ac:dyDescent="0.25">
      <c r="A182" s="1226"/>
      <c r="B182" s="1259" t="s">
        <v>950</v>
      </c>
      <c r="C182" s="1264" t="s">
        <v>932</v>
      </c>
      <c r="D182" s="1311" t="s">
        <v>845</v>
      </c>
      <c r="E182" s="1263">
        <v>15</v>
      </c>
      <c r="F182" s="1262" t="s">
        <v>949</v>
      </c>
      <c r="G182" s="1262" t="s">
        <v>735</v>
      </c>
      <c r="H182" s="1233">
        <v>0</v>
      </c>
      <c r="I182" s="1233">
        <v>0</v>
      </c>
      <c r="J182" s="1233">
        <v>0</v>
      </c>
      <c r="K182" s="1233">
        <v>0</v>
      </c>
      <c r="L182" s="1294">
        <v>0</v>
      </c>
      <c r="M182" s="1233">
        <v>0</v>
      </c>
      <c r="N182" s="1233">
        <v>0</v>
      </c>
    </row>
    <row r="183" spans="1:14" s="1223" customFormat="1" ht="36" customHeight="1" x14ac:dyDescent="0.25">
      <c r="A183" s="1226"/>
      <c r="B183" s="1259" t="s">
        <v>950</v>
      </c>
      <c r="C183" s="1264" t="s">
        <v>933</v>
      </c>
      <c r="D183" s="1311" t="s">
        <v>840</v>
      </c>
      <c r="E183" s="1263">
        <v>15</v>
      </c>
      <c r="F183" s="1262" t="s">
        <v>949</v>
      </c>
      <c r="G183" s="1262" t="s">
        <v>735</v>
      </c>
      <c r="H183" s="1233">
        <v>0</v>
      </c>
      <c r="I183" s="1233">
        <v>0</v>
      </c>
      <c r="J183" s="1233">
        <v>0</v>
      </c>
      <c r="K183" s="1233">
        <v>0</v>
      </c>
      <c r="L183" s="1294">
        <v>0</v>
      </c>
      <c r="M183" s="1233">
        <v>0</v>
      </c>
      <c r="N183" s="1233">
        <v>0</v>
      </c>
    </row>
    <row r="184" spans="1:14" s="1223" customFormat="1" ht="36" customHeight="1" x14ac:dyDescent="0.25">
      <c r="A184" s="1226"/>
      <c r="B184" s="1259" t="s">
        <v>950</v>
      </c>
      <c r="C184" s="1264" t="s">
        <v>934</v>
      </c>
      <c r="D184" s="1311" t="s">
        <v>841</v>
      </c>
      <c r="E184" s="1263">
        <v>15</v>
      </c>
      <c r="F184" s="1262" t="s">
        <v>949</v>
      </c>
      <c r="G184" s="1262" t="s">
        <v>735</v>
      </c>
      <c r="H184" s="1233">
        <v>0</v>
      </c>
      <c r="I184" s="1233">
        <v>0</v>
      </c>
      <c r="J184" s="1233">
        <v>0</v>
      </c>
      <c r="K184" s="1233">
        <v>0</v>
      </c>
      <c r="L184" s="1294">
        <v>0</v>
      </c>
      <c r="M184" s="1233">
        <v>0</v>
      </c>
      <c r="N184" s="1233">
        <v>0</v>
      </c>
    </row>
    <row r="185" spans="1:14" s="1223" customFormat="1" ht="36" customHeight="1" x14ac:dyDescent="0.25">
      <c r="A185" s="1226"/>
      <c r="B185" s="1259" t="s">
        <v>950</v>
      </c>
      <c r="C185" s="1264" t="s">
        <v>935</v>
      </c>
      <c r="D185" s="1311" t="s">
        <v>437</v>
      </c>
      <c r="E185" s="1263">
        <v>15</v>
      </c>
      <c r="F185" s="1262" t="s">
        <v>949</v>
      </c>
      <c r="G185" s="1262" t="s">
        <v>735</v>
      </c>
      <c r="H185" s="1233">
        <v>0</v>
      </c>
      <c r="I185" s="1233">
        <v>0</v>
      </c>
      <c r="J185" s="1233">
        <v>0</v>
      </c>
      <c r="K185" s="1233">
        <v>0</v>
      </c>
      <c r="L185" s="1294">
        <v>0</v>
      </c>
      <c r="M185" s="1233">
        <v>0</v>
      </c>
      <c r="N185" s="1233">
        <v>0</v>
      </c>
    </row>
    <row r="186" spans="1:14" s="1223" customFormat="1" ht="36" customHeight="1" x14ac:dyDescent="0.25">
      <c r="A186" s="1226"/>
      <c r="B186" s="1280" t="s">
        <v>950</v>
      </c>
      <c r="C186" s="1277" t="s">
        <v>936</v>
      </c>
      <c r="D186" s="1312" t="s">
        <v>839</v>
      </c>
      <c r="E186" s="1278">
        <v>15</v>
      </c>
      <c r="F186" s="1267" t="s">
        <v>949</v>
      </c>
      <c r="G186" s="1267" t="s">
        <v>735</v>
      </c>
      <c r="H186" s="1235">
        <v>3184674178</v>
      </c>
      <c r="I186" s="1235">
        <v>766620000</v>
      </c>
      <c r="J186" s="1235">
        <v>2418054178</v>
      </c>
      <c r="K186" s="1235">
        <v>597153383.60000002</v>
      </c>
      <c r="L186" s="1295">
        <v>0.18750847032490367</v>
      </c>
      <c r="M186" s="1235">
        <v>0</v>
      </c>
      <c r="N186" s="1235">
        <v>0</v>
      </c>
    </row>
    <row r="187" spans="1:14" s="1223" customFormat="1" ht="36" customHeight="1" x14ac:dyDescent="0.25">
      <c r="A187" s="1226"/>
      <c r="B187" s="1259" t="s">
        <v>950</v>
      </c>
      <c r="C187" s="1264" t="s">
        <v>937</v>
      </c>
      <c r="D187" s="1311" t="s">
        <v>845</v>
      </c>
      <c r="E187" s="1281">
        <v>15</v>
      </c>
      <c r="F187" s="1262" t="s">
        <v>949</v>
      </c>
      <c r="G187" s="1262" t="s">
        <v>735</v>
      </c>
      <c r="H187" s="1233">
        <v>2748820000</v>
      </c>
      <c r="I187" s="1233">
        <v>596620000</v>
      </c>
      <c r="J187" s="1233">
        <v>2152200000</v>
      </c>
      <c r="K187" s="1233">
        <v>540370000</v>
      </c>
      <c r="L187" s="1294">
        <v>0.19658253359623401</v>
      </c>
      <c r="M187" s="1233">
        <v>0</v>
      </c>
      <c r="N187" s="1233">
        <v>0</v>
      </c>
    </row>
    <row r="188" spans="1:14" s="1223" customFormat="1" ht="36" customHeight="1" x14ac:dyDescent="0.25">
      <c r="A188" s="1226"/>
      <c r="B188" s="1259" t="s">
        <v>950</v>
      </c>
      <c r="C188" s="1264" t="s">
        <v>938</v>
      </c>
      <c r="D188" s="1311" t="s">
        <v>840</v>
      </c>
      <c r="E188" s="1281">
        <v>15</v>
      </c>
      <c r="F188" s="1262" t="s">
        <v>949</v>
      </c>
      <c r="G188" s="1262" t="s">
        <v>735</v>
      </c>
      <c r="H188" s="1233">
        <v>215354178</v>
      </c>
      <c r="I188" s="1233">
        <v>100000000</v>
      </c>
      <c r="J188" s="1233">
        <v>115354178</v>
      </c>
      <c r="K188" s="1233">
        <v>0</v>
      </c>
      <c r="L188" s="1294">
        <v>0</v>
      </c>
      <c r="M188" s="1233">
        <v>0</v>
      </c>
      <c r="N188" s="1233">
        <v>0</v>
      </c>
    </row>
    <row r="189" spans="1:14" s="1223" customFormat="1" ht="36" customHeight="1" x14ac:dyDescent="0.25">
      <c r="A189" s="1226"/>
      <c r="B189" s="1259" t="s">
        <v>950</v>
      </c>
      <c r="C189" s="1264" t="s">
        <v>939</v>
      </c>
      <c r="D189" s="1311" t="s">
        <v>841</v>
      </c>
      <c r="E189" s="1281">
        <v>15</v>
      </c>
      <c r="F189" s="1262" t="s">
        <v>949</v>
      </c>
      <c r="G189" s="1262" t="s">
        <v>735</v>
      </c>
      <c r="H189" s="1233">
        <v>157500000</v>
      </c>
      <c r="I189" s="1233">
        <v>70000000</v>
      </c>
      <c r="J189" s="1233">
        <v>87500000</v>
      </c>
      <c r="K189" s="1233">
        <v>56783383.600000001</v>
      </c>
      <c r="L189" s="1294">
        <v>0.36052941968253971</v>
      </c>
      <c r="M189" s="1233">
        <v>0</v>
      </c>
      <c r="N189" s="1233">
        <v>0</v>
      </c>
    </row>
    <row r="190" spans="1:14" s="1223" customFormat="1" ht="36" customHeight="1" x14ac:dyDescent="0.25">
      <c r="A190" s="1226"/>
      <c r="B190" s="1259" t="s">
        <v>950</v>
      </c>
      <c r="C190" s="1264" t="s">
        <v>940</v>
      </c>
      <c r="D190" s="1311" t="s">
        <v>437</v>
      </c>
      <c r="E190" s="1281">
        <v>15</v>
      </c>
      <c r="F190" s="1262" t="s">
        <v>949</v>
      </c>
      <c r="G190" s="1262" t="s">
        <v>735</v>
      </c>
      <c r="H190" s="1233">
        <v>63000000</v>
      </c>
      <c r="I190" s="1233">
        <v>0</v>
      </c>
      <c r="J190" s="1233">
        <v>63000000</v>
      </c>
      <c r="K190" s="1233">
        <v>0</v>
      </c>
      <c r="L190" s="1294">
        <v>0</v>
      </c>
      <c r="M190" s="1233">
        <v>0</v>
      </c>
      <c r="N190" s="1233">
        <v>0</v>
      </c>
    </row>
    <row r="191" spans="1:14" s="1223" customFormat="1" ht="36" customHeight="1" x14ac:dyDescent="0.25">
      <c r="A191" s="1226"/>
      <c r="B191" s="1251" t="s">
        <v>948</v>
      </c>
      <c r="C191" s="1276" t="s">
        <v>966</v>
      </c>
      <c r="D191" s="1309" t="s">
        <v>847</v>
      </c>
      <c r="E191" s="1282">
        <v>10</v>
      </c>
      <c r="F191" s="1254" t="s">
        <v>949</v>
      </c>
      <c r="G191" s="1254" t="s">
        <v>733</v>
      </c>
      <c r="H191" s="1239">
        <v>11877407961</v>
      </c>
      <c r="I191" s="1239">
        <v>11877407961</v>
      </c>
      <c r="J191" s="1239">
        <v>0</v>
      </c>
      <c r="K191" s="1239">
        <v>11877407961</v>
      </c>
      <c r="L191" s="1298">
        <v>1</v>
      </c>
      <c r="M191" s="1239">
        <v>0</v>
      </c>
      <c r="N191" s="1239">
        <v>0</v>
      </c>
    </row>
    <row r="192" spans="1:14" s="1223" customFormat="1" ht="36" customHeight="1" x14ac:dyDescent="0.25">
      <c r="A192" s="1226"/>
      <c r="B192" s="1251" t="s">
        <v>948</v>
      </c>
      <c r="C192" s="1276" t="s">
        <v>966</v>
      </c>
      <c r="D192" s="1309" t="s">
        <v>847</v>
      </c>
      <c r="E192" s="1282">
        <v>13</v>
      </c>
      <c r="F192" s="1254" t="s">
        <v>949</v>
      </c>
      <c r="G192" s="1254" t="s">
        <v>733</v>
      </c>
      <c r="H192" s="1239">
        <v>4000000000</v>
      </c>
      <c r="I192" s="1239">
        <v>0</v>
      </c>
      <c r="J192" s="1239">
        <v>4000000000</v>
      </c>
      <c r="K192" s="1239">
        <v>0</v>
      </c>
      <c r="L192" s="1298">
        <v>0</v>
      </c>
      <c r="M192" s="1239">
        <v>0</v>
      </c>
      <c r="N192" s="1239">
        <v>0</v>
      </c>
    </row>
    <row r="193" spans="1:14" s="1223" customFormat="1" ht="36" customHeight="1" x14ac:dyDescent="0.25">
      <c r="A193" s="1226"/>
      <c r="B193" s="1251" t="s">
        <v>948</v>
      </c>
      <c r="C193" s="1276" t="s">
        <v>943</v>
      </c>
      <c r="D193" s="1309" t="s">
        <v>838</v>
      </c>
      <c r="E193" s="1282">
        <v>10</v>
      </c>
      <c r="F193" s="1254" t="s">
        <v>949</v>
      </c>
      <c r="G193" s="1254" t="s">
        <v>733</v>
      </c>
      <c r="H193" s="1239">
        <v>11877407961</v>
      </c>
      <c r="I193" s="1239">
        <v>11877407961</v>
      </c>
      <c r="J193" s="1239">
        <v>0</v>
      </c>
      <c r="K193" s="1239">
        <v>11877407961</v>
      </c>
      <c r="L193" s="1298">
        <v>1</v>
      </c>
      <c r="M193" s="1239">
        <v>0</v>
      </c>
      <c r="N193" s="1239">
        <v>0</v>
      </c>
    </row>
    <row r="194" spans="1:14" s="1223" customFormat="1" ht="36" customHeight="1" x14ac:dyDescent="0.25">
      <c r="A194" s="1226"/>
      <c r="B194" s="1251" t="s">
        <v>948</v>
      </c>
      <c r="C194" s="1276" t="s">
        <v>943</v>
      </c>
      <c r="D194" s="1309" t="s">
        <v>838</v>
      </c>
      <c r="E194" s="1282">
        <v>13</v>
      </c>
      <c r="F194" s="1254" t="s">
        <v>949</v>
      </c>
      <c r="G194" s="1254" t="s">
        <v>733</v>
      </c>
      <c r="H194" s="1239">
        <v>4000000000</v>
      </c>
      <c r="I194" s="1239">
        <v>0</v>
      </c>
      <c r="J194" s="1239">
        <v>4000000000</v>
      </c>
      <c r="K194" s="1239">
        <v>0</v>
      </c>
      <c r="L194" s="1298">
        <v>0</v>
      </c>
      <c r="M194" s="1239">
        <v>0</v>
      </c>
      <c r="N194" s="1239">
        <v>0</v>
      </c>
    </row>
    <row r="195" spans="1:14" s="1223" customFormat="1" ht="36" customHeight="1" x14ac:dyDescent="0.25">
      <c r="A195" s="1226"/>
      <c r="B195" s="1255" t="s">
        <v>948</v>
      </c>
      <c r="C195" s="1269" t="s">
        <v>850</v>
      </c>
      <c r="D195" s="1310" t="s">
        <v>579</v>
      </c>
      <c r="E195" s="1272">
        <v>10</v>
      </c>
      <c r="F195" s="1258" t="s">
        <v>949</v>
      </c>
      <c r="G195" s="1258" t="s">
        <v>733</v>
      </c>
      <c r="H195" s="1236">
        <v>11877407961</v>
      </c>
      <c r="I195" s="1236">
        <v>11877407961</v>
      </c>
      <c r="J195" s="1236">
        <v>0</v>
      </c>
      <c r="K195" s="1236">
        <v>11877407961</v>
      </c>
      <c r="L195" s="1296">
        <v>1</v>
      </c>
      <c r="M195" s="1236">
        <v>0</v>
      </c>
      <c r="N195" s="1236">
        <v>0</v>
      </c>
    </row>
    <row r="196" spans="1:14" s="1223" customFormat="1" ht="36" customHeight="1" x14ac:dyDescent="0.25">
      <c r="A196" s="1226"/>
      <c r="B196" s="1255" t="s">
        <v>948</v>
      </c>
      <c r="C196" s="1269" t="s">
        <v>942</v>
      </c>
      <c r="D196" s="1310" t="s">
        <v>880</v>
      </c>
      <c r="E196" s="1272">
        <v>13</v>
      </c>
      <c r="F196" s="1258" t="s">
        <v>949</v>
      </c>
      <c r="G196" s="1258" t="s">
        <v>733</v>
      </c>
      <c r="H196" s="1236">
        <v>4000000000</v>
      </c>
      <c r="I196" s="1236">
        <v>0</v>
      </c>
      <c r="J196" s="1236">
        <v>4000000000</v>
      </c>
      <c r="K196" s="1236">
        <v>0</v>
      </c>
      <c r="L196" s="1296">
        <v>0</v>
      </c>
      <c r="M196" s="1236">
        <v>0</v>
      </c>
      <c r="N196" s="1236">
        <v>0</v>
      </c>
    </row>
    <row r="197" spans="1:14" s="1223" customFormat="1" ht="36" customHeight="1" x14ac:dyDescent="0.35">
      <c r="A197" s="1226"/>
      <c r="B197" s="1283" t="s">
        <v>967</v>
      </c>
      <c r="C197" s="1284"/>
      <c r="D197" s="1284"/>
      <c r="E197" s="1284"/>
      <c r="F197" s="1284"/>
      <c r="G197" s="1285"/>
      <c r="H197" s="1241">
        <f>+H10+H11+H12+H157+H158+H161</f>
        <v>509519237910</v>
      </c>
      <c r="I197" s="1241">
        <f t="shared" ref="I197:K197" si="0">+I10+I11+I12+I157+I158+I161</f>
        <v>376128567182.12</v>
      </c>
      <c r="J197" s="1241">
        <f t="shared" si="0"/>
        <v>133366670727.88</v>
      </c>
      <c r="K197" s="1241">
        <f t="shared" si="0"/>
        <v>109091621066.55</v>
      </c>
      <c r="L197" s="1306">
        <f t="shared" ref="L197" si="1">+K197/H197</f>
        <v>0.21410697172894505</v>
      </c>
      <c r="M197" s="1241">
        <f>+M10+M11+M12+M157+M158+M161</f>
        <v>44256073601.519997</v>
      </c>
      <c r="N197" s="1241">
        <f>+N10+N11+N12+N157+N158+N161</f>
        <v>44100408825.099998</v>
      </c>
    </row>
    <row r="198" spans="1:14" s="1225" customFormat="1" ht="15.75" x14ac:dyDescent="0.3">
      <c r="B198" s="1287"/>
      <c r="C198" s="1287"/>
      <c r="D198" s="1287"/>
      <c r="E198" s="1287"/>
      <c r="F198" s="1287"/>
      <c r="G198" s="1287"/>
      <c r="H198" s="1287"/>
      <c r="I198" s="1287"/>
      <c r="J198" s="1287"/>
      <c r="K198" s="1287"/>
      <c r="L198" s="1287"/>
      <c r="M198" s="1287"/>
      <c r="N198" s="1287"/>
    </row>
    <row r="199" spans="1:14" s="1225" customFormat="1" ht="18" x14ac:dyDescent="0.35">
      <c r="B199" s="1300" t="s">
        <v>975</v>
      </c>
      <c r="C199" s="1301"/>
      <c r="D199" s="1301"/>
      <c r="E199" s="1301"/>
      <c r="F199" s="1301"/>
      <c r="G199" s="1301"/>
      <c r="H199" s="1301"/>
      <c r="I199" s="1301"/>
      <c r="J199" s="1301"/>
      <c r="K199" s="1301"/>
      <c r="L199" s="1301"/>
      <c r="M199" s="1301"/>
      <c r="N199" s="1301"/>
    </row>
    <row r="200" spans="1:14" ht="36" x14ac:dyDescent="0.25">
      <c r="B200" s="1243" t="s">
        <v>944</v>
      </c>
      <c r="C200" s="1244" t="s">
        <v>945</v>
      </c>
      <c r="D200" s="1302" t="s">
        <v>946</v>
      </c>
      <c r="E200" s="1303"/>
      <c r="F200" s="1304"/>
      <c r="G200" s="1305"/>
      <c r="H200" s="1246" t="s">
        <v>599</v>
      </c>
      <c r="I200" s="1246" t="s">
        <v>977</v>
      </c>
      <c r="J200" s="1246" t="s">
        <v>976</v>
      </c>
      <c r="K200" s="1246" t="s">
        <v>978</v>
      </c>
      <c r="L200" s="1246" t="s">
        <v>974</v>
      </c>
      <c r="M200" s="1246" t="s">
        <v>0</v>
      </c>
      <c r="N200" s="1246" t="s">
        <v>220</v>
      </c>
    </row>
    <row r="201" spans="1:14" ht="36" customHeight="1" x14ac:dyDescent="0.25">
      <c r="B201" s="1313" t="str">
        <f>+B10</f>
        <v>Anexo Decreto</v>
      </c>
      <c r="C201" s="1313" t="str">
        <f>+C10</f>
        <v>A</v>
      </c>
      <c r="D201" s="1314" t="str">
        <f>+D10</f>
        <v>FUNCIONAMIENTO</v>
      </c>
      <c r="E201" s="1315"/>
      <c r="F201" s="1315"/>
      <c r="G201" s="1316"/>
      <c r="H201" s="1317">
        <f>+H10+H11+H12</f>
        <v>473503855771</v>
      </c>
      <c r="I201" s="1317">
        <f t="shared" ref="I201:K201" si="2">+I10+I11+I12</f>
        <v>350448949301.12</v>
      </c>
      <c r="J201" s="1317">
        <f t="shared" si="2"/>
        <v>123030906469.88</v>
      </c>
      <c r="K201" s="1317">
        <f t="shared" si="2"/>
        <v>91003480010.949997</v>
      </c>
      <c r="L201" s="1306">
        <f t="shared" ref="L201:L206" si="3">+K201/H201</f>
        <v>0.19219163455970226</v>
      </c>
      <c r="M201" s="1317">
        <f>+M10+M11+M12</f>
        <v>44118144344.519997</v>
      </c>
      <c r="N201" s="1317">
        <f>+N10+N11+N12</f>
        <v>43981149934.099998</v>
      </c>
    </row>
    <row r="202" spans="1:14" ht="36" customHeight="1" x14ac:dyDescent="0.25">
      <c r="B202" s="1318" t="str">
        <f>+B13</f>
        <v>Anexo Decreto</v>
      </c>
      <c r="C202" s="1318" t="str">
        <f t="shared" ref="C202:D202" si="4">+C13</f>
        <v>A-1</v>
      </c>
      <c r="D202" s="1319" t="str">
        <f t="shared" si="4"/>
        <v>GASTOS DE PERSONAL</v>
      </c>
      <c r="E202" s="1320"/>
      <c r="F202" s="1320"/>
      <c r="G202" s="1321"/>
      <c r="H202" s="1322">
        <f>+H13</f>
        <v>172032226926</v>
      </c>
      <c r="I202" s="1322">
        <f t="shared" ref="I202:K202" si="5">+I13</f>
        <v>171195130380</v>
      </c>
      <c r="J202" s="1322">
        <f t="shared" si="5"/>
        <v>837096546</v>
      </c>
      <c r="K202" s="1322">
        <f t="shared" si="5"/>
        <v>27411512676</v>
      </c>
      <c r="L202" s="1307">
        <f t="shared" si="3"/>
        <v>0.15933940498131852</v>
      </c>
      <c r="M202" s="1322">
        <f>+M13</f>
        <v>25711536122</v>
      </c>
      <c r="N202" s="1322">
        <f>+N13</f>
        <v>25711536122</v>
      </c>
    </row>
    <row r="203" spans="1:14" ht="36" customHeight="1" x14ac:dyDescent="0.25">
      <c r="B203" s="1318" t="str">
        <f>+B50</f>
        <v>Anexo Decreto</v>
      </c>
      <c r="C203" s="1318" t="str">
        <f t="shared" ref="C203:D203" si="6">+C50</f>
        <v>A-2</v>
      </c>
      <c r="D203" s="1319" t="str">
        <f t="shared" si="6"/>
        <v>GASTOS GENERALES</v>
      </c>
      <c r="E203" s="1320"/>
      <c r="F203" s="1320"/>
      <c r="G203" s="1321"/>
      <c r="H203" s="1322">
        <f>+H50</f>
        <v>18322440000</v>
      </c>
      <c r="I203" s="1322">
        <f t="shared" ref="I203:K203" si="7">+I50</f>
        <v>10931265263.120001</v>
      </c>
      <c r="J203" s="1322">
        <f t="shared" si="7"/>
        <v>7367174736.8800001</v>
      </c>
      <c r="K203" s="1322">
        <f t="shared" si="7"/>
        <v>6620533514.4499998</v>
      </c>
      <c r="L203" s="1307">
        <f t="shared" si="3"/>
        <v>0.36133470839309612</v>
      </c>
      <c r="M203" s="1322">
        <f>+M50</f>
        <v>992676230.01999998</v>
      </c>
      <c r="N203" s="1322">
        <f>+N50</f>
        <v>956782254.60000002</v>
      </c>
    </row>
    <row r="204" spans="1:14" ht="36" customHeight="1" x14ac:dyDescent="0.25">
      <c r="B204" s="1318" t="str">
        <f>+B122</f>
        <v>Anexo Decreto</v>
      </c>
      <c r="C204" s="1318" t="str">
        <f t="shared" ref="C204:D204" si="8">+C122</f>
        <v>A-3</v>
      </c>
      <c r="D204" s="1319" t="str">
        <f t="shared" si="8"/>
        <v>TRANSFERENCIAS CORRIENTES</v>
      </c>
      <c r="E204" s="1320"/>
      <c r="F204" s="1320"/>
      <c r="G204" s="1321"/>
      <c r="H204" s="1322">
        <f>+H122+H123+H124</f>
        <v>283149188845</v>
      </c>
      <c r="I204" s="1322">
        <f t="shared" ref="I204:K204" si="9">+I122+I123+I124</f>
        <v>168322553658</v>
      </c>
      <c r="J204" s="1322">
        <f t="shared" si="9"/>
        <v>114826635187</v>
      </c>
      <c r="K204" s="1322">
        <f t="shared" si="9"/>
        <v>56971433820.5</v>
      </c>
      <c r="L204" s="1307">
        <f t="shared" si="3"/>
        <v>0.2012064171996869</v>
      </c>
      <c r="M204" s="1322">
        <f>+M122+M123+M124</f>
        <v>17413931992.5</v>
      </c>
      <c r="N204" s="1322">
        <f>+N122+N123+N124</f>
        <v>17312831557.5</v>
      </c>
    </row>
    <row r="205" spans="1:14" ht="36" customHeight="1" x14ac:dyDescent="0.25">
      <c r="B205" s="1313" t="str">
        <f>+B157</f>
        <v>Anexo Decreto</v>
      </c>
      <c r="C205" s="1313" t="str">
        <f t="shared" ref="C205:D205" si="10">+C157</f>
        <v>C</v>
      </c>
      <c r="D205" s="1314" t="str">
        <f t="shared" si="10"/>
        <v>INVERSIÓN</v>
      </c>
      <c r="E205" s="1315"/>
      <c r="F205" s="1315"/>
      <c r="G205" s="1316"/>
      <c r="H205" s="1317">
        <f>+H157+H158+H159</f>
        <v>36015382139</v>
      </c>
      <c r="I205" s="1317">
        <f t="shared" ref="I205:K205" si="11">+I157+I158+I159</f>
        <v>25679617881</v>
      </c>
      <c r="J205" s="1317">
        <f t="shared" si="11"/>
        <v>10335764258</v>
      </c>
      <c r="K205" s="1317">
        <f t="shared" si="11"/>
        <v>18088141055.599998</v>
      </c>
      <c r="L205" s="1306">
        <f t="shared" si="3"/>
        <v>0.50223376738832048</v>
      </c>
      <c r="M205" s="1317">
        <f>+M157+M158+M159</f>
        <v>137929257</v>
      </c>
      <c r="N205" s="1317">
        <f>+N157+N158+N159</f>
        <v>119258891</v>
      </c>
    </row>
    <row r="206" spans="1:14" ht="36" customHeight="1" x14ac:dyDescent="0.25">
      <c r="B206" s="1314" t="s">
        <v>967</v>
      </c>
      <c r="C206" s="1315"/>
      <c r="D206" s="1315"/>
      <c r="E206" s="1315"/>
      <c r="F206" s="1315"/>
      <c r="G206" s="1316"/>
      <c r="H206" s="1317">
        <f>+H201+H205</f>
        <v>509519237910</v>
      </c>
      <c r="I206" s="1317">
        <f t="shared" ref="I206:K206" si="12">+I201+I205</f>
        <v>376128567182.12</v>
      </c>
      <c r="J206" s="1317">
        <f t="shared" si="12"/>
        <v>133366670727.88</v>
      </c>
      <c r="K206" s="1317">
        <f t="shared" si="12"/>
        <v>109091621066.54999</v>
      </c>
      <c r="L206" s="1306">
        <f t="shared" si="3"/>
        <v>0.21410697172894502</v>
      </c>
      <c r="M206" s="1317">
        <f t="shared" ref="M206:N206" si="13">+M201+M205</f>
        <v>44256073601.519997</v>
      </c>
      <c r="N206" s="1317">
        <f t="shared" si="13"/>
        <v>44100408825.099998</v>
      </c>
    </row>
    <row r="207" spans="1:14" x14ac:dyDescent="0.25"/>
    <row r="208" spans="1:14" x14ac:dyDescent="0.25"/>
  </sheetData>
  <printOptions horizontalCentered="1"/>
  <pageMargins left="0.59055118110236227" right="0.59055118110236227" top="0.59055118110236227" bottom="0.59055118110236227" header="0.39370078740157483" footer="0.39370078740157483"/>
  <pageSetup paperSize="14" scale="52" fitToHeight="0" orientation="landscape" horizontalDpi="300" verticalDpi="300" r:id="rId1"/>
  <headerFooter alignWithMargins="0">
    <oddFooter xml:space="preserve">&amp;CPágina &amp;P de &amp;N&amp;R&amp;8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X402"/>
  <sheetViews>
    <sheetView topLeftCell="A15" workbookViewId="0">
      <selection activeCell="D23" sqref="D22:D23"/>
    </sheetView>
  </sheetViews>
  <sheetFormatPr baseColWidth="10" defaultRowHeight="12.75" x14ac:dyDescent="0.2"/>
  <cols>
    <col min="1" max="1" width="15.5703125" style="33" customWidth="1"/>
    <col min="2" max="2" width="10" style="1" customWidth="1"/>
    <col min="3" max="3" width="3.5703125" style="30" customWidth="1"/>
    <col min="4" max="4" width="20.42578125" style="1" customWidth="1"/>
    <col min="5" max="5" width="17.140625" style="1" customWidth="1"/>
    <col min="6" max="6" width="15.5703125" style="1" customWidth="1"/>
    <col min="7" max="7" width="17" style="1" customWidth="1"/>
    <col min="8" max="8" width="17.42578125" style="1" customWidth="1"/>
    <col min="9" max="9" width="16.7109375" style="1" bestFit="1" customWidth="1"/>
    <col min="10" max="10" width="16.42578125" style="1" bestFit="1" customWidth="1"/>
    <col min="11" max="11" width="16.85546875" style="1" customWidth="1"/>
    <col min="12" max="13" width="15" style="1" bestFit="1" customWidth="1"/>
    <col min="14" max="15" width="14.42578125" style="1" bestFit="1" customWidth="1"/>
    <col min="16" max="16" width="15.5703125" style="1" customWidth="1"/>
    <col min="17" max="17" width="13.85546875" style="1" hidden="1" customWidth="1"/>
    <col min="18" max="18" width="5" style="1" hidden="1" customWidth="1"/>
    <col min="19" max="19" width="16.5703125" style="1" hidden="1" customWidth="1"/>
    <col min="20" max="20" width="5" style="1" hidden="1" customWidth="1"/>
    <col min="21" max="21" width="15.42578125" style="1" hidden="1" customWidth="1"/>
    <col min="22" max="22" width="5" style="1" hidden="1" customWidth="1"/>
    <col min="23" max="23" width="11.42578125" style="1"/>
    <col min="24" max="24" width="16.5703125" style="1" bestFit="1" customWidth="1"/>
    <col min="25" max="16384" width="11.42578125" style="1"/>
  </cols>
  <sheetData>
    <row r="1" spans="1:24" x14ac:dyDescent="0.2"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/>
    </row>
    <row r="2" spans="1:24" x14ac:dyDescent="0.2">
      <c r="B2" s="2"/>
      <c r="C2" s="3"/>
      <c r="D2" s="2"/>
      <c r="E2" s="2"/>
      <c r="F2" s="2"/>
      <c r="G2" s="5" t="str">
        <f>"INFORME PRESUPUESTAL"&amp;" "&amp;D5</f>
        <v>INFORME PRESUPUESTAL A DICIEMBRE 31 DE 2014</v>
      </c>
      <c r="H2" s="2"/>
      <c r="I2" s="2"/>
      <c r="J2" s="2"/>
      <c r="K2" s="2"/>
      <c r="L2" s="2"/>
      <c r="M2" s="2"/>
      <c r="N2" s="2"/>
      <c r="O2" s="2"/>
      <c r="P2" s="4"/>
    </row>
    <row r="3" spans="1:24" ht="15.75" x14ac:dyDescent="0.25">
      <c r="B3" s="2"/>
      <c r="C3" s="3"/>
      <c r="D3" s="35" t="s">
        <v>14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"/>
    </row>
    <row r="4" spans="1:24" ht="15.75" x14ac:dyDescent="0.25">
      <c r="B4" s="2"/>
      <c r="C4" s="3"/>
      <c r="D4" s="35" t="s">
        <v>288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"/>
    </row>
    <row r="5" spans="1:24" x14ac:dyDescent="0.2">
      <c r="B5" s="2"/>
      <c r="C5" s="3"/>
      <c r="D5" s="32" t="s">
        <v>334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4"/>
    </row>
    <row r="6" spans="1:24" x14ac:dyDescent="0.2">
      <c r="B6" s="2"/>
      <c r="C6" s="3"/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"/>
    </row>
    <row r="7" spans="1:24" ht="13.5" thickBot="1" x14ac:dyDescent="0.25">
      <c r="B7" s="2"/>
      <c r="C7" s="3"/>
      <c r="D7" s="5"/>
      <c r="E7" s="2"/>
      <c r="F7" s="21"/>
      <c r="G7" s="2"/>
      <c r="H7" s="2"/>
      <c r="I7" s="2"/>
      <c r="J7" s="2"/>
      <c r="K7" s="2"/>
      <c r="L7" s="2"/>
      <c r="M7" s="2"/>
      <c r="N7" s="2"/>
      <c r="O7" s="2"/>
      <c r="P7" s="4"/>
    </row>
    <row r="8" spans="1:24" x14ac:dyDescent="0.2">
      <c r="B8" s="6" t="s">
        <v>1</v>
      </c>
      <c r="C8" s="7"/>
      <c r="D8" s="8"/>
      <c r="E8" s="9" t="s">
        <v>18</v>
      </c>
      <c r="F8" s="36"/>
      <c r="G8" s="36" t="s">
        <v>2</v>
      </c>
      <c r="H8" s="36" t="s">
        <v>17</v>
      </c>
      <c r="I8" s="36" t="s">
        <v>6</v>
      </c>
      <c r="J8" s="36" t="s">
        <v>0</v>
      </c>
      <c r="K8" s="36" t="s">
        <v>220</v>
      </c>
      <c r="L8" s="36" t="s">
        <v>32</v>
      </c>
      <c r="M8" s="36" t="s">
        <v>32</v>
      </c>
      <c r="N8" s="36" t="s">
        <v>32</v>
      </c>
      <c r="O8" s="36" t="s">
        <v>32</v>
      </c>
      <c r="P8" s="4"/>
      <c r="Q8" s="1" t="s">
        <v>339</v>
      </c>
      <c r="S8" s="1" t="s">
        <v>340</v>
      </c>
      <c r="U8" s="1" t="s">
        <v>341</v>
      </c>
    </row>
    <row r="9" spans="1:24" ht="14.25" customHeight="1" thickBot="1" x14ac:dyDescent="0.25">
      <c r="B9" s="10" t="s">
        <v>3</v>
      </c>
      <c r="C9" s="11" t="s">
        <v>15</v>
      </c>
      <c r="D9" s="12" t="s">
        <v>4</v>
      </c>
      <c r="E9" s="10" t="s">
        <v>287</v>
      </c>
      <c r="F9" s="37"/>
      <c r="G9" s="12" t="s">
        <v>5</v>
      </c>
      <c r="H9" s="12" t="s">
        <v>7</v>
      </c>
      <c r="I9" s="12" t="s">
        <v>7</v>
      </c>
      <c r="J9" s="12" t="s">
        <v>7</v>
      </c>
      <c r="K9" s="12" t="s">
        <v>7</v>
      </c>
      <c r="L9" s="12" t="s">
        <v>280</v>
      </c>
      <c r="M9" s="12" t="s">
        <v>281</v>
      </c>
      <c r="N9" s="12" t="s">
        <v>282</v>
      </c>
      <c r="O9" s="12" t="s">
        <v>283</v>
      </c>
      <c r="P9" s="4"/>
    </row>
    <row r="10" spans="1:24" ht="13.5" customHeight="1" thickBot="1" x14ac:dyDescent="0.25">
      <c r="B10" s="13" t="s">
        <v>16</v>
      </c>
      <c r="C10" s="14"/>
      <c r="D10" s="37" t="s">
        <v>1</v>
      </c>
      <c r="E10" s="13"/>
      <c r="F10" s="15"/>
      <c r="G10" s="37">
        <v>1</v>
      </c>
      <c r="H10" s="37">
        <v>2</v>
      </c>
      <c r="I10" s="37">
        <v>3</v>
      </c>
      <c r="J10" s="37">
        <v>4</v>
      </c>
      <c r="K10" s="37">
        <v>5</v>
      </c>
      <c r="L10" s="37" t="s">
        <v>127</v>
      </c>
      <c r="M10" s="37" t="s">
        <v>128</v>
      </c>
      <c r="N10" s="37" t="s">
        <v>129</v>
      </c>
      <c r="O10" s="37" t="s">
        <v>130</v>
      </c>
      <c r="P10" s="4"/>
    </row>
    <row r="11" spans="1:24" s="16" customFormat="1" x14ac:dyDescent="0.2">
      <c r="A11" s="34"/>
      <c r="B11" s="38"/>
      <c r="C11" s="17"/>
      <c r="D11" s="38" t="s">
        <v>58</v>
      </c>
      <c r="E11" s="18">
        <f>+E12+E52+E137</f>
        <v>333346000000</v>
      </c>
      <c r="F11" s="18"/>
      <c r="G11" s="18">
        <f>+G12+G52+G137</f>
        <v>351346000000</v>
      </c>
      <c r="H11" s="18" t="e">
        <f>+#REF!</f>
        <v>#REF!</v>
      </c>
      <c r="I11" s="18" t="e">
        <f>+I12+I52+I137</f>
        <v>#REF!</v>
      </c>
      <c r="J11" s="18" t="e">
        <f>+J12+J52+J137</f>
        <v>#REF!</v>
      </c>
      <c r="K11" s="18" t="e">
        <f>+K12+K52+K137</f>
        <v>#REF!</v>
      </c>
      <c r="L11" s="18" t="e">
        <f t="shared" ref="L11:L50" si="0">+G11-H11</f>
        <v>#REF!</v>
      </c>
      <c r="M11" s="18" t="e">
        <f t="shared" ref="M11:M50" si="1">+H11-I11</f>
        <v>#REF!</v>
      </c>
      <c r="N11" s="18" t="e">
        <f t="shared" ref="N11:N50" si="2">+I11-J11</f>
        <v>#REF!</v>
      </c>
      <c r="O11" s="18" t="e">
        <f t="shared" ref="O11:O50" si="3">+J11-K11</f>
        <v>#REF!</v>
      </c>
      <c r="P11" s="2"/>
      <c r="Q11" s="18">
        <f>+Q12+Q52+Q137</f>
        <v>333458647593.56</v>
      </c>
      <c r="R11" s="23" t="e">
        <f t="shared" ref="R11:R42" si="4">+H11-Q11</f>
        <v>#REF!</v>
      </c>
      <c r="S11" s="18">
        <f>+S12+S52+S137</f>
        <v>314842238244.81</v>
      </c>
      <c r="U11" s="18">
        <f>+U12+U52+U137</f>
        <v>293869561306</v>
      </c>
    </row>
    <row r="12" spans="1:24" s="16" customFormat="1" x14ac:dyDescent="0.2">
      <c r="A12" s="34"/>
      <c r="B12" s="19" t="s">
        <v>142</v>
      </c>
      <c r="C12" s="17"/>
      <c r="D12" s="38" t="s">
        <v>57</v>
      </c>
      <c r="E12" s="18">
        <f>+E13+E33+E35</f>
        <v>91943000000</v>
      </c>
      <c r="F12" s="18"/>
      <c r="G12" s="18">
        <f>+G13+G33+G35</f>
        <v>127009648000</v>
      </c>
      <c r="H12" s="18" t="e">
        <f>+#REF!</f>
        <v>#REF!</v>
      </c>
      <c r="I12" s="18" t="e">
        <f>+I13+I33+I35</f>
        <v>#REF!</v>
      </c>
      <c r="J12" s="18" t="e">
        <f>+J13+J33+J35</f>
        <v>#REF!</v>
      </c>
      <c r="K12" s="18" t="e">
        <f>+K13+K33+K35</f>
        <v>#REF!</v>
      </c>
      <c r="L12" s="18" t="e">
        <f t="shared" si="0"/>
        <v>#REF!</v>
      </c>
      <c r="M12" s="18" t="e">
        <f t="shared" si="1"/>
        <v>#REF!</v>
      </c>
      <c r="N12" s="18" t="e">
        <f t="shared" si="2"/>
        <v>#REF!</v>
      </c>
      <c r="O12" s="18" t="e">
        <f t="shared" si="3"/>
        <v>#REF!</v>
      </c>
      <c r="P12" s="2"/>
      <c r="Q12" s="18">
        <f>+Q13+Q33+Q35</f>
        <v>118189874673</v>
      </c>
      <c r="R12" s="23" t="e">
        <f t="shared" si="4"/>
        <v>#REF!</v>
      </c>
      <c r="S12" s="18">
        <f>+S13+S33+S35</f>
        <v>105677084036</v>
      </c>
      <c r="U12" s="18">
        <f>+U13+U33+U35</f>
        <v>105573789162</v>
      </c>
      <c r="X12" s="20"/>
    </row>
    <row r="13" spans="1:24" s="44" customFormat="1" x14ac:dyDescent="0.2">
      <c r="A13" s="39"/>
      <c r="B13" s="40" t="s">
        <v>221</v>
      </c>
      <c r="C13" s="17"/>
      <c r="D13" s="52" t="s">
        <v>222</v>
      </c>
      <c r="E13" s="57">
        <f>+E14+E18+E20+E29+E32</f>
        <v>66786000000</v>
      </c>
      <c r="F13" s="57"/>
      <c r="G13" s="57">
        <f>+G14+G18+G20+G29+G32</f>
        <v>91532348000</v>
      </c>
      <c r="H13" s="18" t="e">
        <f>+#REF!</f>
        <v>#REF!</v>
      </c>
      <c r="I13" s="57" t="e">
        <f>+I14+I18+I20+I29+I32</f>
        <v>#REF!</v>
      </c>
      <c r="J13" s="57" t="e">
        <f>+J14+J18+J20+J29+J32</f>
        <v>#REF!</v>
      </c>
      <c r="K13" s="57" t="e">
        <f>+K14+K18+K20+K29+K32</f>
        <v>#REF!</v>
      </c>
      <c r="L13" s="18" t="e">
        <f t="shared" si="0"/>
        <v>#REF!</v>
      </c>
      <c r="M13" s="18" t="e">
        <f t="shared" si="1"/>
        <v>#REF!</v>
      </c>
      <c r="N13" s="18" t="e">
        <f t="shared" si="2"/>
        <v>#REF!</v>
      </c>
      <c r="O13" s="18" t="e">
        <f t="shared" si="3"/>
        <v>#REF!</v>
      </c>
      <c r="P13" s="2"/>
      <c r="Q13" s="57">
        <f>+Q14+Q18+Q20+Q29+Q32</f>
        <v>84210675684</v>
      </c>
      <c r="R13" s="23" t="e">
        <f t="shared" si="4"/>
        <v>#REF!</v>
      </c>
      <c r="S13" s="57">
        <f>+S14+S18+S20+S29+S32</f>
        <v>76584269840</v>
      </c>
      <c r="U13" s="57">
        <f>+U14+U18+U20+U29+U32</f>
        <v>76584269840</v>
      </c>
      <c r="X13" s="45"/>
    </row>
    <row r="14" spans="1:24" s="44" customFormat="1" x14ac:dyDescent="0.2">
      <c r="A14" s="39"/>
      <c r="B14" s="40" t="s">
        <v>223</v>
      </c>
      <c r="C14" s="17">
        <v>10</v>
      </c>
      <c r="D14" s="52" t="s">
        <v>224</v>
      </c>
      <c r="E14" s="57">
        <f>SUM(E15:E17)</f>
        <v>51091000000</v>
      </c>
      <c r="F14" s="57"/>
      <c r="G14" s="57">
        <f>SUM(G15:G17)</f>
        <v>70793198000</v>
      </c>
      <c r="H14" s="18" t="e">
        <f>+#REF!</f>
        <v>#REF!</v>
      </c>
      <c r="I14" s="57" t="e">
        <f>SUM(I15:I17)</f>
        <v>#REF!</v>
      </c>
      <c r="J14" s="57" t="e">
        <f>SUM(J15:J17)</f>
        <v>#REF!</v>
      </c>
      <c r="K14" s="57" t="e">
        <f>SUM(K15:K17)</f>
        <v>#REF!</v>
      </c>
      <c r="L14" s="18" t="e">
        <f t="shared" si="0"/>
        <v>#REF!</v>
      </c>
      <c r="M14" s="18" t="e">
        <f t="shared" si="1"/>
        <v>#REF!</v>
      </c>
      <c r="N14" s="18" t="e">
        <f t="shared" si="2"/>
        <v>#REF!</v>
      </c>
      <c r="O14" s="18" t="e">
        <f t="shared" si="3"/>
        <v>#REF!</v>
      </c>
      <c r="P14" s="21"/>
      <c r="Q14" s="57">
        <f>SUM(Q15:Q17)</f>
        <v>64045844072</v>
      </c>
      <c r="R14" s="23" t="e">
        <f t="shared" si="4"/>
        <v>#REF!</v>
      </c>
      <c r="S14" s="57">
        <f>SUM(S15:S17)</f>
        <v>58011015237</v>
      </c>
      <c r="U14" s="57">
        <f>SUM(U15:U17)</f>
        <v>58011015237</v>
      </c>
      <c r="X14" s="45"/>
    </row>
    <row r="15" spans="1:24" s="44" customFormat="1" x14ac:dyDescent="0.2">
      <c r="A15" s="39" t="str">
        <f>+B15&amp;C15</f>
        <v>A 1-0-1-1-110</v>
      </c>
      <c r="B15" s="40" t="s">
        <v>304</v>
      </c>
      <c r="C15" s="41">
        <v>10</v>
      </c>
      <c r="D15" s="42" t="s">
        <v>38</v>
      </c>
      <c r="E15" s="25">
        <v>47068000000</v>
      </c>
      <c r="F15" s="25"/>
      <c r="G15" s="25">
        <v>66389697681</v>
      </c>
      <c r="H15" s="18" t="e">
        <f>+#REF!</f>
        <v>#REF!</v>
      </c>
      <c r="I15" s="25" t="e">
        <f>SUM(#REF!)</f>
        <v>#REF!</v>
      </c>
      <c r="J15" s="25" t="e">
        <f>SUM(#REF!)</f>
        <v>#REF!</v>
      </c>
      <c r="K15" s="25" t="e">
        <f>SUM(#REF!)</f>
        <v>#REF!</v>
      </c>
      <c r="L15" s="18" t="e">
        <f t="shared" si="0"/>
        <v>#REF!</v>
      </c>
      <c r="M15" s="18" t="e">
        <f t="shared" si="1"/>
        <v>#REF!</v>
      </c>
      <c r="N15" s="18" t="e">
        <f t="shared" si="2"/>
        <v>#REF!</v>
      </c>
      <c r="O15" s="18" t="e">
        <f t="shared" si="3"/>
        <v>#REF!</v>
      </c>
      <c r="P15" s="22"/>
      <c r="Q15" s="25">
        <v>59643343753</v>
      </c>
      <c r="R15" s="23" t="e">
        <f t="shared" si="4"/>
        <v>#REF!</v>
      </c>
      <c r="S15" s="25">
        <v>54134064301</v>
      </c>
      <c r="T15" s="47" t="e">
        <f>+I15-S15</f>
        <v>#REF!</v>
      </c>
      <c r="U15" s="25">
        <v>54134064301</v>
      </c>
      <c r="V15" s="47" t="e">
        <f>+J15-U15</f>
        <v>#REF!</v>
      </c>
      <c r="X15" s="45"/>
    </row>
    <row r="16" spans="1:24" s="44" customFormat="1" x14ac:dyDescent="0.2">
      <c r="A16" s="39" t="str">
        <f t="shared" ref="A16:A34" si="5">+B16&amp;C16</f>
        <v>A 1-0-1-1-210</v>
      </c>
      <c r="B16" s="40" t="s">
        <v>305</v>
      </c>
      <c r="C16" s="41">
        <v>10</v>
      </c>
      <c r="D16" s="42" t="s">
        <v>41</v>
      </c>
      <c r="E16" s="25">
        <v>3673000000</v>
      </c>
      <c r="F16" s="25"/>
      <c r="G16" s="25">
        <v>3832754577</v>
      </c>
      <c r="H16" s="18" t="e">
        <f>+#REF!</f>
        <v>#REF!</v>
      </c>
      <c r="I16" s="25" t="e">
        <f>SUM(#REF!)</f>
        <v>#REF!</v>
      </c>
      <c r="J16" s="25" t="e">
        <f>SUM(#REF!)</f>
        <v>#REF!</v>
      </c>
      <c r="K16" s="25" t="e">
        <f>SUM(#REF!)</f>
        <v>#REF!</v>
      </c>
      <c r="L16" s="18" t="e">
        <f t="shared" si="0"/>
        <v>#REF!</v>
      </c>
      <c r="M16" s="18" t="e">
        <f t="shared" si="1"/>
        <v>#REF!</v>
      </c>
      <c r="N16" s="18" t="e">
        <f t="shared" si="2"/>
        <v>#REF!</v>
      </c>
      <c r="O16" s="18" t="e">
        <f t="shared" si="3"/>
        <v>#REF!</v>
      </c>
      <c r="P16" s="21"/>
      <c r="Q16" s="25">
        <v>3832754577</v>
      </c>
      <c r="R16" s="23" t="e">
        <f t="shared" si="4"/>
        <v>#REF!</v>
      </c>
      <c r="S16" s="25">
        <v>3403013580</v>
      </c>
      <c r="T16" s="47" t="e">
        <f>+I16-S16</f>
        <v>#REF!</v>
      </c>
      <c r="U16" s="25">
        <v>3403013580</v>
      </c>
      <c r="V16" s="47" t="e">
        <f>+J16-U16</f>
        <v>#REF!</v>
      </c>
      <c r="X16" s="45"/>
    </row>
    <row r="17" spans="1:24" s="44" customFormat="1" x14ac:dyDescent="0.2">
      <c r="A17" s="39" t="str">
        <f t="shared" si="5"/>
        <v>A 1-0-1-1-410</v>
      </c>
      <c r="B17" s="40" t="s">
        <v>306</v>
      </c>
      <c r="C17" s="41">
        <v>10</v>
      </c>
      <c r="D17" s="42" t="s">
        <v>42</v>
      </c>
      <c r="E17" s="25">
        <v>350000000</v>
      </c>
      <c r="F17" s="25"/>
      <c r="G17" s="25">
        <v>570745742</v>
      </c>
      <c r="H17" s="18" t="e">
        <f>+#REF!</f>
        <v>#REF!</v>
      </c>
      <c r="I17" s="25" t="e">
        <f>SUM(#REF!)</f>
        <v>#REF!</v>
      </c>
      <c r="J17" s="25" t="e">
        <f>SUM(#REF!)</f>
        <v>#REF!</v>
      </c>
      <c r="K17" s="25" t="e">
        <f>SUM(#REF!)</f>
        <v>#REF!</v>
      </c>
      <c r="L17" s="18" t="e">
        <f t="shared" si="0"/>
        <v>#REF!</v>
      </c>
      <c r="M17" s="18" t="e">
        <f t="shared" si="1"/>
        <v>#REF!</v>
      </c>
      <c r="N17" s="18" t="e">
        <f t="shared" si="2"/>
        <v>#REF!</v>
      </c>
      <c r="O17" s="18" t="e">
        <f t="shared" si="3"/>
        <v>#REF!</v>
      </c>
      <c r="P17" s="2"/>
      <c r="Q17" s="25">
        <v>569745742</v>
      </c>
      <c r="R17" s="23" t="e">
        <f t="shared" si="4"/>
        <v>#REF!</v>
      </c>
      <c r="S17" s="25">
        <v>473937356</v>
      </c>
      <c r="T17" s="47" t="e">
        <f>+I17-S17</f>
        <v>#REF!</v>
      </c>
      <c r="U17" s="25">
        <v>473937356</v>
      </c>
      <c r="V17" s="47" t="e">
        <f>+J17-U17</f>
        <v>#REF!</v>
      </c>
      <c r="X17" s="45"/>
    </row>
    <row r="18" spans="1:24" s="44" customFormat="1" x14ac:dyDescent="0.2">
      <c r="A18" s="39"/>
      <c r="B18" s="40" t="s">
        <v>236</v>
      </c>
      <c r="C18" s="41">
        <v>10</v>
      </c>
      <c r="D18" s="46" t="s">
        <v>237</v>
      </c>
      <c r="E18" s="43">
        <f>+E19</f>
        <v>1054000000</v>
      </c>
      <c r="F18" s="43"/>
      <c r="G18" s="43">
        <f>+G19</f>
        <v>1758500000</v>
      </c>
      <c r="H18" s="18" t="e">
        <f>+#REF!</f>
        <v>#REF!</v>
      </c>
      <c r="I18" s="43" t="e">
        <f>+I19</f>
        <v>#REF!</v>
      </c>
      <c r="J18" s="43" t="e">
        <f>+J19</f>
        <v>#REF!</v>
      </c>
      <c r="K18" s="43" t="e">
        <f>+K19</f>
        <v>#REF!</v>
      </c>
      <c r="L18" s="18" t="e">
        <f t="shared" si="0"/>
        <v>#REF!</v>
      </c>
      <c r="M18" s="18" t="e">
        <f t="shared" si="1"/>
        <v>#REF!</v>
      </c>
      <c r="N18" s="18" t="e">
        <f t="shared" si="2"/>
        <v>#REF!</v>
      </c>
      <c r="O18" s="18" t="e">
        <f t="shared" si="3"/>
        <v>#REF!</v>
      </c>
      <c r="P18" s="2"/>
      <c r="Q18" s="43">
        <f>+Q19</f>
        <v>1754000000</v>
      </c>
      <c r="R18" s="23" t="e">
        <f t="shared" si="4"/>
        <v>#REF!</v>
      </c>
      <c r="S18" s="43">
        <f>+S19</f>
        <v>1467677516</v>
      </c>
      <c r="U18" s="43">
        <f>+U19</f>
        <v>1467677516</v>
      </c>
      <c r="X18" s="45"/>
    </row>
    <row r="19" spans="1:24" s="44" customFormat="1" x14ac:dyDescent="0.2">
      <c r="A19" s="39" t="str">
        <f t="shared" si="5"/>
        <v>A 1-0-1-4-210</v>
      </c>
      <c r="B19" s="40" t="s">
        <v>307</v>
      </c>
      <c r="C19" s="41">
        <v>10</v>
      </c>
      <c r="D19" s="42" t="s">
        <v>39</v>
      </c>
      <c r="E19" s="25">
        <v>1054000000</v>
      </c>
      <c r="F19" s="25"/>
      <c r="G19" s="25">
        <v>1758500000</v>
      </c>
      <c r="H19" s="18" t="e">
        <f>+#REF!</f>
        <v>#REF!</v>
      </c>
      <c r="I19" s="25" t="e">
        <f>SUM(#REF!)</f>
        <v>#REF!</v>
      </c>
      <c r="J19" s="25" t="e">
        <f>SUM(#REF!)</f>
        <v>#REF!</v>
      </c>
      <c r="K19" s="25" t="e">
        <f>SUM(#REF!)</f>
        <v>#REF!</v>
      </c>
      <c r="L19" s="18" t="e">
        <f t="shared" si="0"/>
        <v>#REF!</v>
      </c>
      <c r="M19" s="18" t="e">
        <f t="shared" si="1"/>
        <v>#REF!</v>
      </c>
      <c r="N19" s="18" t="e">
        <f t="shared" si="2"/>
        <v>#REF!</v>
      </c>
      <c r="O19" s="18" t="e">
        <f t="shared" si="3"/>
        <v>#REF!</v>
      </c>
      <c r="P19" s="2"/>
      <c r="Q19" s="25">
        <v>1754000000</v>
      </c>
      <c r="R19" s="23" t="e">
        <f t="shared" si="4"/>
        <v>#REF!</v>
      </c>
      <c r="S19" s="25">
        <v>1467677516</v>
      </c>
      <c r="T19" s="47" t="e">
        <f>+I19-S19</f>
        <v>#REF!</v>
      </c>
      <c r="U19" s="25">
        <v>1467677516</v>
      </c>
      <c r="V19" s="47" t="e">
        <f>+J19-U19</f>
        <v>#REF!</v>
      </c>
      <c r="X19" s="45"/>
    </row>
    <row r="20" spans="1:24" s="44" customFormat="1" x14ac:dyDescent="0.2">
      <c r="A20" s="39"/>
      <c r="B20" s="40" t="s">
        <v>225</v>
      </c>
      <c r="C20" s="41">
        <v>10</v>
      </c>
      <c r="D20" s="46" t="s">
        <v>226</v>
      </c>
      <c r="E20" s="43">
        <f>SUM(E21:E28)</f>
        <v>14111000000</v>
      </c>
      <c r="F20" s="43"/>
      <c r="G20" s="43">
        <f>SUM(G21:G28)</f>
        <v>18198000000</v>
      </c>
      <c r="H20" s="18" t="e">
        <f>+#REF!</f>
        <v>#REF!</v>
      </c>
      <c r="I20" s="43" t="e">
        <f>SUM(I21:I28)</f>
        <v>#REF!</v>
      </c>
      <c r="J20" s="43" t="e">
        <f>SUM(J21:J28)</f>
        <v>#REF!</v>
      </c>
      <c r="K20" s="43" t="e">
        <f>SUM(K21:K28)</f>
        <v>#REF!</v>
      </c>
      <c r="L20" s="18" t="e">
        <f t="shared" si="0"/>
        <v>#REF!</v>
      </c>
      <c r="M20" s="18" t="e">
        <f t="shared" si="1"/>
        <v>#REF!</v>
      </c>
      <c r="N20" s="18" t="e">
        <f t="shared" si="2"/>
        <v>#REF!</v>
      </c>
      <c r="O20" s="18" t="e">
        <f t="shared" si="3"/>
        <v>#REF!</v>
      </c>
      <c r="P20" s="2"/>
      <c r="Q20" s="43">
        <f>SUM(Q21:Q28)</f>
        <v>17658329247</v>
      </c>
      <c r="R20" s="23" t="e">
        <f t="shared" si="4"/>
        <v>#REF!</v>
      </c>
      <c r="S20" s="43">
        <f>SUM(S21:S28)</f>
        <v>16516656520</v>
      </c>
      <c r="U20" s="43">
        <f>SUM(U21:U28)</f>
        <v>16516656520</v>
      </c>
      <c r="X20" s="45"/>
    </row>
    <row r="21" spans="1:24" s="44" customFormat="1" ht="12" customHeight="1" x14ac:dyDescent="0.2">
      <c r="A21" s="39" t="str">
        <f t="shared" si="5"/>
        <v>A 1-0-1-5-110</v>
      </c>
      <c r="B21" s="40" t="s">
        <v>308</v>
      </c>
      <c r="C21" s="41">
        <v>10</v>
      </c>
      <c r="D21" s="42" t="s">
        <v>40</v>
      </c>
      <c r="E21" s="25">
        <v>1810000000</v>
      </c>
      <c r="F21" s="25"/>
      <c r="G21" s="25">
        <v>2921112468</v>
      </c>
      <c r="H21" s="18" t="e">
        <f>+#REF!</f>
        <v>#REF!</v>
      </c>
      <c r="I21" s="25" t="e">
        <f>SUM(#REF!)</f>
        <v>#REF!</v>
      </c>
      <c r="J21" s="25" t="e">
        <f>SUM(#REF!)</f>
        <v>#REF!</v>
      </c>
      <c r="K21" s="25" t="e">
        <f>SUM(#REF!)</f>
        <v>#REF!</v>
      </c>
      <c r="L21" s="18" t="e">
        <f t="shared" si="0"/>
        <v>#REF!</v>
      </c>
      <c r="M21" s="18" t="e">
        <f t="shared" si="1"/>
        <v>#REF!</v>
      </c>
      <c r="N21" s="18" t="e">
        <f t="shared" si="2"/>
        <v>#REF!</v>
      </c>
      <c r="O21" s="18" t="e">
        <f t="shared" si="3"/>
        <v>#REF!</v>
      </c>
      <c r="P21" s="2"/>
      <c r="Q21" s="25">
        <v>2920481775</v>
      </c>
      <c r="R21" s="23" t="e">
        <f t="shared" si="4"/>
        <v>#REF!</v>
      </c>
      <c r="S21" s="25">
        <v>2804613624</v>
      </c>
      <c r="T21" s="47" t="e">
        <f t="shared" ref="T21:T28" si="6">+I21-S21</f>
        <v>#REF!</v>
      </c>
      <c r="U21" s="25">
        <v>2804613624</v>
      </c>
      <c r="V21" s="47" t="e">
        <f t="shared" ref="V21:V28" si="7">+J21-U21</f>
        <v>#REF!</v>
      </c>
      <c r="X21" s="45"/>
    </row>
    <row r="22" spans="1:24" s="44" customFormat="1" ht="13.5" customHeight="1" x14ac:dyDescent="0.2">
      <c r="A22" s="39" t="str">
        <f t="shared" si="5"/>
        <v>A 1-0-1-5-210</v>
      </c>
      <c r="B22" s="40" t="s">
        <v>309</v>
      </c>
      <c r="C22" s="41">
        <v>10</v>
      </c>
      <c r="D22" s="42" t="s">
        <v>43</v>
      </c>
      <c r="E22" s="25">
        <v>1629000000</v>
      </c>
      <c r="F22" s="25"/>
      <c r="G22" s="25">
        <v>1749366042</v>
      </c>
      <c r="H22" s="18" t="e">
        <f>+#REF!</f>
        <v>#REF!</v>
      </c>
      <c r="I22" s="25" t="e">
        <f>SUM(#REF!)</f>
        <v>#REF!</v>
      </c>
      <c r="J22" s="25" t="e">
        <f>SUM(#REF!)</f>
        <v>#REF!</v>
      </c>
      <c r="K22" s="25" t="e">
        <f>SUM(#REF!)</f>
        <v>#REF!</v>
      </c>
      <c r="L22" s="18" t="e">
        <f t="shared" si="0"/>
        <v>#REF!</v>
      </c>
      <c r="M22" s="18" t="e">
        <f t="shared" si="1"/>
        <v>#REF!</v>
      </c>
      <c r="N22" s="18" t="e">
        <f t="shared" si="2"/>
        <v>#REF!</v>
      </c>
      <c r="O22" s="18" t="e">
        <f t="shared" si="3"/>
        <v>#REF!</v>
      </c>
      <c r="P22" s="2"/>
      <c r="Q22" s="25">
        <v>1748477282</v>
      </c>
      <c r="R22" s="23" t="e">
        <f t="shared" si="4"/>
        <v>#REF!</v>
      </c>
      <c r="S22" s="25">
        <v>1610464464</v>
      </c>
      <c r="T22" s="47" t="e">
        <f t="shared" si="6"/>
        <v>#REF!</v>
      </c>
      <c r="U22" s="25">
        <v>1610464464</v>
      </c>
      <c r="V22" s="47" t="e">
        <f t="shared" si="7"/>
        <v>#REF!</v>
      </c>
      <c r="X22" s="45"/>
    </row>
    <row r="23" spans="1:24" s="44" customFormat="1" x14ac:dyDescent="0.2">
      <c r="A23" s="39" t="str">
        <f t="shared" si="5"/>
        <v>A 1-0-1-5-1210</v>
      </c>
      <c r="B23" s="40" t="s">
        <v>310</v>
      </c>
      <c r="C23" s="41">
        <v>10</v>
      </c>
      <c r="D23" s="42" t="s">
        <v>44</v>
      </c>
      <c r="E23" s="25"/>
      <c r="F23" s="25"/>
      <c r="G23" s="25">
        <v>0</v>
      </c>
      <c r="H23" s="18" t="e">
        <f>+#REF!</f>
        <v>#REF!</v>
      </c>
      <c r="I23" s="25" t="e">
        <f>SUM(#REF!)</f>
        <v>#REF!</v>
      </c>
      <c r="J23" s="25" t="e">
        <f>SUM(#REF!)</f>
        <v>#REF!</v>
      </c>
      <c r="K23" s="25" t="e">
        <f>SUM(#REF!)</f>
        <v>#REF!</v>
      </c>
      <c r="L23" s="18" t="e">
        <f t="shared" si="0"/>
        <v>#REF!</v>
      </c>
      <c r="M23" s="18" t="e">
        <f t="shared" si="1"/>
        <v>#REF!</v>
      </c>
      <c r="N23" s="18" t="e">
        <f t="shared" si="2"/>
        <v>#REF!</v>
      </c>
      <c r="O23" s="18" t="e">
        <f t="shared" si="3"/>
        <v>#REF!</v>
      </c>
      <c r="P23" s="2"/>
      <c r="Q23" s="25">
        <v>0</v>
      </c>
      <c r="R23" s="23" t="e">
        <f t="shared" si="4"/>
        <v>#REF!</v>
      </c>
      <c r="S23" s="25">
        <v>0</v>
      </c>
      <c r="T23" s="47" t="e">
        <f t="shared" si="6"/>
        <v>#REF!</v>
      </c>
      <c r="U23" s="25">
        <v>0</v>
      </c>
      <c r="V23" s="47" t="e">
        <f t="shared" si="7"/>
        <v>#REF!</v>
      </c>
      <c r="X23" s="45"/>
    </row>
    <row r="24" spans="1:24" s="44" customFormat="1" x14ac:dyDescent="0.2">
      <c r="A24" s="39" t="str">
        <f t="shared" si="5"/>
        <v>A 1-0-1-5-1310</v>
      </c>
      <c r="B24" s="40" t="s">
        <v>311</v>
      </c>
      <c r="C24" s="41">
        <v>10</v>
      </c>
      <c r="D24" s="42" t="s">
        <v>45</v>
      </c>
      <c r="E24" s="25"/>
      <c r="F24" s="25"/>
      <c r="G24" s="25">
        <v>0</v>
      </c>
      <c r="H24" s="18" t="e">
        <f>+#REF!</f>
        <v>#REF!</v>
      </c>
      <c r="I24" s="25" t="e">
        <f>SUM(#REF!)</f>
        <v>#REF!</v>
      </c>
      <c r="J24" s="25" t="e">
        <f>SUM(#REF!)</f>
        <v>#REF!</v>
      </c>
      <c r="K24" s="25" t="e">
        <f>SUM(#REF!)</f>
        <v>#REF!</v>
      </c>
      <c r="L24" s="18" t="e">
        <f t="shared" si="0"/>
        <v>#REF!</v>
      </c>
      <c r="M24" s="18" t="e">
        <f t="shared" si="1"/>
        <v>#REF!</v>
      </c>
      <c r="N24" s="18" t="e">
        <f t="shared" si="2"/>
        <v>#REF!</v>
      </c>
      <c r="O24" s="18" t="e">
        <f t="shared" si="3"/>
        <v>#REF!</v>
      </c>
      <c r="P24" s="2"/>
      <c r="Q24" s="25">
        <v>0</v>
      </c>
      <c r="R24" s="23" t="e">
        <f t="shared" si="4"/>
        <v>#REF!</v>
      </c>
      <c r="S24" s="25">
        <v>0</v>
      </c>
      <c r="T24" s="47" t="e">
        <f t="shared" si="6"/>
        <v>#REF!</v>
      </c>
      <c r="U24" s="25">
        <v>0</v>
      </c>
      <c r="V24" s="47" t="e">
        <f t="shared" si="7"/>
        <v>#REF!</v>
      </c>
      <c r="X24" s="45"/>
    </row>
    <row r="25" spans="1:24" s="44" customFormat="1" x14ac:dyDescent="0.2">
      <c r="A25" s="39" t="str">
        <f t="shared" si="5"/>
        <v>A 1-0-1-5-1410</v>
      </c>
      <c r="B25" s="40" t="s">
        <v>312</v>
      </c>
      <c r="C25" s="41">
        <v>10</v>
      </c>
      <c r="D25" s="42" t="s">
        <v>46</v>
      </c>
      <c r="E25" s="25">
        <v>2030000000</v>
      </c>
      <c r="F25" s="25"/>
      <c r="G25" s="25">
        <v>2460132004</v>
      </c>
      <c r="H25" s="18" t="e">
        <f>+#REF!</f>
        <v>#REF!</v>
      </c>
      <c r="I25" s="25" t="e">
        <f>SUM(#REF!)</f>
        <v>#REF!</v>
      </c>
      <c r="J25" s="25" t="e">
        <f>SUM(#REF!)</f>
        <v>#REF!</v>
      </c>
      <c r="K25" s="25" t="e">
        <f>SUM(#REF!)</f>
        <v>#REF!</v>
      </c>
      <c r="L25" s="18" t="e">
        <f t="shared" si="0"/>
        <v>#REF!</v>
      </c>
      <c r="M25" s="18" t="e">
        <f t="shared" si="1"/>
        <v>#REF!</v>
      </c>
      <c r="N25" s="18" t="e">
        <f t="shared" si="2"/>
        <v>#REF!</v>
      </c>
      <c r="O25" s="18" t="e">
        <f t="shared" si="3"/>
        <v>#REF!</v>
      </c>
      <c r="P25" s="2"/>
      <c r="Q25" s="25">
        <v>2460132004</v>
      </c>
      <c r="R25" s="23" t="e">
        <f t="shared" si="4"/>
        <v>#REF!</v>
      </c>
      <c r="S25" s="25">
        <v>2324786477</v>
      </c>
      <c r="T25" s="47" t="e">
        <f t="shared" si="6"/>
        <v>#REF!</v>
      </c>
      <c r="U25" s="25">
        <v>2324786477</v>
      </c>
      <c r="V25" s="47" t="e">
        <f t="shared" si="7"/>
        <v>#REF!</v>
      </c>
      <c r="X25" s="45"/>
    </row>
    <row r="26" spans="1:24" s="44" customFormat="1" x14ac:dyDescent="0.2">
      <c r="A26" s="39" t="str">
        <f t="shared" si="5"/>
        <v>A 1-0-1-5-1510</v>
      </c>
      <c r="B26" s="40" t="s">
        <v>313</v>
      </c>
      <c r="C26" s="41">
        <v>10</v>
      </c>
      <c r="D26" s="42" t="s">
        <v>47</v>
      </c>
      <c r="E26" s="25">
        <v>2500000000</v>
      </c>
      <c r="F26" s="25"/>
      <c r="G26" s="25">
        <v>2608054171</v>
      </c>
      <c r="H26" s="18" t="e">
        <f>+#REF!</f>
        <v>#REF!</v>
      </c>
      <c r="I26" s="25" t="e">
        <f>SUM(#REF!)</f>
        <v>#REF!</v>
      </c>
      <c r="J26" s="25" t="e">
        <f>SUM(#REF!)</f>
        <v>#REF!</v>
      </c>
      <c r="K26" s="25" t="e">
        <f>SUM(#REF!)</f>
        <v>#REF!</v>
      </c>
      <c r="L26" s="18" t="e">
        <f t="shared" si="0"/>
        <v>#REF!</v>
      </c>
      <c r="M26" s="18" t="e">
        <f t="shared" si="1"/>
        <v>#REF!</v>
      </c>
      <c r="N26" s="18" t="e">
        <f t="shared" si="2"/>
        <v>#REF!</v>
      </c>
      <c r="O26" s="18" t="e">
        <f t="shared" si="3"/>
        <v>#REF!</v>
      </c>
      <c r="P26" s="2"/>
      <c r="Q26" s="25">
        <v>2607892565</v>
      </c>
      <c r="R26" s="23" t="e">
        <f t="shared" si="4"/>
        <v>#REF!</v>
      </c>
      <c r="S26" s="25">
        <v>2413705584</v>
      </c>
      <c r="T26" s="47" t="e">
        <f t="shared" si="6"/>
        <v>#REF!</v>
      </c>
      <c r="U26" s="25">
        <v>2413705584</v>
      </c>
      <c r="V26" s="47" t="e">
        <f t="shared" si="7"/>
        <v>#REF!</v>
      </c>
      <c r="X26" s="45"/>
    </row>
    <row r="27" spans="1:24" s="44" customFormat="1" x14ac:dyDescent="0.2">
      <c r="A27" s="39" t="str">
        <f t="shared" si="5"/>
        <v>A 1-0-1-5-1610</v>
      </c>
      <c r="B27" s="40" t="s">
        <v>314</v>
      </c>
      <c r="C27" s="41">
        <v>10</v>
      </c>
      <c r="D27" s="42" t="s">
        <v>48</v>
      </c>
      <c r="E27" s="25">
        <v>5000000000</v>
      </c>
      <c r="F27" s="25"/>
      <c r="G27" s="25">
        <v>6610068521</v>
      </c>
      <c r="H27" s="18" t="e">
        <f>+#REF!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18" t="e">
        <f t="shared" si="0"/>
        <v>#REF!</v>
      </c>
      <c r="M27" s="18" t="e">
        <f t="shared" si="1"/>
        <v>#REF!</v>
      </c>
      <c r="N27" s="18" t="e">
        <f t="shared" si="2"/>
        <v>#REF!</v>
      </c>
      <c r="O27" s="18" t="e">
        <f t="shared" si="3"/>
        <v>#REF!</v>
      </c>
      <c r="P27" s="2"/>
      <c r="Q27" s="25">
        <v>6072439787</v>
      </c>
      <c r="R27" s="23" t="e">
        <f t="shared" si="4"/>
        <v>#REF!</v>
      </c>
      <c r="S27" s="25">
        <v>5547468558</v>
      </c>
      <c r="T27" s="47" t="e">
        <f t="shared" si="6"/>
        <v>#REF!</v>
      </c>
      <c r="U27" s="25">
        <v>5547468558</v>
      </c>
      <c r="V27" s="47" t="e">
        <f t="shared" si="7"/>
        <v>#REF!</v>
      </c>
      <c r="X27" s="45"/>
    </row>
    <row r="28" spans="1:24" s="44" customFormat="1" x14ac:dyDescent="0.2">
      <c r="A28" s="39" t="str">
        <f t="shared" si="5"/>
        <v>A 1-0-1-5-2210</v>
      </c>
      <c r="B28" s="40" t="s">
        <v>315</v>
      </c>
      <c r="C28" s="41">
        <v>10</v>
      </c>
      <c r="D28" s="42" t="s">
        <v>49</v>
      </c>
      <c r="E28" s="25">
        <v>1142000000</v>
      </c>
      <c r="F28" s="25"/>
      <c r="G28" s="25">
        <v>1849266794</v>
      </c>
      <c r="H28" s="18" t="e">
        <f>+#REF!</f>
        <v>#REF!</v>
      </c>
      <c r="I28" s="25" t="e">
        <f>SUM(#REF!)</f>
        <v>#REF!</v>
      </c>
      <c r="J28" s="25" t="e">
        <f>SUM(#REF!)</f>
        <v>#REF!</v>
      </c>
      <c r="K28" s="25" t="e">
        <f>SUM(#REF!)</f>
        <v>#REF!</v>
      </c>
      <c r="L28" s="18" t="e">
        <f t="shared" si="0"/>
        <v>#REF!</v>
      </c>
      <c r="M28" s="18" t="e">
        <f t="shared" si="1"/>
        <v>#REF!</v>
      </c>
      <c r="N28" s="18" t="e">
        <f t="shared" si="2"/>
        <v>#REF!</v>
      </c>
      <c r="O28" s="18" t="e">
        <f t="shared" si="3"/>
        <v>#REF!</v>
      </c>
      <c r="P28" s="2"/>
      <c r="Q28" s="25">
        <v>1848905834</v>
      </c>
      <c r="R28" s="23" t="e">
        <f t="shared" si="4"/>
        <v>#REF!</v>
      </c>
      <c r="S28" s="25">
        <v>1815617813</v>
      </c>
      <c r="T28" s="47" t="e">
        <f t="shared" si="6"/>
        <v>#REF!</v>
      </c>
      <c r="U28" s="25">
        <v>1815617813</v>
      </c>
      <c r="V28" s="47" t="e">
        <f t="shared" si="7"/>
        <v>#REF!</v>
      </c>
      <c r="X28" s="45"/>
    </row>
    <row r="29" spans="1:24" s="44" customFormat="1" x14ac:dyDescent="0.2">
      <c r="A29" s="39"/>
      <c r="B29" s="40" t="s">
        <v>227</v>
      </c>
      <c r="C29" s="41">
        <v>10</v>
      </c>
      <c r="D29" s="46" t="s">
        <v>228</v>
      </c>
      <c r="E29" s="43">
        <f>+E30+E31</f>
        <v>530000000</v>
      </c>
      <c r="F29" s="43"/>
      <c r="G29" s="43">
        <f>+G30+G31</f>
        <v>612650000</v>
      </c>
      <c r="H29" s="18" t="e">
        <f>+#REF!</f>
        <v>#REF!</v>
      </c>
      <c r="I29" s="43" t="e">
        <f>+I30+I31</f>
        <v>#REF!</v>
      </c>
      <c r="J29" s="43" t="e">
        <f>+J30+J31</f>
        <v>#REF!</v>
      </c>
      <c r="K29" s="43" t="e">
        <f>+K30+K31</f>
        <v>#REF!</v>
      </c>
      <c r="L29" s="18" t="e">
        <f t="shared" si="0"/>
        <v>#REF!</v>
      </c>
      <c r="M29" s="18" t="e">
        <f t="shared" si="1"/>
        <v>#REF!</v>
      </c>
      <c r="N29" s="18" t="e">
        <f t="shared" si="2"/>
        <v>#REF!</v>
      </c>
      <c r="O29" s="18" t="e">
        <f t="shared" si="3"/>
        <v>#REF!</v>
      </c>
      <c r="P29" s="2"/>
      <c r="Q29" s="43">
        <f>+Q30+Q31</f>
        <v>582502365</v>
      </c>
      <c r="R29" s="23" t="e">
        <f t="shared" si="4"/>
        <v>#REF!</v>
      </c>
      <c r="S29" s="43">
        <f>+S30+S31</f>
        <v>418920567</v>
      </c>
      <c r="U29" s="43">
        <f>+U30+U31</f>
        <v>418920567</v>
      </c>
      <c r="X29" s="45"/>
    </row>
    <row r="30" spans="1:24" s="44" customFormat="1" x14ac:dyDescent="0.2">
      <c r="A30" s="39" t="str">
        <f t="shared" si="5"/>
        <v>A 1-0-1-9-110</v>
      </c>
      <c r="B30" s="40" t="s">
        <v>143</v>
      </c>
      <c r="C30" s="41">
        <v>10</v>
      </c>
      <c r="D30" s="42" t="s">
        <v>50</v>
      </c>
      <c r="E30" s="25">
        <v>155000000</v>
      </c>
      <c r="F30" s="25"/>
      <c r="G30" s="25">
        <v>327650000</v>
      </c>
      <c r="H30" s="18" t="e">
        <f>+#REF!</f>
        <v>#REF!</v>
      </c>
      <c r="I30" s="25" t="e">
        <f>SUM(#REF!)</f>
        <v>#REF!</v>
      </c>
      <c r="J30" s="25" t="e">
        <f>SUM(#REF!)</f>
        <v>#REF!</v>
      </c>
      <c r="K30" s="25" t="e">
        <f>SUM(#REF!)</f>
        <v>#REF!</v>
      </c>
      <c r="L30" s="18" t="e">
        <f t="shared" si="0"/>
        <v>#REF!</v>
      </c>
      <c r="M30" s="18" t="e">
        <f t="shared" si="1"/>
        <v>#REF!</v>
      </c>
      <c r="N30" s="18" t="e">
        <f t="shared" si="2"/>
        <v>#REF!</v>
      </c>
      <c r="O30" s="18" t="e">
        <f t="shared" si="3"/>
        <v>#REF!</v>
      </c>
      <c r="P30" s="2"/>
      <c r="Q30" s="25">
        <v>327000000</v>
      </c>
      <c r="R30" s="23" t="e">
        <f t="shared" si="4"/>
        <v>#REF!</v>
      </c>
      <c r="S30" s="25">
        <v>253137425</v>
      </c>
      <c r="T30" s="47" t="e">
        <f>+I30-S30</f>
        <v>#REF!</v>
      </c>
      <c r="U30" s="25">
        <v>253137425</v>
      </c>
      <c r="V30" s="47" t="e">
        <f>+J30-U30</f>
        <v>#REF!</v>
      </c>
      <c r="X30" s="45"/>
    </row>
    <row r="31" spans="1:24" s="44" customFormat="1" x14ac:dyDescent="0.2">
      <c r="A31" s="39" t="str">
        <f t="shared" si="5"/>
        <v>A 1-0-1-9-310</v>
      </c>
      <c r="B31" s="40" t="s">
        <v>144</v>
      </c>
      <c r="C31" s="41">
        <v>10</v>
      </c>
      <c r="D31" s="42" t="s">
        <v>51</v>
      </c>
      <c r="E31" s="25">
        <v>375000000</v>
      </c>
      <c r="F31" s="25"/>
      <c r="G31" s="25">
        <v>285000000</v>
      </c>
      <c r="H31" s="18" t="e">
        <f>+#REF!</f>
        <v>#REF!</v>
      </c>
      <c r="I31" s="25" t="e">
        <f>SUM(#REF!)</f>
        <v>#REF!</v>
      </c>
      <c r="J31" s="25" t="e">
        <f>SUM(#REF!)</f>
        <v>#REF!</v>
      </c>
      <c r="K31" s="25" t="e">
        <f>SUM(#REF!)</f>
        <v>#REF!</v>
      </c>
      <c r="L31" s="18" t="e">
        <f t="shared" si="0"/>
        <v>#REF!</v>
      </c>
      <c r="M31" s="18" t="e">
        <f t="shared" si="1"/>
        <v>#REF!</v>
      </c>
      <c r="N31" s="18" t="e">
        <f t="shared" si="2"/>
        <v>#REF!</v>
      </c>
      <c r="O31" s="18" t="e">
        <f t="shared" si="3"/>
        <v>#REF!</v>
      </c>
      <c r="P31" s="2"/>
      <c r="Q31" s="25">
        <v>255502365</v>
      </c>
      <c r="R31" s="23" t="e">
        <f t="shared" si="4"/>
        <v>#REF!</v>
      </c>
      <c r="S31" s="25">
        <v>165783142</v>
      </c>
      <c r="T31" s="47" t="e">
        <f>+I31-S31</f>
        <v>#REF!</v>
      </c>
      <c r="U31" s="25">
        <v>165783142</v>
      </c>
      <c r="V31" s="47" t="e">
        <f>+J31-U31</f>
        <v>#REF!</v>
      </c>
      <c r="X31" s="45"/>
    </row>
    <row r="32" spans="1:24" s="44" customFormat="1" x14ac:dyDescent="0.2">
      <c r="A32" s="39" t="str">
        <f>+B32&amp;C32</f>
        <v>A 1-0-1-99910</v>
      </c>
      <c r="B32" s="40" t="s">
        <v>336</v>
      </c>
      <c r="C32" s="41">
        <v>10</v>
      </c>
      <c r="D32" s="46" t="s">
        <v>335</v>
      </c>
      <c r="E32" s="25">
        <v>0</v>
      </c>
      <c r="F32" s="25"/>
      <c r="G32" s="25">
        <v>170000000</v>
      </c>
      <c r="H32" s="18" t="e">
        <f>+#REF!</f>
        <v>#REF!</v>
      </c>
      <c r="I32" s="25" t="e">
        <f>SUM(#REF!)</f>
        <v>#REF!</v>
      </c>
      <c r="J32" s="25" t="e">
        <f>SUM(#REF!)</f>
        <v>#REF!</v>
      </c>
      <c r="K32" s="25" t="e">
        <f>SUM(#REF!)</f>
        <v>#REF!</v>
      </c>
      <c r="L32" s="18" t="e">
        <f t="shared" si="0"/>
        <v>#REF!</v>
      </c>
      <c r="M32" s="18" t="e">
        <f t="shared" si="1"/>
        <v>#REF!</v>
      </c>
      <c r="N32" s="18" t="e">
        <f t="shared" si="2"/>
        <v>#REF!</v>
      </c>
      <c r="O32" s="18" t="e">
        <f t="shared" si="3"/>
        <v>#REF!</v>
      </c>
      <c r="P32" s="2"/>
      <c r="Q32" s="25">
        <v>170000000</v>
      </c>
      <c r="R32" s="23" t="e">
        <f t="shared" si="4"/>
        <v>#REF!</v>
      </c>
      <c r="S32" s="25">
        <v>170000000</v>
      </c>
      <c r="T32" s="47" t="e">
        <f>+I32-S32</f>
        <v>#REF!</v>
      </c>
      <c r="U32" s="25">
        <v>170000000</v>
      </c>
      <c r="V32" s="47" t="e">
        <f>+J32-U32</f>
        <v>#REF!</v>
      </c>
      <c r="X32" s="45"/>
    </row>
    <row r="33" spans="1:24" s="44" customFormat="1" x14ac:dyDescent="0.2">
      <c r="A33" s="39"/>
      <c r="B33" s="40" t="s">
        <v>229</v>
      </c>
      <c r="C33" s="41">
        <v>10</v>
      </c>
      <c r="D33" s="46" t="s">
        <v>230</v>
      </c>
      <c r="E33" s="43">
        <f>+E34</f>
        <v>2762000000</v>
      </c>
      <c r="F33" s="43"/>
      <c r="G33" s="43">
        <f>+G34</f>
        <v>3286000000</v>
      </c>
      <c r="H33" s="18" t="e">
        <f>+#REF!</f>
        <v>#REF!</v>
      </c>
      <c r="I33" s="43" t="e">
        <f>+I34</f>
        <v>#REF!</v>
      </c>
      <c r="J33" s="43" t="e">
        <f>+J34</f>
        <v>#REF!</v>
      </c>
      <c r="K33" s="43" t="e">
        <f>+K34</f>
        <v>#REF!</v>
      </c>
      <c r="L33" s="18" t="e">
        <f t="shared" si="0"/>
        <v>#REF!</v>
      </c>
      <c r="M33" s="18" t="e">
        <f t="shared" si="1"/>
        <v>#REF!</v>
      </c>
      <c r="N33" s="18" t="e">
        <f t="shared" si="2"/>
        <v>#REF!</v>
      </c>
      <c r="O33" s="18" t="e">
        <f t="shared" si="3"/>
        <v>#REF!</v>
      </c>
      <c r="P33" s="2"/>
      <c r="Q33" s="43">
        <f>+Q34</f>
        <v>3161198989</v>
      </c>
      <c r="R33" s="23" t="e">
        <f t="shared" si="4"/>
        <v>#REF!</v>
      </c>
      <c r="S33" s="43">
        <f>+S34</f>
        <v>3093158178</v>
      </c>
      <c r="U33" s="43">
        <f>+U34</f>
        <v>2989863304</v>
      </c>
      <c r="X33" s="45"/>
    </row>
    <row r="34" spans="1:24" s="44" customFormat="1" x14ac:dyDescent="0.2">
      <c r="A34" s="39" t="str">
        <f t="shared" si="5"/>
        <v>A 1-0-2-1210</v>
      </c>
      <c r="B34" s="40" t="s">
        <v>145</v>
      </c>
      <c r="C34" s="41">
        <v>10</v>
      </c>
      <c r="D34" s="42" t="s">
        <v>52</v>
      </c>
      <c r="E34" s="25">
        <v>2762000000</v>
      </c>
      <c r="F34" s="25"/>
      <c r="G34" s="25">
        <v>3286000000</v>
      </c>
      <c r="H34" s="18" t="e">
        <f>+#REF!</f>
        <v>#REF!</v>
      </c>
      <c r="I34" s="25" t="e">
        <f>SUM(#REF!)</f>
        <v>#REF!</v>
      </c>
      <c r="J34" s="25" t="e">
        <f>SUM(#REF!)</f>
        <v>#REF!</v>
      </c>
      <c r="K34" s="25" t="e">
        <f>SUM(#REF!)</f>
        <v>#REF!</v>
      </c>
      <c r="L34" s="18" t="e">
        <f t="shared" si="0"/>
        <v>#REF!</v>
      </c>
      <c r="M34" s="18" t="e">
        <f t="shared" si="1"/>
        <v>#REF!</v>
      </c>
      <c r="N34" s="18" t="e">
        <f t="shared" si="2"/>
        <v>#REF!</v>
      </c>
      <c r="O34" s="18" t="e">
        <f t="shared" si="3"/>
        <v>#REF!</v>
      </c>
      <c r="P34" s="2"/>
      <c r="Q34" s="25">
        <v>3161198989</v>
      </c>
      <c r="R34" s="23" t="e">
        <f t="shared" si="4"/>
        <v>#REF!</v>
      </c>
      <c r="S34" s="25">
        <v>3093158178</v>
      </c>
      <c r="T34" s="47" t="e">
        <f>+I34-S34</f>
        <v>#REF!</v>
      </c>
      <c r="U34" s="25">
        <v>2989863304</v>
      </c>
      <c r="V34" s="47" t="e">
        <f>+J34-U34</f>
        <v>#REF!</v>
      </c>
      <c r="X34" s="45"/>
    </row>
    <row r="35" spans="1:24" s="44" customFormat="1" x14ac:dyDescent="0.2">
      <c r="A35" s="39"/>
      <c r="B35" s="40" t="s">
        <v>231</v>
      </c>
      <c r="C35" s="41">
        <v>10</v>
      </c>
      <c r="D35" s="46" t="s">
        <v>238</v>
      </c>
      <c r="E35" s="43">
        <f>+E36+E42+E47+E48+E49+E50</f>
        <v>22395000000</v>
      </c>
      <c r="F35" s="43"/>
      <c r="G35" s="43">
        <f>+G36+G42+G47+G48+G49+G50</f>
        <v>32191300000</v>
      </c>
      <c r="H35" s="18" t="e">
        <f>+#REF!</f>
        <v>#REF!</v>
      </c>
      <c r="I35" s="43" t="e">
        <f>+I36+I42+I47+I48+I49+I50</f>
        <v>#REF!</v>
      </c>
      <c r="J35" s="43" t="e">
        <f>+J36+J42+J47+J48+J49+J50</f>
        <v>#REF!</v>
      </c>
      <c r="K35" s="43" t="e">
        <f>+K36+K42+K47+K48+K49+K50</f>
        <v>#REF!</v>
      </c>
      <c r="L35" s="18" t="e">
        <f t="shared" si="0"/>
        <v>#REF!</v>
      </c>
      <c r="M35" s="18" t="e">
        <f t="shared" si="1"/>
        <v>#REF!</v>
      </c>
      <c r="N35" s="18" t="e">
        <f t="shared" si="2"/>
        <v>#REF!</v>
      </c>
      <c r="O35" s="18" t="e">
        <f t="shared" si="3"/>
        <v>#REF!</v>
      </c>
      <c r="P35" s="2"/>
      <c r="Q35" s="43">
        <f>+Q36+Q42+Q47+Q48+Q49+Q50</f>
        <v>30818000000</v>
      </c>
      <c r="R35" s="23" t="e">
        <f t="shared" si="4"/>
        <v>#REF!</v>
      </c>
      <c r="S35" s="43">
        <f>+S36+S42+S47+S48+S49+S50</f>
        <v>25999656018</v>
      </c>
      <c r="U35" s="43">
        <f>+U36+U42+U47+U48+U49+U50</f>
        <v>25999656018</v>
      </c>
      <c r="X35" s="45"/>
    </row>
    <row r="36" spans="1:24" s="44" customFormat="1" x14ac:dyDescent="0.2">
      <c r="A36" s="39"/>
      <c r="B36" s="40" t="s">
        <v>232</v>
      </c>
      <c r="C36" s="41">
        <v>10</v>
      </c>
      <c r="D36" s="46" t="s">
        <v>233</v>
      </c>
      <c r="E36" s="43">
        <f>SUM(E37:E41)</f>
        <v>11341375000</v>
      </c>
      <c r="F36" s="43"/>
      <c r="G36" s="43">
        <f>SUM(G37:G41)</f>
        <v>16567594333</v>
      </c>
      <c r="H36" s="18" t="e">
        <f>+#REF!</f>
        <v>#REF!</v>
      </c>
      <c r="I36" s="43" t="e">
        <f>SUM(I37:I41)</f>
        <v>#REF!</v>
      </c>
      <c r="J36" s="43" t="e">
        <f>SUM(J37:J41)</f>
        <v>#REF!</v>
      </c>
      <c r="K36" s="43" t="e">
        <f>SUM(K37:K41)</f>
        <v>#REF!</v>
      </c>
      <c r="L36" s="18" t="e">
        <f t="shared" si="0"/>
        <v>#REF!</v>
      </c>
      <c r="M36" s="18" t="e">
        <f t="shared" si="1"/>
        <v>#REF!</v>
      </c>
      <c r="N36" s="18" t="e">
        <f t="shared" si="2"/>
        <v>#REF!</v>
      </c>
      <c r="O36" s="18" t="e">
        <f t="shared" si="3"/>
        <v>#REF!</v>
      </c>
      <c r="P36" s="2"/>
      <c r="Q36" s="43">
        <f>SUM(Q37:Q41)</f>
        <v>16070375000</v>
      </c>
      <c r="R36" s="23" t="e">
        <f t="shared" si="4"/>
        <v>#REF!</v>
      </c>
      <c r="S36" s="43">
        <f>SUM(S37:S41)</f>
        <v>13641977518</v>
      </c>
      <c r="U36" s="43">
        <f>SUM(U37:U41)</f>
        <v>13641977518</v>
      </c>
      <c r="X36" s="45"/>
    </row>
    <row r="37" spans="1:24" s="44" customFormat="1" x14ac:dyDescent="0.2">
      <c r="A37" s="39" t="str">
        <f t="shared" ref="A37:A50" si="8">+B37&amp;C37</f>
        <v>A 1-0-5-1-110</v>
      </c>
      <c r="B37" s="40" t="s">
        <v>316</v>
      </c>
      <c r="C37" s="41">
        <v>10</v>
      </c>
      <c r="D37" s="42" t="s">
        <v>71</v>
      </c>
      <c r="E37" s="25">
        <v>2317257000</v>
      </c>
      <c r="F37" s="25"/>
      <c r="G37" s="25">
        <v>3314774538</v>
      </c>
      <c r="H37" s="18" t="e">
        <f>+#REF!</f>
        <v>#REF!</v>
      </c>
      <c r="I37" s="25" t="e">
        <f>SUM(#REF!)</f>
        <v>#REF!</v>
      </c>
      <c r="J37" s="25" t="e">
        <f>SUM(#REF!)</f>
        <v>#REF!</v>
      </c>
      <c r="K37" s="25" t="e">
        <f>SUM(#REF!)</f>
        <v>#REF!</v>
      </c>
      <c r="L37" s="18" t="e">
        <f t="shared" si="0"/>
        <v>#REF!</v>
      </c>
      <c r="M37" s="18" t="e">
        <f t="shared" si="1"/>
        <v>#REF!</v>
      </c>
      <c r="N37" s="18" t="e">
        <f t="shared" si="2"/>
        <v>#REF!</v>
      </c>
      <c r="O37" s="18" t="e">
        <f t="shared" si="3"/>
        <v>#REF!</v>
      </c>
      <c r="P37" s="2"/>
      <c r="Q37" s="25">
        <v>3117257000</v>
      </c>
      <c r="R37" s="23" t="e">
        <f t="shared" si="4"/>
        <v>#REF!</v>
      </c>
      <c r="S37" s="25">
        <v>2642982700</v>
      </c>
      <c r="T37" s="47" t="e">
        <f>+I37-S37</f>
        <v>#REF!</v>
      </c>
      <c r="U37" s="25">
        <v>2642982700</v>
      </c>
      <c r="V37" s="47" t="e">
        <f>+J37-U37</f>
        <v>#REF!</v>
      </c>
      <c r="X37" s="45"/>
    </row>
    <row r="38" spans="1:24" s="44" customFormat="1" x14ac:dyDescent="0.2">
      <c r="A38" s="39" t="str">
        <f t="shared" si="8"/>
        <v>A 1-0-5-1-210</v>
      </c>
      <c r="B38" s="40" t="s">
        <v>146</v>
      </c>
      <c r="C38" s="41">
        <v>10</v>
      </c>
      <c r="D38" s="42" t="s">
        <v>72</v>
      </c>
      <c r="E38" s="25">
        <v>1505486000</v>
      </c>
      <c r="F38" s="25"/>
      <c r="G38" s="25">
        <v>2135327342</v>
      </c>
      <c r="H38" s="18" t="e">
        <f>+#REF!</f>
        <v>#REF!</v>
      </c>
      <c r="I38" s="25" t="e">
        <f>SUM(#REF!)</f>
        <v>#REF!</v>
      </c>
      <c r="J38" s="25" t="e">
        <f>SUM(#REF!)</f>
        <v>#REF!</v>
      </c>
      <c r="K38" s="25" t="e">
        <f>SUM(#REF!)</f>
        <v>#REF!</v>
      </c>
      <c r="L38" s="18" t="e">
        <f t="shared" si="0"/>
        <v>#REF!</v>
      </c>
      <c r="M38" s="18" t="e">
        <f t="shared" si="1"/>
        <v>#REF!</v>
      </c>
      <c r="N38" s="18" t="e">
        <f t="shared" si="2"/>
        <v>#REF!</v>
      </c>
      <c r="O38" s="18" t="e">
        <f t="shared" si="3"/>
        <v>#REF!</v>
      </c>
      <c r="P38" s="2"/>
      <c r="Q38" s="25">
        <v>2134486000</v>
      </c>
      <c r="R38" s="23" t="e">
        <f t="shared" si="4"/>
        <v>#REF!</v>
      </c>
      <c r="S38" s="25">
        <v>1781240856</v>
      </c>
      <c r="T38" s="47" t="e">
        <f>+I38-S38</f>
        <v>#REF!</v>
      </c>
      <c r="U38" s="25">
        <v>1781240856</v>
      </c>
      <c r="V38" s="47" t="e">
        <f>+J38-U38</f>
        <v>#REF!</v>
      </c>
      <c r="X38" s="45"/>
    </row>
    <row r="39" spans="1:24" s="44" customFormat="1" x14ac:dyDescent="0.2">
      <c r="A39" s="39" t="str">
        <f t="shared" si="8"/>
        <v>A 1-0-5-1-310</v>
      </c>
      <c r="B39" s="40" t="s">
        <v>147</v>
      </c>
      <c r="C39" s="41">
        <v>10</v>
      </c>
      <c r="D39" s="42" t="s">
        <v>73</v>
      </c>
      <c r="E39" s="25">
        <v>2533787000</v>
      </c>
      <c r="F39" s="25"/>
      <c r="G39" s="25">
        <v>3552236894</v>
      </c>
      <c r="H39" s="18" t="e">
        <f>+#REF!</f>
        <v>#REF!</v>
      </c>
      <c r="I39" s="25" t="e">
        <f>SUM(#REF!)</f>
        <v>#REF!</v>
      </c>
      <c r="J39" s="25" t="e">
        <f>SUM(#REF!)</f>
        <v>#REF!</v>
      </c>
      <c r="K39" s="25" t="e">
        <f>SUM(#REF!)</f>
        <v>#REF!</v>
      </c>
      <c r="L39" s="18" t="e">
        <f t="shared" si="0"/>
        <v>#REF!</v>
      </c>
      <c r="M39" s="18" t="e">
        <f t="shared" si="1"/>
        <v>#REF!</v>
      </c>
      <c r="N39" s="18" t="e">
        <f t="shared" si="2"/>
        <v>#REF!</v>
      </c>
      <c r="O39" s="18" t="e">
        <f t="shared" si="3"/>
        <v>#REF!</v>
      </c>
      <c r="P39" s="2"/>
      <c r="Q39" s="25">
        <v>3533787000</v>
      </c>
      <c r="R39" s="23" t="e">
        <f t="shared" si="4"/>
        <v>#REF!</v>
      </c>
      <c r="S39" s="25">
        <v>3104289151</v>
      </c>
      <c r="T39" s="47" t="e">
        <f>+I39-S39</f>
        <v>#REF!</v>
      </c>
      <c r="U39" s="25">
        <v>3104289151</v>
      </c>
      <c r="V39" s="47" t="e">
        <f>+J39-U39</f>
        <v>#REF!</v>
      </c>
      <c r="X39" s="45"/>
    </row>
    <row r="40" spans="1:24" s="44" customFormat="1" x14ac:dyDescent="0.2">
      <c r="A40" s="39" t="str">
        <f t="shared" si="8"/>
        <v>A 1-0-5-1-410</v>
      </c>
      <c r="B40" s="40" t="s">
        <v>148</v>
      </c>
      <c r="C40" s="41">
        <v>10</v>
      </c>
      <c r="D40" s="42" t="s">
        <v>74</v>
      </c>
      <c r="E40" s="25">
        <v>4700397000</v>
      </c>
      <c r="F40" s="25"/>
      <c r="G40" s="25">
        <v>6574439540</v>
      </c>
      <c r="H40" s="18" t="e">
        <f>+#REF!</f>
        <v>#REF!</v>
      </c>
      <c r="I40" s="25" t="e">
        <f>SUM(#REF!)</f>
        <v>#REF!</v>
      </c>
      <c r="J40" s="25" t="e">
        <f>SUM(#REF!)</f>
        <v>#REF!</v>
      </c>
      <c r="K40" s="25" t="e">
        <f>SUM(#REF!)</f>
        <v>#REF!</v>
      </c>
      <c r="L40" s="18" t="e">
        <f t="shared" si="0"/>
        <v>#REF!</v>
      </c>
      <c r="M40" s="18" t="e">
        <f t="shared" si="1"/>
        <v>#REF!</v>
      </c>
      <c r="N40" s="18" t="e">
        <f t="shared" si="2"/>
        <v>#REF!</v>
      </c>
      <c r="O40" s="18" t="e">
        <f t="shared" si="3"/>
        <v>#REF!</v>
      </c>
      <c r="P40" s="2"/>
      <c r="Q40" s="25">
        <v>6300397000</v>
      </c>
      <c r="R40" s="23" t="e">
        <f t="shared" si="4"/>
        <v>#REF!</v>
      </c>
      <c r="S40" s="25">
        <v>5294519624</v>
      </c>
      <c r="T40" s="47" t="e">
        <f>+I40-S40</f>
        <v>#REF!</v>
      </c>
      <c r="U40" s="25">
        <v>5294519624</v>
      </c>
      <c r="V40" s="47" t="e">
        <f>+J40-U40</f>
        <v>#REF!</v>
      </c>
      <c r="X40" s="45"/>
    </row>
    <row r="41" spans="1:24" s="44" customFormat="1" x14ac:dyDescent="0.2">
      <c r="A41" s="39" t="str">
        <f t="shared" si="8"/>
        <v>A 1-0-5-1-510</v>
      </c>
      <c r="B41" s="40" t="s">
        <v>149</v>
      </c>
      <c r="C41" s="41">
        <v>10</v>
      </c>
      <c r="D41" s="42" t="s">
        <v>75</v>
      </c>
      <c r="E41" s="25">
        <v>284448000</v>
      </c>
      <c r="F41" s="25"/>
      <c r="G41" s="25">
        <v>990816019</v>
      </c>
      <c r="H41" s="18" t="e">
        <f>+#REF!</f>
        <v>#REF!</v>
      </c>
      <c r="I41" s="25" t="e">
        <f>SUM(#REF!)</f>
        <v>#REF!</v>
      </c>
      <c r="J41" s="25" t="e">
        <f>SUM(#REF!)</f>
        <v>#REF!</v>
      </c>
      <c r="K41" s="25" t="e">
        <f>SUM(#REF!)</f>
        <v>#REF!</v>
      </c>
      <c r="L41" s="18" t="e">
        <f t="shared" si="0"/>
        <v>#REF!</v>
      </c>
      <c r="M41" s="18" t="e">
        <f t="shared" si="1"/>
        <v>#REF!</v>
      </c>
      <c r="N41" s="18" t="e">
        <f t="shared" si="2"/>
        <v>#REF!</v>
      </c>
      <c r="O41" s="18" t="e">
        <f t="shared" si="3"/>
        <v>#REF!</v>
      </c>
      <c r="P41" s="2"/>
      <c r="Q41" s="25">
        <v>984448000</v>
      </c>
      <c r="R41" s="23" t="e">
        <f t="shared" si="4"/>
        <v>#REF!</v>
      </c>
      <c r="S41" s="25">
        <v>818945187</v>
      </c>
      <c r="T41" s="47" t="e">
        <f>+I41-S41</f>
        <v>#REF!</v>
      </c>
      <c r="U41" s="25">
        <v>818945187</v>
      </c>
      <c r="V41" s="47" t="e">
        <f>+J41-U41</f>
        <v>#REF!</v>
      </c>
      <c r="X41" s="45"/>
    </row>
    <row r="42" spans="1:24" s="44" customFormat="1" x14ac:dyDescent="0.2">
      <c r="A42" s="39"/>
      <c r="B42" s="40" t="s">
        <v>234</v>
      </c>
      <c r="C42" s="41">
        <v>10</v>
      </c>
      <c r="D42" s="46" t="s">
        <v>235</v>
      </c>
      <c r="E42" s="43">
        <f>SUM(E43:E46)</f>
        <v>8098305000</v>
      </c>
      <c r="F42" s="43"/>
      <c r="G42" s="43">
        <f>SUM(G43:G46)</f>
        <v>11398686250</v>
      </c>
      <c r="H42" s="18" t="e">
        <f>+#REF!</f>
        <v>#REF!</v>
      </c>
      <c r="I42" s="43" t="e">
        <f>SUM(I43:I46)</f>
        <v>#REF!</v>
      </c>
      <c r="J42" s="43" t="e">
        <f>SUM(J43:J46)</f>
        <v>#REF!</v>
      </c>
      <c r="K42" s="43" t="e">
        <f>SUM(K43:K46)</f>
        <v>#REF!</v>
      </c>
      <c r="L42" s="18" t="e">
        <f t="shared" si="0"/>
        <v>#REF!</v>
      </c>
      <c r="M42" s="18" t="e">
        <f t="shared" si="1"/>
        <v>#REF!</v>
      </c>
      <c r="N42" s="18" t="e">
        <f t="shared" si="2"/>
        <v>#REF!</v>
      </c>
      <c r="O42" s="18" t="e">
        <f t="shared" si="3"/>
        <v>#REF!</v>
      </c>
      <c r="P42" s="2"/>
      <c r="Q42" s="43">
        <f>SUM(Q43:Q46)</f>
        <v>10539305000</v>
      </c>
      <c r="R42" s="23" t="e">
        <f t="shared" si="4"/>
        <v>#REF!</v>
      </c>
      <c r="S42" s="43">
        <f>SUM(S43:S46)</f>
        <v>8978581800</v>
      </c>
      <c r="U42" s="43">
        <f>SUM(U43:U46)</f>
        <v>8978581800</v>
      </c>
      <c r="X42" s="45"/>
    </row>
    <row r="43" spans="1:24" s="44" customFormat="1" ht="12" customHeight="1" x14ac:dyDescent="0.2">
      <c r="A43" s="39" t="str">
        <f t="shared" si="8"/>
        <v>A 1-0-5-2-110</v>
      </c>
      <c r="B43" s="40" t="s">
        <v>150</v>
      </c>
      <c r="C43" s="41">
        <v>10</v>
      </c>
      <c r="D43" s="42" t="s">
        <v>76</v>
      </c>
      <c r="E43" s="25">
        <v>47000000</v>
      </c>
      <c r="F43" s="25"/>
      <c r="G43" s="25">
        <v>66956704</v>
      </c>
      <c r="H43" s="18" t="e">
        <f>+#REF!</f>
        <v>#REF!</v>
      </c>
      <c r="I43" s="25" t="e">
        <f>SUM(#REF!)</f>
        <v>#REF!</v>
      </c>
      <c r="J43" s="25" t="e">
        <f>SUM(#REF!)</f>
        <v>#REF!</v>
      </c>
      <c r="K43" s="25" t="e">
        <f>SUM(#REF!)</f>
        <v>#REF!</v>
      </c>
      <c r="L43" s="18" t="e">
        <f t="shared" si="0"/>
        <v>#REF!</v>
      </c>
      <c r="M43" s="18" t="e">
        <f t="shared" si="1"/>
        <v>#REF!</v>
      </c>
      <c r="N43" s="18" t="e">
        <f t="shared" si="2"/>
        <v>#REF!</v>
      </c>
      <c r="O43" s="18" t="e">
        <f t="shared" si="3"/>
        <v>#REF!</v>
      </c>
      <c r="P43" s="2"/>
      <c r="Q43" s="25">
        <v>66000000</v>
      </c>
      <c r="R43" s="23" t="e">
        <f t="shared" ref="R43:R74" si="9">+H43-Q43</f>
        <v>#REF!</v>
      </c>
      <c r="S43" s="25">
        <v>60202300</v>
      </c>
      <c r="T43" s="47" t="e">
        <f t="shared" ref="T43:T50" si="10">+I43-S43</f>
        <v>#REF!</v>
      </c>
      <c r="U43" s="25">
        <v>60202300</v>
      </c>
      <c r="V43" s="47" t="e">
        <f t="shared" ref="V43:V50" si="11">+J43-U43</f>
        <v>#REF!</v>
      </c>
      <c r="X43" s="45"/>
    </row>
    <row r="44" spans="1:24" s="44" customFormat="1" ht="13.5" customHeight="1" x14ac:dyDescent="0.2">
      <c r="A44" s="39" t="str">
        <f t="shared" si="8"/>
        <v>A 1-0-5-2-210</v>
      </c>
      <c r="B44" s="40" t="s">
        <v>151</v>
      </c>
      <c r="C44" s="41">
        <v>10</v>
      </c>
      <c r="D44" s="42" t="s">
        <v>77</v>
      </c>
      <c r="E44" s="25">
        <v>3894562000</v>
      </c>
      <c r="F44" s="25"/>
      <c r="G44" s="25">
        <v>5490842983</v>
      </c>
      <c r="H44" s="18" t="e">
        <f>+#REF!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18" t="e">
        <f t="shared" si="0"/>
        <v>#REF!</v>
      </c>
      <c r="M44" s="18" t="e">
        <f t="shared" si="1"/>
        <v>#REF!</v>
      </c>
      <c r="N44" s="18" t="e">
        <f t="shared" si="2"/>
        <v>#REF!</v>
      </c>
      <c r="O44" s="18" t="e">
        <f t="shared" si="3"/>
        <v>#REF!</v>
      </c>
      <c r="P44" s="2"/>
      <c r="Q44" s="25">
        <v>4894562000</v>
      </c>
      <c r="R44" s="23" t="e">
        <f t="shared" si="9"/>
        <v>#REF!</v>
      </c>
      <c r="S44" s="25">
        <v>4490894516</v>
      </c>
      <c r="T44" s="47" t="e">
        <f t="shared" si="10"/>
        <v>#REF!</v>
      </c>
      <c r="U44" s="25">
        <v>4490894516</v>
      </c>
      <c r="V44" s="47" t="e">
        <f t="shared" si="11"/>
        <v>#REF!</v>
      </c>
      <c r="X44" s="45"/>
    </row>
    <row r="45" spans="1:24" s="44" customFormat="1" ht="12.75" customHeight="1" x14ac:dyDescent="0.2">
      <c r="A45" s="39" t="str">
        <f t="shared" si="8"/>
        <v>A 1-0-5-2-310</v>
      </c>
      <c r="B45" s="40" t="s">
        <v>152</v>
      </c>
      <c r="C45" s="41">
        <v>10</v>
      </c>
      <c r="D45" s="42" t="s">
        <v>78</v>
      </c>
      <c r="E45" s="25">
        <v>4134073000</v>
      </c>
      <c r="F45" s="25"/>
      <c r="G45" s="25">
        <v>5795754932</v>
      </c>
      <c r="H45" s="18" t="e">
        <f>+#REF!</f>
        <v>#REF!</v>
      </c>
      <c r="I45" s="25" t="e">
        <f>SUM(#REF!)</f>
        <v>#REF!</v>
      </c>
      <c r="J45" s="25" t="e">
        <f>SUM(#REF!)</f>
        <v>#REF!</v>
      </c>
      <c r="K45" s="25" t="e">
        <f>SUM(#REF!)</f>
        <v>#REF!</v>
      </c>
      <c r="L45" s="18" t="e">
        <f t="shared" si="0"/>
        <v>#REF!</v>
      </c>
      <c r="M45" s="18" t="e">
        <f t="shared" si="1"/>
        <v>#REF!</v>
      </c>
      <c r="N45" s="18" t="e">
        <f t="shared" si="2"/>
        <v>#REF!</v>
      </c>
      <c r="O45" s="18" t="e">
        <f t="shared" si="3"/>
        <v>#REF!</v>
      </c>
      <c r="P45" s="2"/>
      <c r="Q45" s="25">
        <v>5534073000</v>
      </c>
      <c r="R45" s="23" t="e">
        <f t="shared" si="9"/>
        <v>#REF!</v>
      </c>
      <c r="S45" s="25">
        <v>4393613281</v>
      </c>
      <c r="T45" s="47" t="e">
        <f t="shared" si="10"/>
        <v>#REF!</v>
      </c>
      <c r="U45" s="25">
        <v>4393613281</v>
      </c>
      <c r="V45" s="47" t="e">
        <f t="shared" si="11"/>
        <v>#REF!</v>
      </c>
    </row>
    <row r="46" spans="1:24" s="44" customFormat="1" x14ac:dyDescent="0.2">
      <c r="A46" s="39" t="str">
        <f t="shared" si="8"/>
        <v>A 1-0-5-2-610</v>
      </c>
      <c r="B46" s="40" t="s">
        <v>153</v>
      </c>
      <c r="C46" s="41">
        <v>10</v>
      </c>
      <c r="D46" s="42" t="s">
        <v>79</v>
      </c>
      <c r="E46" s="25">
        <v>22670000</v>
      </c>
      <c r="F46" s="25"/>
      <c r="G46" s="25">
        <v>45131631</v>
      </c>
      <c r="H46" s="18" t="e">
        <f>+#REF!</f>
        <v>#REF!</v>
      </c>
      <c r="I46" s="25" t="e">
        <f>SUM(#REF!)</f>
        <v>#REF!</v>
      </c>
      <c r="J46" s="25" t="e">
        <f>SUM(#REF!)</f>
        <v>#REF!</v>
      </c>
      <c r="K46" s="25" t="e">
        <f>SUM(#REF!)</f>
        <v>#REF!</v>
      </c>
      <c r="L46" s="18" t="e">
        <f t="shared" si="0"/>
        <v>#REF!</v>
      </c>
      <c r="M46" s="18" t="e">
        <f t="shared" si="1"/>
        <v>#REF!</v>
      </c>
      <c r="N46" s="18" t="e">
        <f t="shared" si="2"/>
        <v>#REF!</v>
      </c>
      <c r="O46" s="18" t="e">
        <f t="shared" si="3"/>
        <v>#REF!</v>
      </c>
      <c r="P46" s="2"/>
      <c r="Q46" s="25">
        <v>44670000</v>
      </c>
      <c r="R46" s="23" t="e">
        <f t="shared" si="9"/>
        <v>#REF!</v>
      </c>
      <c r="S46" s="25">
        <v>33871703</v>
      </c>
      <c r="T46" s="47" t="e">
        <f t="shared" si="10"/>
        <v>#REF!</v>
      </c>
      <c r="U46" s="25">
        <v>33871703</v>
      </c>
      <c r="V46" s="47" t="e">
        <f t="shared" si="11"/>
        <v>#REF!</v>
      </c>
    </row>
    <row r="47" spans="1:24" s="44" customFormat="1" x14ac:dyDescent="0.2">
      <c r="A47" s="39" t="str">
        <f t="shared" si="8"/>
        <v>A 1-0-5-610</v>
      </c>
      <c r="B47" s="40" t="s">
        <v>320</v>
      </c>
      <c r="C47" s="41">
        <v>10</v>
      </c>
      <c r="D47" s="46" t="s">
        <v>33</v>
      </c>
      <c r="E47" s="43">
        <v>1773192000</v>
      </c>
      <c r="F47" s="43"/>
      <c r="G47" s="25">
        <v>2534798431</v>
      </c>
      <c r="H47" s="18" t="e">
        <f>+#REF!</f>
        <v>#REF!</v>
      </c>
      <c r="I47" s="43" t="e">
        <f>SUM(#REF!)</f>
        <v>#REF!</v>
      </c>
      <c r="J47" s="43" t="e">
        <f>SUM(#REF!)</f>
        <v>#REF!</v>
      </c>
      <c r="K47" s="43" t="e">
        <f>SUM(#REF!)</f>
        <v>#REF!</v>
      </c>
      <c r="L47" s="18" t="e">
        <f t="shared" si="0"/>
        <v>#REF!</v>
      </c>
      <c r="M47" s="18" t="e">
        <f t="shared" si="1"/>
        <v>#REF!</v>
      </c>
      <c r="N47" s="18" t="e">
        <f t="shared" si="2"/>
        <v>#REF!</v>
      </c>
      <c r="O47" s="18" t="e">
        <f t="shared" si="3"/>
        <v>#REF!</v>
      </c>
      <c r="P47" s="2"/>
      <c r="Q47" s="25">
        <v>2523192000</v>
      </c>
      <c r="R47" s="23" t="e">
        <f t="shared" si="9"/>
        <v>#REF!</v>
      </c>
      <c r="S47" s="25">
        <v>2027372300</v>
      </c>
      <c r="T47" s="47" t="e">
        <f t="shared" si="10"/>
        <v>#REF!</v>
      </c>
      <c r="U47" s="25">
        <v>2027372300</v>
      </c>
      <c r="V47" s="47" t="e">
        <f t="shared" si="11"/>
        <v>#REF!</v>
      </c>
    </row>
    <row r="48" spans="1:24" s="44" customFormat="1" x14ac:dyDescent="0.2">
      <c r="A48" s="39" t="str">
        <f t="shared" si="8"/>
        <v>A 1-0-5-710</v>
      </c>
      <c r="B48" s="40" t="s">
        <v>319</v>
      </c>
      <c r="C48" s="41">
        <v>10</v>
      </c>
      <c r="D48" s="46" t="s">
        <v>37</v>
      </c>
      <c r="E48" s="43">
        <v>295532000</v>
      </c>
      <c r="F48" s="43"/>
      <c r="G48" s="25">
        <v>422821771</v>
      </c>
      <c r="H48" s="18" t="e">
        <f>+#REF!</f>
        <v>#REF!</v>
      </c>
      <c r="I48" s="43" t="e">
        <f>SUM(#REF!)</f>
        <v>#REF!</v>
      </c>
      <c r="J48" s="43" t="e">
        <f>SUM(#REF!)</f>
        <v>#REF!</v>
      </c>
      <c r="K48" s="43" t="e">
        <f>SUM(#REF!)</f>
        <v>#REF!</v>
      </c>
      <c r="L48" s="18" t="e">
        <f t="shared" si="0"/>
        <v>#REF!</v>
      </c>
      <c r="M48" s="18" t="e">
        <f t="shared" si="1"/>
        <v>#REF!</v>
      </c>
      <c r="N48" s="18" t="e">
        <f t="shared" si="2"/>
        <v>#REF!</v>
      </c>
      <c r="O48" s="18" t="e">
        <f t="shared" si="3"/>
        <v>#REF!</v>
      </c>
      <c r="P48" s="2"/>
      <c r="Q48" s="25">
        <v>422532000</v>
      </c>
      <c r="R48" s="23" t="e">
        <f t="shared" si="9"/>
        <v>#REF!</v>
      </c>
      <c r="S48" s="25">
        <v>338009800</v>
      </c>
      <c r="T48" s="47" t="e">
        <f t="shared" si="10"/>
        <v>#REF!</v>
      </c>
      <c r="U48" s="25">
        <v>338009800</v>
      </c>
      <c r="V48" s="47" t="e">
        <f t="shared" si="11"/>
        <v>#REF!</v>
      </c>
    </row>
    <row r="49" spans="1:24" s="44" customFormat="1" x14ac:dyDescent="0.2">
      <c r="A49" s="39" t="str">
        <f t="shared" si="8"/>
        <v>A 1-0-5-810</v>
      </c>
      <c r="B49" s="40" t="s">
        <v>318</v>
      </c>
      <c r="C49" s="41">
        <v>10</v>
      </c>
      <c r="D49" s="46" t="s">
        <v>34</v>
      </c>
      <c r="E49" s="43">
        <v>295532000</v>
      </c>
      <c r="F49" s="43"/>
      <c r="G49" s="25">
        <v>422466405</v>
      </c>
      <c r="H49" s="18" t="e">
        <f>+#REF!</f>
        <v>#REF!</v>
      </c>
      <c r="I49" s="43" t="e">
        <f>SUM(#REF!)</f>
        <v>#REF!</v>
      </c>
      <c r="J49" s="43" t="e">
        <f>SUM(#REF!)</f>
        <v>#REF!</v>
      </c>
      <c r="K49" s="43" t="e">
        <f>SUM(#REF!)</f>
        <v>#REF!</v>
      </c>
      <c r="L49" s="18" t="e">
        <f t="shared" si="0"/>
        <v>#REF!</v>
      </c>
      <c r="M49" s="18" t="e">
        <f t="shared" si="1"/>
        <v>#REF!</v>
      </c>
      <c r="N49" s="18" t="e">
        <f t="shared" si="2"/>
        <v>#REF!</v>
      </c>
      <c r="O49" s="18" t="e">
        <f t="shared" si="3"/>
        <v>#REF!</v>
      </c>
      <c r="P49" s="2"/>
      <c r="Q49" s="25">
        <v>421532000</v>
      </c>
      <c r="R49" s="23" t="e">
        <f t="shared" si="9"/>
        <v>#REF!</v>
      </c>
      <c r="S49" s="25">
        <v>338009800</v>
      </c>
      <c r="T49" s="47" t="e">
        <f t="shared" si="10"/>
        <v>#REF!</v>
      </c>
      <c r="U49" s="25">
        <v>338009800</v>
      </c>
      <c r="V49" s="47" t="e">
        <f t="shared" si="11"/>
        <v>#REF!</v>
      </c>
    </row>
    <row r="50" spans="1:24" s="44" customFormat="1" x14ac:dyDescent="0.2">
      <c r="A50" s="39" t="str">
        <f t="shared" si="8"/>
        <v>A 1-0-5-910</v>
      </c>
      <c r="B50" s="40" t="s">
        <v>317</v>
      </c>
      <c r="C50" s="41">
        <v>10</v>
      </c>
      <c r="D50" s="46" t="s">
        <v>35</v>
      </c>
      <c r="E50" s="43">
        <v>591064000</v>
      </c>
      <c r="F50" s="43"/>
      <c r="G50" s="25">
        <v>844932810</v>
      </c>
      <c r="H50" s="18" t="e">
        <f>+#REF!</f>
        <v>#REF!</v>
      </c>
      <c r="I50" s="43" t="e">
        <f>SUM(#REF!)</f>
        <v>#REF!</v>
      </c>
      <c r="J50" s="43" t="e">
        <f>SUM(#REF!)</f>
        <v>#REF!</v>
      </c>
      <c r="K50" s="43" t="e">
        <f>SUM(#REF!)</f>
        <v>#REF!</v>
      </c>
      <c r="L50" s="18" t="e">
        <f t="shared" si="0"/>
        <v>#REF!</v>
      </c>
      <c r="M50" s="18" t="e">
        <f t="shared" si="1"/>
        <v>#REF!</v>
      </c>
      <c r="N50" s="18" t="e">
        <f t="shared" si="2"/>
        <v>#REF!</v>
      </c>
      <c r="O50" s="18" t="e">
        <f t="shared" si="3"/>
        <v>#REF!</v>
      </c>
      <c r="P50" s="2"/>
      <c r="Q50" s="25">
        <v>841064000</v>
      </c>
      <c r="R50" s="23" t="e">
        <f t="shared" si="9"/>
        <v>#REF!</v>
      </c>
      <c r="S50" s="25">
        <v>675704800</v>
      </c>
      <c r="T50" s="47" t="e">
        <f t="shared" si="10"/>
        <v>#REF!</v>
      </c>
      <c r="U50" s="25">
        <v>675704800</v>
      </c>
      <c r="V50" s="47" t="e">
        <f t="shared" si="11"/>
        <v>#REF!</v>
      </c>
    </row>
    <row r="51" spans="1:24" s="44" customFormat="1" x14ac:dyDescent="0.2">
      <c r="A51" s="39"/>
      <c r="B51" s="40"/>
      <c r="C51" s="41"/>
      <c r="D51" s="46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2"/>
      <c r="Q51" s="43"/>
      <c r="R51" s="23">
        <f t="shared" si="9"/>
        <v>0</v>
      </c>
      <c r="S51" s="43"/>
      <c r="U51" s="43"/>
    </row>
    <row r="52" spans="1:24" s="44" customFormat="1" x14ac:dyDescent="0.2">
      <c r="A52" s="39"/>
      <c r="B52" s="40"/>
      <c r="C52" s="41"/>
      <c r="D52" s="38" t="s">
        <v>59</v>
      </c>
      <c r="E52" s="43">
        <f>+E53+E62+E135</f>
        <v>9061000000</v>
      </c>
      <c r="F52" s="43"/>
      <c r="G52" s="43">
        <f>+G53+G62+G135</f>
        <v>25680000000</v>
      </c>
      <c r="H52" s="18" t="e">
        <f>+#REF!</f>
        <v>#REF!</v>
      </c>
      <c r="I52" s="43" t="e">
        <f>+I53+I62+I135</f>
        <v>#REF!</v>
      </c>
      <c r="J52" s="43" t="e">
        <f>+J53+J62+J135</f>
        <v>#REF!</v>
      </c>
      <c r="K52" s="43" t="e">
        <f>+K53+K62+K135</f>
        <v>#REF!</v>
      </c>
      <c r="L52" s="18" t="e">
        <f t="shared" ref="L52:L83" si="12">+G52-H52</f>
        <v>#REF!</v>
      </c>
      <c r="M52" s="18" t="e">
        <f t="shared" ref="M52:M83" si="13">+H52-I52</f>
        <v>#REF!</v>
      </c>
      <c r="N52" s="18" t="e">
        <f t="shared" ref="N52:N83" si="14">+I52-J52</f>
        <v>#REF!</v>
      </c>
      <c r="O52" s="18" t="e">
        <f t="shared" ref="O52:O83" si="15">+J52-K52</f>
        <v>#REF!</v>
      </c>
      <c r="P52" s="26"/>
      <c r="Q52" s="43">
        <f>+Q53+Q62+Q135</f>
        <v>24309079367.560001</v>
      </c>
      <c r="R52" s="23" t="e">
        <f t="shared" si="9"/>
        <v>#REF!</v>
      </c>
      <c r="S52" s="43">
        <f>+S53+S62+S135</f>
        <v>23427605416.810001</v>
      </c>
      <c r="U52" s="43">
        <f>+U53+U62+U135</f>
        <v>21945991818</v>
      </c>
      <c r="X52" s="47"/>
    </row>
    <row r="53" spans="1:24" s="44" customFormat="1" x14ac:dyDescent="0.2">
      <c r="A53" s="39"/>
      <c r="B53" s="48" t="s">
        <v>154</v>
      </c>
      <c r="C53" s="17">
        <v>10</v>
      </c>
      <c r="D53" s="46" t="s">
        <v>80</v>
      </c>
      <c r="E53" s="43">
        <f>+E54+E59</f>
        <v>257000000</v>
      </c>
      <c r="F53" s="43"/>
      <c r="G53" s="43">
        <f>+G54+G59</f>
        <v>257000000</v>
      </c>
      <c r="H53" s="18" t="e">
        <f>+#REF!</f>
        <v>#REF!</v>
      </c>
      <c r="I53" s="43" t="e">
        <f>+I54+I59</f>
        <v>#REF!</v>
      </c>
      <c r="J53" s="43" t="e">
        <f>+J54+J59</f>
        <v>#REF!</v>
      </c>
      <c r="K53" s="43" t="e">
        <f>+K54+K59</f>
        <v>#REF!</v>
      </c>
      <c r="L53" s="18" t="e">
        <f t="shared" si="12"/>
        <v>#REF!</v>
      </c>
      <c r="M53" s="18" t="e">
        <f t="shared" si="13"/>
        <v>#REF!</v>
      </c>
      <c r="N53" s="18" t="e">
        <f t="shared" si="14"/>
        <v>#REF!</v>
      </c>
      <c r="O53" s="18" t="e">
        <f t="shared" si="15"/>
        <v>#REF!</v>
      </c>
      <c r="P53" s="2"/>
      <c r="Q53" s="43">
        <f>+Q54+Q59</f>
        <v>185037191</v>
      </c>
      <c r="R53" s="23" t="e">
        <f t="shared" si="9"/>
        <v>#REF!</v>
      </c>
      <c r="S53" s="43">
        <f>+S54+S59</f>
        <v>184037191</v>
      </c>
      <c r="U53" s="43">
        <f>+U54+U59</f>
        <v>184037191</v>
      </c>
    </row>
    <row r="54" spans="1:24" s="50" customFormat="1" x14ac:dyDescent="0.2">
      <c r="A54" s="49"/>
      <c r="B54" s="48" t="s">
        <v>239</v>
      </c>
      <c r="C54" s="17">
        <v>10</v>
      </c>
      <c r="D54" s="46" t="s">
        <v>240</v>
      </c>
      <c r="E54" s="43">
        <f>SUM(E55:E58)</f>
        <v>247000000</v>
      </c>
      <c r="F54" s="43"/>
      <c r="G54" s="43">
        <f>SUM(G55:G58)</f>
        <v>247000000</v>
      </c>
      <c r="H54" s="18" t="e">
        <f>+#REF!</f>
        <v>#REF!</v>
      </c>
      <c r="I54" s="43" t="e">
        <f>SUM(I55:I58)</f>
        <v>#REF!</v>
      </c>
      <c r="J54" s="43" t="e">
        <f>SUM(J55:J58)</f>
        <v>#REF!</v>
      </c>
      <c r="K54" s="43" t="e">
        <f>SUM(K55:K58)</f>
        <v>#REF!</v>
      </c>
      <c r="L54" s="18" t="e">
        <f t="shared" si="12"/>
        <v>#REF!</v>
      </c>
      <c r="M54" s="18" t="e">
        <f t="shared" si="13"/>
        <v>#REF!</v>
      </c>
      <c r="N54" s="18" t="e">
        <f t="shared" si="14"/>
        <v>#REF!</v>
      </c>
      <c r="O54" s="18" t="e">
        <f t="shared" si="15"/>
        <v>#REF!</v>
      </c>
      <c r="P54" s="5"/>
      <c r="Q54" s="43">
        <f>SUM(Q55:Q58)</f>
        <v>185037191</v>
      </c>
      <c r="R54" s="23" t="e">
        <f t="shared" si="9"/>
        <v>#REF!</v>
      </c>
      <c r="S54" s="43">
        <f>SUM(S55:S58)</f>
        <v>184037191</v>
      </c>
      <c r="U54" s="43">
        <f>SUM(U55:U58)</f>
        <v>184037191</v>
      </c>
    </row>
    <row r="55" spans="1:24" s="44" customFormat="1" x14ac:dyDescent="0.2">
      <c r="A55" s="39" t="str">
        <f>+B55&amp;C55</f>
        <v>A 2-0-3-50-210</v>
      </c>
      <c r="B55" s="40" t="s">
        <v>155</v>
      </c>
      <c r="C55" s="41">
        <v>10</v>
      </c>
      <c r="D55" s="42" t="s">
        <v>81</v>
      </c>
      <c r="E55" s="25">
        <v>42000000</v>
      </c>
      <c r="F55" s="25"/>
      <c r="G55" s="25">
        <v>38602120</v>
      </c>
      <c r="H55" s="18" t="e">
        <f>+#REF!</f>
        <v>#REF!</v>
      </c>
      <c r="I55" s="25" t="e">
        <f>SUM(#REF!)</f>
        <v>#REF!</v>
      </c>
      <c r="J55" s="25" t="e">
        <f>SUM(#REF!)</f>
        <v>#REF!</v>
      </c>
      <c r="K55" s="25" t="e">
        <f>SUM(#REF!)</f>
        <v>#REF!</v>
      </c>
      <c r="L55" s="18" t="e">
        <f t="shared" si="12"/>
        <v>#REF!</v>
      </c>
      <c r="M55" s="18" t="e">
        <f t="shared" si="13"/>
        <v>#REF!</v>
      </c>
      <c r="N55" s="18" t="e">
        <f t="shared" si="14"/>
        <v>#REF!</v>
      </c>
      <c r="O55" s="18" t="e">
        <f t="shared" si="15"/>
        <v>#REF!</v>
      </c>
      <c r="P55" s="2"/>
      <c r="Q55" s="25">
        <v>5600100</v>
      </c>
      <c r="R55" s="23" t="e">
        <f t="shared" si="9"/>
        <v>#REF!</v>
      </c>
      <c r="S55" s="25">
        <v>5600100</v>
      </c>
      <c r="T55" s="47" t="e">
        <f>+I55-S55</f>
        <v>#REF!</v>
      </c>
      <c r="U55" s="25">
        <v>5600100</v>
      </c>
      <c r="V55" s="47" t="e">
        <f>+J55-U55</f>
        <v>#REF!</v>
      </c>
    </row>
    <row r="56" spans="1:24" s="44" customFormat="1" x14ac:dyDescent="0.2">
      <c r="A56" s="39" t="str">
        <f t="shared" ref="A56:A61" si="16">+B56&amp;C56</f>
        <v>A 2-0-3-50-310</v>
      </c>
      <c r="B56" s="40" t="s">
        <v>156</v>
      </c>
      <c r="C56" s="41">
        <v>10</v>
      </c>
      <c r="D56" s="42" t="s">
        <v>82</v>
      </c>
      <c r="E56" s="25">
        <v>175000000</v>
      </c>
      <c r="F56" s="25"/>
      <c r="G56" s="25">
        <v>175000000</v>
      </c>
      <c r="H56" s="18" t="e">
        <f>+#REF!</f>
        <v>#REF!</v>
      </c>
      <c r="I56" s="25" t="e">
        <f>SUM(#REF!)</f>
        <v>#REF!</v>
      </c>
      <c r="J56" s="25" t="e">
        <f>SUM(#REF!)</f>
        <v>#REF!</v>
      </c>
      <c r="K56" s="25" t="e">
        <f>SUM(#REF!)</f>
        <v>#REF!</v>
      </c>
      <c r="L56" s="18" t="e">
        <f t="shared" si="12"/>
        <v>#REF!</v>
      </c>
      <c r="M56" s="18" t="e">
        <f t="shared" si="13"/>
        <v>#REF!</v>
      </c>
      <c r="N56" s="18" t="e">
        <f t="shared" si="14"/>
        <v>#REF!</v>
      </c>
      <c r="O56" s="18" t="e">
        <f t="shared" si="15"/>
        <v>#REF!</v>
      </c>
      <c r="P56" s="2"/>
      <c r="Q56" s="25">
        <v>173607446</v>
      </c>
      <c r="R56" s="23" t="e">
        <f t="shared" si="9"/>
        <v>#REF!</v>
      </c>
      <c r="S56" s="25">
        <v>173607446</v>
      </c>
      <c r="T56" s="47" t="e">
        <f>+I56-S56</f>
        <v>#REF!</v>
      </c>
      <c r="U56" s="25">
        <v>173607446</v>
      </c>
      <c r="V56" s="47" t="e">
        <f>+J56-U56</f>
        <v>#REF!</v>
      </c>
    </row>
    <row r="57" spans="1:24" s="44" customFormat="1" x14ac:dyDescent="0.2">
      <c r="A57" s="39" t="str">
        <f t="shared" si="16"/>
        <v>A 2-0-3-50-1610</v>
      </c>
      <c r="B57" s="40" t="s">
        <v>157</v>
      </c>
      <c r="C57" s="41">
        <v>10</v>
      </c>
      <c r="D57" s="42" t="s">
        <v>83</v>
      </c>
      <c r="E57" s="25">
        <v>18000000</v>
      </c>
      <c r="F57" s="25"/>
      <c r="G57" s="25">
        <v>21397880</v>
      </c>
      <c r="H57" s="18" t="e">
        <f>+#REF!</f>
        <v>#REF!</v>
      </c>
      <c r="I57" s="25" t="e">
        <f>SUM(#REF!)</f>
        <v>#REF!</v>
      </c>
      <c r="J57" s="25" t="e">
        <f>SUM(#REF!)</f>
        <v>#REF!</v>
      </c>
      <c r="K57" s="25" t="e">
        <f>SUM(#REF!)</f>
        <v>#REF!</v>
      </c>
      <c r="L57" s="18" t="e">
        <f t="shared" si="12"/>
        <v>#REF!</v>
      </c>
      <c r="M57" s="18" t="e">
        <f t="shared" si="13"/>
        <v>#REF!</v>
      </c>
      <c r="N57" s="18" t="e">
        <f t="shared" si="14"/>
        <v>#REF!</v>
      </c>
      <c r="O57" s="18" t="e">
        <f t="shared" si="15"/>
        <v>#REF!</v>
      </c>
      <c r="P57" s="2"/>
      <c r="Q57" s="25">
        <v>3629317</v>
      </c>
      <c r="R57" s="23" t="e">
        <f t="shared" si="9"/>
        <v>#REF!</v>
      </c>
      <c r="S57" s="25">
        <v>3629317</v>
      </c>
      <c r="T57" s="47" t="e">
        <f>+I57-S57</f>
        <v>#REF!</v>
      </c>
      <c r="U57" s="25">
        <v>3629317</v>
      </c>
      <c r="V57" s="47" t="e">
        <f>+J57-U57</f>
        <v>#REF!</v>
      </c>
    </row>
    <row r="58" spans="1:24" s="44" customFormat="1" x14ac:dyDescent="0.2">
      <c r="A58" s="39" t="str">
        <f t="shared" si="16"/>
        <v>A 2-0-3-50-9010</v>
      </c>
      <c r="B58" s="40" t="s">
        <v>158</v>
      </c>
      <c r="C58" s="41">
        <v>10</v>
      </c>
      <c r="D58" s="42" t="s">
        <v>84</v>
      </c>
      <c r="E58" s="25">
        <v>12000000</v>
      </c>
      <c r="F58" s="25"/>
      <c r="G58" s="25">
        <v>12000000</v>
      </c>
      <c r="H58" s="18" t="e">
        <f>+#REF!</f>
        <v>#REF!</v>
      </c>
      <c r="I58" s="25" t="e">
        <f>SUM(#REF!)</f>
        <v>#REF!</v>
      </c>
      <c r="J58" s="25" t="e">
        <f>SUM(#REF!)</f>
        <v>#REF!</v>
      </c>
      <c r="K58" s="25" t="e">
        <f>SUM(#REF!)</f>
        <v>#REF!</v>
      </c>
      <c r="L58" s="18" t="e">
        <f t="shared" si="12"/>
        <v>#REF!</v>
      </c>
      <c r="M58" s="18" t="e">
        <f t="shared" si="13"/>
        <v>#REF!</v>
      </c>
      <c r="N58" s="18" t="e">
        <f t="shared" si="14"/>
        <v>#REF!</v>
      </c>
      <c r="O58" s="18" t="e">
        <f t="shared" si="15"/>
        <v>#REF!</v>
      </c>
      <c r="P58" s="2"/>
      <c r="Q58" s="25">
        <v>2200328</v>
      </c>
      <c r="R58" s="23" t="e">
        <f t="shared" si="9"/>
        <v>#REF!</v>
      </c>
      <c r="S58" s="25">
        <v>1200328</v>
      </c>
      <c r="T58" s="47" t="e">
        <f>+I58-S58</f>
        <v>#REF!</v>
      </c>
      <c r="U58" s="25">
        <v>1200328</v>
      </c>
      <c r="V58" s="47" t="e">
        <f>+J58-U58</f>
        <v>#REF!</v>
      </c>
    </row>
    <row r="59" spans="1:24" s="44" customFormat="1" x14ac:dyDescent="0.2">
      <c r="A59" s="39"/>
      <c r="B59" s="40" t="s">
        <v>241</v>
      </c>
      <c r="C59" s="41">
        <v>10</v>
      </c>
      <c r="D59" s="46" t="s">
        <v>242</v>
      </c>
      <c r="E59" s="43">
        <f>+E60+E61</f>
        <v>10000000</v>
      </c>
      <c r="F59" s="43"/>
      <c r="G59" s="43">
        <f>+G60+G61</f>
        <v>10000000</v>
      </c>
      <c r="H59" s="18" t="e">
        <f>+#REF!</f>
        <v>#REF!</v>
      </c>
      <c r="I59" s="43" t="e">
        <f>+I60+I61</f>
        <v>#REF!</v>
      </c>
      <c r="J59" s="43" t="e">
        <f>+J60+J61</f>
        <v>#REF!</v>
      </c>
      <c r="K59" s="43" t="e">
        <f>+K60+K61</f>
        <v>#REF!</v>
      </c>
      <c r="L59" s="18" t="e">
        <f t="shared" si="12"/>
        <v>#REF!</v>
      </c>
      <c r="M59" s="18" t="e">
        <f t="shared" si="13"/>
        <v>#REF!</v>
      </c>
      <c r="N59" s="18" t="e">
        <f t="shared" si="14"/>
        <v>#REF!</v>
      </c>
      <c r="O59" s="18" t="e">
        <f t="shared" si="15"/>
        <v>#REF!</v>
      </c>
      <c r="P59" s="2"/>
      <c r="Q59" s="43">
        <f>+Q60+Q61</f>
        <v>0</v>
      </c>
      <c r="R59" s="23" t="e">
        <f t="shared" si="9"/>
        <v>#REF!</v>
      </c>
      <c r="S59" s="43">
        <f>+S60+S61</f>
        <v>0</v>
      </c>
      <c r="U59" s="43">
        <f>+U60+U61</f>
        <v>0</v>
      </c>
    </row>
    <row r="60" spans="1:24" s="44" customFormat="1" x14ac:dyDescent="0.2">
      <c r="A60" s="39" t="str">
        <f t="shared" si="16"/>
        <v>A 2-0-3-51-110</v>
      </c>
      <c r="B60" s="40" t="s">
        <v>289</v>
      </c>
      <c r="C60" s="41">
        <v>10</v>
      </c>
      <c r="D60" s="42" t="s">
        <v>290</v>
      </c>
      <c r="E60" s="25">
        <v>1000000</v>
      </c>
      <c r="F60" s="25"/>
      <c r="G60" s="25">
        <v>1000000</v>
      </c>
      <c r="H60" s="18" t="e">
        <f>+#REF!</f>
        <v>#REF!</v>
      </c>
      <c r="I60" s="25" t="e">
        <f>SUM(#REF!)</f>
        <v>#REF!</v>
      </c>
      <c r="J60" s="25" t="e">
        <f>SUM(#REF!)</f>
        <v>#REF!</v>
      </c>
      <c r="K60" s="25" t="e">
        <f>SUM(#REF!)</f>
        <v>#REF!</v>
      </c>
      <c r="L60" s="18" t="e">
        <f t="shared" si="12"/>
        <v>#REF!</v>
      </c>
      <c r="M60" s="18" t="e">
        <f t="shared" si="13"/>
        <v>#REF!</v>
      </c>
      <c r="N60" s="18" t="e">
        <f t="shared" si="14"/>
        <v>#REF!</v>
      </c>
      <c r="O60" s="18" t="e">
        <f t="shared" si="15"/>
        <v>#REF!</v>
      </c>
      <c r="P60" s="2"/>
      <c r="Q60" s="25">
        <v>0</v>
      </c>
      <c r="R60" s="23" t="e">
        <f t="shared" si="9"/>
        <v>#REF!</v>
      </c>
      <c r="S60" s="25">
        <v>0</v>
      </c>
      <c r="T60" s="47" t="e">
        <f>+I60-S60</f>
        <v>#REF!</v>
      </c>
      <c r="U60" s="25">
        <v>0</v>
      </c>
      <c r="V60" s="47" t="e">
        <f>+J60-U60</f>
        <v>#REF!</v>
      </c>
    </row>
    <row r="61" spans="1:24" s="44" customFormat="1" x14ac:dyDescent="0.2">
      <c r="A61" s="39" t="str">
        <f t="shared" si="16"/>
        <v>A 2-0-3-51-210</v>
      </c>
      <c r="B61" s="40" t="s">
        <v>159</v>
      </c>
      <c r="C61" s="41">
        <v>10</v>
      </c>
      <c r="D61" s="42" t="s">
        <v>85</v>
      </c>
      <c r="E61" s="25">
        <v>9000000</v>
      </c>
      <c r="F61" s="25"/>
      <c r="G61" s="25">
        <v>9000000</v>
      </c>
      <c r="H61" s="18" t="e">
        <f>+#REF!</f>
        <v>#REF!</v>
      </c>
      <c r="I61" s="25" t="e">
        <f>SUM(#REF!)</f>
        <v>#REF!</v>
      </c>
      <c r="J61" s="25" t="e">
        <f>SUM(#REF!)</f>
        <v>#REF!</v>
      </c>
      <c r="K61" s="25" t="e">
        <f>SUM(#REF!)</f>
        <v>#REF!</v>
      </c>
      <c r="L61" s="18" t="e">
        <f t="shared" si="12"/>
        <v>#REF!</v>
      </c>
      <c r="M61" s="18" t="e">
        <f t="shared" si="13"/>
        <v>#REF!</v>
      </c>
      <c r="N61" s="18" t="e">
        <f t="shared" si="14"/>
        <v>#REF!</v>
      </c>
      <c r="O61" s="18" t="e">
        <f t="shared" si="15"/>
        <v>#REF!</v>
      </c>
      <c r="P61" s="2"/>
      <c r="Q61" s="25">
        <v>0</v>
      </c>
      <c r="R61" s="23" t="e">
        <f t="shared" si="9"/>
        <v>#REF!</v>
      </c>
      <c r="S61" s="25">
        <v>0</v>
      </c>
      <c r="T61" s="47" t="e">
        <f>+I61-S61</f>
        <v>#REF!</v>
      </c>
      <c r="U61" s="25">
        <v>0</v>
      </c>
      <c r="V61" s="47" t="e">
        <f>+J61-U61</f>
        <v>#REF!</v>
      </c>
    </row>
    <row r="62" spans="1:24" s="44" customFormat="1" x14ac:dyDescent="0.2">
      <c r="A62" s="39"/>
      <c r="B62" s="48" t="s">
        <v>160</v>
      </c>
      <c r="C62" s="17"/>
      <c r="D62" s="46" t="s">
        <v>86</v>
      </c>
      <c r="E62" s="43">
        <f>+E63+E72+E75+E86+E97+E101+E104+E110+E114+E117+E120+E121+E122+E123+E130+E131</f>
        <v>8804000000</v>
      </c>
      <c r="F62" s="43"/>
      <c r="G62" s="43">
        <f>+G63+G72+G75+G86+G97+G101+G104+G110+G114+G117+G120+G121+G122+G123+G130+G131</f>
        <v>25421120000</v>
      </c>
      <c r="H62" s="18" t="e">
        <f>+#REF!</f>
        <v>#REF!</v>
      </c>
      <c r="I62" s="43" t="e">
        <f>+I63+I72+I75+I86+I97+I101+I104+I110+I114+I117+I120+I121+I122+I123+I130+I131</f>
        <v>#REF!</v>
      </c>
      <c r="J62" s="43" t="e">
        <f>+J63+J72+J75+J86+J97+J101+J104+J110+J114+J117+J120+J121+J122+J123+J130+J131</f>
        <v>#REF!</v>
      </c>
      <c r="K62" s="43" t="e">
        <f>+K63+K72+K75+K86+K97+K101+K104+K110+K114+K117+K120+K121+K122+K123+K130+K131</f>
        <v>#REF!</v>
      </c>
      <c r="L62" s="18" t="e">
        <f t="shared" si="12"/>
        <v>#REF!</v>
      </c>
      <c r="M62" s="18" t="e">
        <f t="shared" si="13"/>
        <v>#REF!</v>
      </c>
      <c r="N62" s="18" t="e">
        <f t="shared" si="14"/>
        <v>#REF!</v>
      </c>
      <c r="O62" s="18" t="e">
        <f t="shared" si="15"/>
        <v>#REF!</v>
      </c>
      <c r="P62" s="2"/>
      <c r="Q62" s="43">
        <f>+Q63+Q72+Q75+Q86+Q97+Q101+Q104+Q110+Q114+Q117+Q120+Q121+Q122+Q123+Q130+Q131</f>
        <v>24122171536.560001</v>
      </c>
      <c r="R62" s="23" t="e">
        <f t="shared" si="9"/>
        <v>#REF!</v>
      </c>
      <c r="S62" s="43">
        <f>+S63+S72+S75+S86+S97+S101+S104+S110+S114+S117+S120+S121+S122+S123+S130+S131</f>
        <v>23241697585.810001</v>
      </c>
      <c r="U62" s="43">
        <f>+U63+U72+U75+U86+U97+U101+U104+U110+U114+U117+U120+U121+U122+U123+U130+U131</f>
        <v>21760083987</v>
      </c>
      <c r="X62" s="47"/>
    </row>
    <row r="63" spans="1:24" s="44" customFormat="1" x14ac:dyDescent="0.2">
      <c r="A63" s="39"/>
      <c r="B63" s="40" t="s">
        <v>243</v>
      </c>
      <c r="C63" s="17">
        <v>10</v>
      </c>
      <c r="D63" s="46" t="s">
        <v>244</v>
      </c>
      <c r="E63" s="43">
        <f>SUM(E64:E71)</f>
        <v>685000000</v>
      </c>
      <c r="F63" s="43"/>
      <c r="G63" s="43">
        <f>SUM(G64:G71)</f>
        <v>3799691279.5900002</v>
      </c>
      <c r="H63" s="18" t="e">
        <f>+#REF!</f>
        <v>#REF!</v>
      </c>
      <c r="I63" s="43" t="e">
        <f>SUM(I64:I71)</f>
        <v>#REF!</v>
      </c>
      <c r="J63" s="43" t="e">
        <f>SUM(J64:J71)</f>
        <v>#REF!</v>
      </c>
      <c r="K63" s="43" t="e">
        <f>SUM(K64:K71)</f>
        <v>#REF!</v>
      </c>
      <c r="L63" s="18" t="e">
        <f t="shared" si="12"/>
        <v>#REF!</v>
      </c>
      <c r="M63" s="18" t="e">
        <f t="shared" si="13"/>
        <v>#REF!</v>
      </c>
      <c r="N63" s="18" t="e">
        <f t="shared" si="14"/>
        <v>#REF!</v>
      </c>
      <c r="O63" s="18" t="e">
        <f t="shared" si="15"/>
        <v>#REF!</v>
      </c>
      <c r="P63" s="2"/>
      <c r="Q63" s="43">
        <f>SUM(Q64:Q71)</f>
        <v>3532375530.5900002</v>
      </c>
      <c r="R63" s="23" t="e">
        <f t="shared" si="9"/>
        <v>#REF!</v>
      </c>
      <c r="S63" s="43">
        <f>SUM(S64:S71)</f>
        <v>3454282250.5900002</v>
      </c>
      <c r="U63" s="43">
        <f>SUM(U64:U71)</f>
        <v>2418439094</v>
      </c>
    </row>
    <row r="64" spans="1:24" s="44" customFormat="1" x14ac:dyDescent="0.2">
      <c r="A64" s="39" t="str">
        <f t="shared" ref="A64:A122" si="17">+B64&amp;C64</f>
        <v>A 2-0-4-1-310</v>
      </c>
      <c r="B64" s="40" t="s">
        <v>285</v>
      </c>
      <c r="C64" s="41">
        <v>10</v>
      </c>
      <c r="D64" s="42" t="s">
        <v>286</v>
      </c>
      <c r="E64" s="25">
        <v>0</v>
      </c>
      <c r="F64" s="25"/>
      <c r="G64" s="25">
        <v>0</v>
      </c>
      <c r="H64" s="18" t="e">
        <f>+#REF!</f>
        <v>#REF!</v>
      </c>
      <c r="I64" s="25" t="e">
        <f>SUM(#REF!)</f>
        <v>#REF!</v>
      </c>
      <c r="J64" s="25" t="e">
        <f>SUM(#REF!)</f>
        <v>#REF!</v>
      </c>
      <c r="K64" s="25" t="e">
        <f>SUM(#REF!)</f>
        <v>#REF!</v>
      </c>
      <c r="L64" s="18" t="e">
        <f t="shared" si="12"/>
        <v>#REF!</v>
      </c>
      <c r="M64" s="18" t="e">
        <f t="shared" si="13"/>
        <v>#REF!</v>
      </c>
      <c r="N64" s="18" t="e">
        <f t="shared" si="14"/>
        <v>#REF!</v>
      </c>
      <c r="O64" s="18" t="e">
        <f t="shared" si="15"/>
        <v>#REF!</v>
      </c>
      <c r="P64" s="2"/>
      <c r="Q64" s="25">
        <v>0</v>
      </c>
      <c r="R64" s="23" t="e">
        <f t="shared" si="9"/>
        <v>#REF!</v>
      </c>
      <c r="S64" s="25">
        <v>0</v>
      </c>
      <c r="T64" s="47" t="e">
        <f t="shared" ref="T64:T71" si="18">+I64-S64</f>
        <v>#REF!</v>
      </c>
      <c r="U64" s="25">
        <v>0</v>
      </c>
      <c r="V64" s="47" t="e">
        <f t="shared" ref="V64:V71" si="19">+J64-U64</f>
        <v>#REF!</v>
      </c>
      <c r="X64" s="47"/>
    </row>
    <row r="65" spans="1:22" s="44" customFormat="1" x14ac:dyDescent="0.2">
      <c r="A65" s="39" t="str">
        <f t="shared" si="17"/>
        <v>A 2-0-4-1-410</v>
      </c>
      <c r="B65" s="40" t="s">
        <v>161</v>
      </c>
      <c r="C65" s="41">
        <v>10</v>
      </c>
      <c r="D65" s="42" t="s">
        <v>87</v>
      </c>
      <c r="E65" s="25">
        <v>1000000</v>
      </c>
      <c r="F65" s="25"/>
      <c r="G65" s="25">
        <v>56836290</v>
      </c>
      <c r="H65" s="18" t="e">
        <f>+#REF!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18" t="e">
        <f t="shared" si="12"/>
        <v>#REF!</v>
      </c>
      <c r="M65" s="18" t="e">
        <f t="shared" si="13"/>
        <v>#REF!</v>
      </c>
      <c r="N65" s="18" t="e">
        <f t="shared" si="14"/>
        <v>#REF!</v>
      </c>
      <c r="O65" s="18" t="e">
        <f t="shared" si="15"/>
        <v>#REF!</v>
      </c>
      <c r="P65" s="2"/>
      <c r="Q65" s="25">
        <v>56836290</v>
      </c>
      <c r="R65" s="23" t="e">
        <f t="shared" si="9"/>
        <v>#REF!</v>
      </c>
      <c r="S65" s="25">
        <v>56336290</v>
      </c>
      <c r="T65" s="47" t="e">
        <f t="shared" si="18"/>
        <v>#REF!</v>
      </c>
      <c r="U65" s="25">
        <v>56336290</v>
      </c>
      <c r="V65" s="47" t="e">
        <f t="shared" si="19"/>
        <v>#REF!</v>
      </c>
    </row>
    <row r="66" spans="1:22" s="44" customFormat="1" x14ac:dyDescent="0.2">
      <c r="A66" s="39" t="str">
        <f t="shared" si="17"/>
        <v>A 2-0-4-1-610</v>
      </c>
      <c r="B66" s="40" t="s">
        <v>162</v>
      </c>
      <c r="C66" s="41">
        <v>10</v>
      </c>
      <c r="D66" s="42" t="s">
        <v>88</v>
      </c>
      <c r="E66" s="25">
        <v>0</v>
      </c>
      <c r="F66" s="25"/>
      <c r="G66" s="25">
        <v>1039953161.59</v>
      </c>
      <c r="H66" s="18" t="e">
        <f>+#REF!</f>
        <v>#REF!</v>
      </c>
      <c r="I66" s="25" t="e">
        <f>SUM(#REF!)</f>
        <v>#REF!</v>
      </c>
      <c r="J66" s="25" t="e">
        <f>SUM(#REF!)</f>
        <v>#REF!</v>
      </c>
      <c r="K66" s="25" t="e">
        <f>SUM(#REF!)</f>
        <v>#REF!</v>
      </c>
      <c r="L66" s="18" t="e">
        <f t="shared" si="12"/>
        <v>#REF!</v>
      </c>
      <c r="M66" s="18" t="e">
        <f t="shared" si="13"/>
        <v>#REF!</v>
      </c>
      <c r="N66" s="18" t="e">
        <f t="shared" si="14"/>
        <v>#REF!</v>
      </c>
      <c r="O66" s="18" t="e">
        <f t="shared" si="15"/>
        <v>#REF!</v>
      </c>
      <c r="P66" s="2"/>
      <c r="Q66" s="25">
        <v>1035843156.59</v>
      </c>
      <c r="R66" s="23" t="e">
        <f t="shared" si="9"/>
        <v>#REF!</v>
      </c>
      <c r="S66" s="25">
        <v>1035843156.59</v>
      </c>
      <c r="T66" s="47" t="e">
        <f t="shared" si="18"/>
        <v>#REF!</v>
      </c>
      <c r="U66" s="25">
        <v>0</v>
      </c>
      <c r="V66" s="47" t="e">
        <f t="shared" si="19"/>
        <v>#REF!</v>
      </c>
    </row>
    <row r="67" spans="1:22" s="44" customFormat="1" x14ac:dyDescent="0.2">
      <c r="A67" s="39" t="str">
        <f t="shared" si="17"/>
        <v>A 2-0-4-1-810</v>
      </c>
      <c r="B67" s="40" t="s">
        <v>163</v>
      </c>
      <c r="C67" s="41">
        <v>10</v>
      </c>
      <c r="D67" s="42" t="s">
        <v>89</v>
      </c>
      <c r="E67" s="25">
        <v>330000000</v>
      </c>
      <c r="F67" s="25"/>
      <c r="G67" s="25">
        <v>841988119</v>
      </c>
      <c r="H67" s="18" t="e">
        <f>+#REF!</f>
        <v>#REF!</v>
      </c>
      <c r="I67" s="25" t="e">
        <f>SUM(#REF!)</f>
        <v>#REF!</v>
      </c>
      <c r="J67" s="25" t="e">
        <f>SUM(#REF!)</f>
        <v>#REF!</v>
      </c>
      <c r="K67" s="25" t="e">
        <f>SUM(#REF!)</f>
        <v>#REF!</v>
      </c>
      <c r="L67" s="18" t="e">
        <f t="shared" si="12"/>
        <v>#REF!</v>
      </c>
      <c r="M67" s="18" t="e">
        <f t="shared" si="13"/>
        <v>#REF!</v>
      </c>
      <c r="N67" s="18" t="e">
        <f t="shared" si="14"/>
        <v>#REF!</v>
      </c>
      <c r="O67" s="18" t="e">
        <f t="shared" si="15"/>
        <v>#REF!</v>
      </c>
      <c r="P67" s="2"/>
      <c r="Q67" s="25">
        <v>841438108</v>
      </c>
      <c r="R67" s="23" t="e">
        <f t="shared" si="9"/>
        <v>#REF!</v>
      </c>
      <c r="S67" s="25">
        <v>841438108</v>
      </c>
      <c r="T67" s="47" t="e">
        <f t="shared" si="18"/>
        <v>#REF!</v>
      </c>
      <c r="U67" s="25">
        <v>841438108</v>
      </c>
      <c r="V67" s="47" t="e">
        <f t="shared" si="19"/>
        <v>#REF!</v>
      </c>
    </row>
    <row r="68" spans="1:22" s="44" customFormat="1" x14ac:dyDescent="0.2">
      <c r="A68" s="39" t="str">
        <f t="shared" si="17"/>
        <v>A 2-0-4-1-910</v>
      </c>
      <c r="B68" s="40" t="s">
        <v>164</v>
      </c>
      <c r="C68" s="41">
        <v>10</v>
      </c>
      <c r="D68" s="42" t="s">
        <v>140</v>
      </c>
      <c r="E68" s="25">
        <v>3000000</v>
      </c>
      <c r="F68" s="25"/>
      <c r="G68" s="25">
        <v>43000000</v>
      </c>
      <c r="H68" s="18" t="e">
        <f>+#REF!</f>
        <v>#REF!</v>
      </c>
      <c r="I68" s="25" t="e">
        <f>SUM(#REF!)</f>
        <v>#REF!</v>
      </c>
      <c r="J68" s="25" t="e">
        <f>SUM(#REF!)</f>
        <v>#REF!</v>
      </c>
      <c r="K68" s="25" t="e">
        <f>SUM(#REF!)</f>
        <v>#REF!</v>
      </c>
      <c r="L68" s="18" t="e">
        <f t="shared" si="12"/>
        <v>#REF!</v>
      </c>
      <c r="M68" s="18" t="e">
        <f t="shared" si="13"/>
        <v>#REF!</v>
      </c>
      <c r="N68" s="18" t="e">
        <f t="shared" si="14"/>
        <v>#REF!</v>
      </c>
      <c r="O68" s="18" t="e">
        <f t="shared" si="15"/>
        <v>#REF!</v>
      </c>
      <c r="P68" s="2"/>
      <c r="Q68" s="25">
        <v>1500000</v>
      </c>
      <c r="R68" s="23" t="e">
        <f t="shared" si="9"/>
        <v>#REF!</v>
      </c>
      <c r="S68" s="25">
        <v>0</v>
      </c>
      <c r="T68" s="47" t="e">
        <f t="shared" si="18"/>
        <v>#REF!</v>
      </c>
      <c r="U68" s="25">
        <v>0</v>
      </c>
      <c r="V68" s="47" t="e">
        <f t="shared" si="19"/>
        <v>#REF!</v>
      </c>
    </row>
    <row r="69" spans="1:22" s="44" customFormat="1" x14ac:dyDescent="0.2">
      <c r="A69" s="39" t="str">
        <f t="shared" si="17"/>
        <v>A 2-0-4-1-1610</v>
      </c>
      <c r="B69" s="40" t="s">
        <v>165</v>
      </c>
      <c r="C69" s="41">
        <v>10</v>
      </c>
      <c r="D69" s="42" t="s">
        <v>90</v>
      </c>
      <c r="E69" s="25">
        <v>350000000</v>
      </c>
      <c r="F69" s="25"/>
      <c r="G69" s="25">
        <v>1778925309</v>
      </c>
      <c r="H69" s="18" t="e">
        <f>+#REF!</f>
        <v>#REF!</v>
      </c>
      <c r="I69" s="25" t="e">
        <f>SUM(#REF!)</f>
        <v>#REF!</v>
      </c>
      <c r="J69" s="25" t="e">
        <f>SUM(#REF!)</f>
        <v>#REF!</v>
      </c>
      <c r="K69" s="25" t="e">
        <f>SUM(#REF!)</f>
        <v>#REF!</v>
      </c>
      <c r="L69" s="18" t="e">
        <f t="shared" si="12"/>
        <v>#REF!</v>
      </c>
      <c r="M69" s="18" t="e">
        <f t="shared" si="13"/>
        <v>#REF!</v>
      </c>
      <c r="N69" s="18" t="e">
        <f t="shared" si="14"/>
        <v>#REF!</v>
      </c>
      <c r="O69" s="18" t="e">
        <f t="shared" si="15"/>
        <v>#REF!</v>
      </c>
      <c r="P69" s="2"/>
      <c r="Q69" s="25">
        <v>1561975576</v>
      </c>
      <c r="R69" s="23" t="e">
        <f t="shared" si="9"/>
        <v>#REF!</v>
      </c>
      <c r="S69" s="25">
        <v>1485882296</v>
      </c>
      <c r="T69" s="47" t="e">
        <f t="shared" si="18"/>
        <v>#REF!</v>
      </c>
      <c r="U69" s="25">
        <v>1485882296</v>
      </c>
      <c r="V69" s="47" t="e">
        <f t="shared" si="19"/>
        <v>#REF!</v>
      </c>
    </row>
    <row r="70" spans="1:22" s="44" customFormat="1" x14ac:dyDescent="0.2">
      <c r="A70" s="39" t="str">
        <f t="shared" si="17"/>
        <v>A 2-0-4-1-2510</v>
      </c>
      <c r="B70" s="40" t="s">
        <v>291</v>
      </c>
      <c r="C70" s="41">
        <v>10</v>
      </c>
      <c r="D70" s="42" t="s">
        <v>292</v>
      </c>
      <c r="E70" s="25">
        <v>1000000</v>
      </c>
      <c r="F70" s="25"/>
      <c r="G70" s="25">
        <v>10000000</v>
      </c>
      <c r="H70" s="18" t="e">
        <f>+#REF!</f>
        <v>#REF!</v>
      </c>
      <c r="I70" s="25" t="e">
        <f>SUM(#REF!)</f>
        <v>#REF!</v>
      </c>
      <c r="J70" s="25" t="e">
        <f>SUM(#REF!)</f>
        <v>#REF!</v>
      </c>
      <c r="K70" s="25" t="e">
        <f>SUM(#REF!)</f>
        <v>#REF!</v>
      </c>
      <c r="L70" s="18" t="e">
        <f t="shared" si="12"/>
        <v>#REF!</v>
      </c>
      <c r="M70" s="18" t="e">
        <f t="shared" si="13"/>
        <v>#REF!</v>
      </c>
      <c r="N70" s="18" t="e">
        <f t="shared" si="14"/>
        <v>#REF!</v>
      </c>
      <c r="O70" s="18" t="e">
        <f t="shared" si="15"/>
        <v>#REF!</v>
      </c>
      <c r="P70" s="2"/>
      <c r="Q70" s="25">
        <v>5794000</v>
      </c>
      <c r="R70" s="23" t="e">
        <f t="shared" si="9"/>
        <v>#REF!</v>
      </c>
      <c r="S70" s="25">
        <v>5794000</v>
      </c>
      <c r="T70" s="47" t="e">
        <f t="shared" si="18"/>
        <v>#REF!</v>
      </c>
      <c r="U70" s="25">
        <v>5794000</v>
      </c>
      <c r="V70" s="47" t="e">
        <f t="shared" si="19"/>
        <v>#REF!</v>
      </c>
    </row>
    <row r="71" spans="1:22" s="44" customFormat="1" x14ac:dyDescent="0.2">
      <c r="A71" s="39" t="str">
        <f t="shared" si="17"/>
        <v>A 2-0-4-1-2610</v>
      </c>
      <c r="B71" s="40" t="s">
        <v>302</v>
      </c>
      <c r="C71" s="41">
        <v>10</v>
      </c>
      <c r="D71" s="42" t="s">
        <v>303</v>
      </c>
      <c r="E71" s="25">
        <v>0</v>
      </c>
      <c r="F71" s="25"/>
      <c r="G71" s="25">
        <v>28988400</v>
      </c>
      <c r="H71" s="18" t="e">
        <f>+#REF!</f>
        <v>#REF!</v>
      </c>
      <c r="I71" s="25" t="e">
        <f>SUM(#REF!)</f>
        <v>#REF!</v>
      </c>
      <c r="J71" s="25" t="e">
        <f>SUM(#REF!)</f>
        <v>#REF!</v>
      </c>
      <c r="K71" s="25" t="e">
        <f>SUM(#REF!)</f>
        <v>#REF!</v>
      </c>
      <c r="L71" s="18" t="e">
        <f t="shared" si="12"/>
        <v>#REF!</v>
      </c>
      <c r="M71" s="18" t="e">
        <f t="shared" si="13"/>
        <v>#REF!</v>
      </c>
      <c r="N71" s="18" t="e">
        <f t="shared" si="14"/>
        <v>#REF!</v>
      </c>
      <c r="O71" s="18" t="e">
        <f t="shared" si="15"/>
        <v>#REF!</v>
      </c>
      <c r="P71" s="2"/>
      <c r="Q71" s="25">
        <v>28988400</v>
      </c>
      <c r="R71" s="23" t="e">
        <f t="shared" si="9"/>
        <v>#REF!</v>
      </c>
      <c r="S71" s="25">
        <v>28988400</v>
      </c>
      <c r="T71" s="47" t="e">
        <f t="shared" si="18"/>
        <v>#REF!</v>
      </c>
      <c r="U71" s="25">
        <v>28988400</v>
      </c>
      <c r="V71" s="47" t="e">
        <f t="shared" si="19"/>
        <v>#REF!</v>
      </c>
    </row>
    <row r="72" spans="1:22" s="50" customFormat="1" x14ac:dyDescent="0.2">
      <c r="A72" s="49"/>
      <c r="B72" s="48" t="s">
        <v>245</v>
      </c>
      <c r="C72" s="17">
        <v>10</v>
      </c>
      <c r="D72" s="46" t="s">
        <v>246</v>
      </c>
      <c r="E72" s="43">
        <f>+E73+E74</f>
        <v>3000000</v>
      </c>
      <c r="F72" s="43"/>
      <c r="G72" s="43">
        <f>+G73+G74</f>
        <v>181800000</v>
      </c>
      <c r="H72" s="18" t="e">
        <f>+#REF!</f>
        <v>#REF!</v>
      </c>
      <c r="I72" s="43" t="e">
        <f>+I73+I74</f>
        <v>#REF!</v>
      </c>
      <c r="J72" s="43" t="e">
        <f>+J73+J74</f>
        <v>#REF!</v>
      </c>
      <c r="K72" s="43" t="e">
        <f>+K73+K74</f>
        <v>#REF!</v>
      </c>
      <c r="L72" s="18" t="e">
        <f t="shared" si="12"/>
        <v>#REF!</v>
      </c>
      <c r="M72" s="18" t="e">
        <f t="shared" si="13"/>
        <v>#REF!</v>
      </c>
      <c r="N72" s="18" t="e">
        <f t="shared" si="14"/>
        <v>#REF!</v>
      </c>
      <c r="O72" s="18" t="e">
        <f t="shared" si="15"/>
        <v>#REF!</v>
      </c>
      <c r="P72" s="5"/>
      <c r="Q72" s="43">
        <f>+Q73+Q74</f>
        <v>146868444</v>
      </c>
      <c r="R72" s="23" t="e">
        <f t="shared" si="9"/>
        <v>#REF!</v>
      </c>
      <c r="S72" s="43">
        <f>+S73+S74</f>
        <v>145368444</v>
      </c>
      <c r="U72" s="43">
        <f>+U73+U74</f>
        <v>145368444</v>
      </c>
    </row>
    <row r="73" spans="1:22" s="44" customFormat="1" x14ac:dyDescent="0.2">
      <c r="A73" s="39" t="str">
        <f t="shared" si="17"/>
        <v>A 2-0-4-2-110</v>
      </c>
      <c r="B73" s="40" t="s">
        <v>166</v>
      </c>
      <c r="C73" s="41">
        <v>10</v>
      </c>
      <c r="D73" s="42" t="s">
        <v>91</v>
      </c>
      <c r="E73" s="25">
        <v>0</v>
      </c>
      <c r="F73" s="25"/>
      <c r="G73" s="25">
        <v>126800000</v>
      </c>
      <c r="H73" s="18" t="e">
        <f>+#REF!</f>
        <v>#REF!</v>
      </c>
      <c r="I73" s="25" t="e">
        <f>SUM(#REF!)</f>
        <v>#REF!</v>
      </c>
      <c r="J73" s="25" t="e">
        <f>SUM(#REF!)</f>
        <v>#REF!</v>
      </c>
      <c r="K73" s="25" t="e">
        <f>SUM(#REF!)</f>
        <v>#REF!</v>
      </c>
      <c r="L73" s="18" t="e">
        <f t="shared" si="12"/>
        <v>#REF!</v>
      </c>
      <c r="M73" s="18" t="e">
        <f t="shared" si="13"/>
        <v>#REF!</v>
      </c>
      <c r="N73" s="18" t="e">
        <f t="shared" si="14"/>
        <v>#REF!</v>
      </c>
      <c r="O73" s="18" t="e">
        <f t="shared" si="15"/>
        <v>#REF!</v>
      </c>
      <c r="P73" s="2"/>
      <c r="Q73" s="25">
        <v>93669460</v>
      </c>
      <c r="R73" s="23" t="e">
        <f t="shared" si="9"/>
        <v>#REF!</v>
      </c>
      <c r="S73" s="25">
        <v>93669460</v>
      </c>
      <c r="T73" s="47" t="e">
        <f>+I73-S73</f>
        <v>#REF!</v>
      </c>
      <c r="U73" s="25">
        <v>93669460</v>
      </c>
      <c r="V73" s="47" t="e">
        <f>+J73-U73</f>
        <v>#REF!</v>
      </c>
    </row>
    <row r="74" spans="1:22" s="44" customFormat="1" x14ac:dyDescent="0.2">
      <c r="A74" s="39" t="str">
        <f t="shared" si="17"/>
        <v>A 2-0-4-2-210</v>
      </c>
      <c r="B74" s="40" t="s">
        <v>167</v>
      </c>
      <c r="C74" s="41">
        <v>10</v>
      </c>
      <c r="D74" s="42" t="s">
        <v>131</v>
      </c>
      <c r="E74" s="25">
        <v>3000000</v>
      </c>
      <c r="F74" s="25"/>
      <c r="G74" s="25">
        <v>55000000</v>
      </c>
      <c r="H74" s="18" t="e">
        <f>+#REF!</f>
        <v>#REF!</v>
      </c>
      <c r="I74" s="25" t="e">
        <f>SUM(#REF!)</f>
        <v>#REF!</v>
      </c>
      <c r="J74" s="25" t="e">
        <f>SUM(#REF!)</f>
        <v>#REF!</v>
      </c>
      <c r="K74" s="25" t="e">
        <f>SUM(#REF!)</f>
        <v>#REF!</v>
      </c>
      <c r="L74" s="18" t="e">
        <f t="shared" si="12"/>
        <v>#REF!</v>
      </c>
      <c r="M74" s="18" t="e">
        <f t="shared" si="13"/>
        <v>#REF!</v>
      </c>
      <c r="N74" s="18" t="e">
        <f t="shared" si="14"/>
        <v>#REF!</v>
      </c>
      <c r="O74" s="18" t="e">
        <f t="shared" si="15"/>
        <v>#REF!</v>
      </c>
      <c r="P74" s="2"/>
      <c r="Q74" s="25">
        <v>53198984</v>
      </c>
      <c r="R74" s="23" t="e">
        <f t="shared" si="9"/>
        <v>#REF!</v>
      </c>
      <c r="S74" s="25">
        <v>51698984</v>
      </c>
      <c r="T74" s="47" t="e">
        <f>+I74-S74</f>
        <v>#REF!</v>
      </c>
      <c r="U74" s="25">
        <v>51698984</v>
      </c>
      <c r="V74" s="47" t="e">
        <f>+J74-U74</f>
        <v>#REF!</v>
      </c>
    </row>
    <row r="75" spans="1:22" s="44" customFormat="1" x14ac:dyDescent="0.2">
      <c r="A75" s="39"/>
      <c r="B75" s="40" t="s">
        <v>247</v>
      </c>
      <c r="C75" s="41">
        <v>10</v>
      </c>
      <c r="D75" s="46" t="s">
        <v>248</v>
      </c>
      <c r="E75" s="43">
        <f>SUM(E76:E85)</f>
        <v>533000000</v>
      </c>
      <c r="F75" s="43"/>
      <c r="G75" s="43">
        <f>SUM(G76:G85)</f>
        <v>1770093779</v>
      </c>
      <c r="H75" s="18" t="e">
        <f>+#REF!</f>
        <v>#REF!</v>
      </c>
      <c r="I75" s="43" t="e">
        <f>SUM(I76:I85)</f>
        <v>#REF!</v>
      </c>
      <c r="J75" s="43" t="e">
        <f>SUM(J76:J85)</f>
        <v>#REF!</v>
      </c>
      <c r="K75" s="43" t="e">
        <f>SUM(K76:K85)</f>
        <v>#REF!</v>
      </c>
      <c r="L75" s="18" t="e">
        <f t="shared" si="12"/>
        <v>#REF!</v>
      </c>
      <c r="M75" s="18" t="e">
        <f t="shared" si="13"/>
        <v>#REF!</v>
      </c>
      <c r="N75" s="18" t="e">
        <f t="shared" si="14"/>
        <v>#REF!</v>
      </c>
      <c r="O75" s="18" t="e">
        <f t="shared" si="15"/>
        <v>#REF!</v>
      </c>
      <c r="P75" s="2"/>
      <c r="Q75" s="43">
        <f>SUM(Q76:Q85)</f>
        <v>1716049771</v>
      </c>
      <c r="R75" s="23" t="e">
        <f t="shared" ref="R75:R96" si="20">+H75-Q75</f>
        <v>#REF!</v>
      </c>
      <c r="S75" s="43">
        <f>SUM(S76:S85)</f>
        <v>1681220485</v>
      </c>
      <c r="U75" s="43">
        <f>SUM(U76:U85)</f>
        <v>1675320485</v>
      </c>
    </row>
    <row r="76" spans="1:22" s="44" customFormat="1" x14ac:dyDescent="0.2">
      <c r="A76" s="39" t="str">
        <f t="shared" si="17"/>
        <v>A 2-0-4-4-110</v>
      </c>
      <c r="B76" s="40" t="s">
        <v>168</v>
      </c>
      <c r="C76" s="41">
        <v>10</v>
      </c>
      <c r="D76" s="42" t="s">
        <v>92</v>
      </c>
      <c r="E76" s="25">
        <v>250000000</v>
      </c>
      <c r="F76" s="25"/>
      <c r="G76" s="25">
        <v>280000000</v>
      </c>
      <c r="H76" s="18" t="e">
        <f>+#REF!</f>
        <v>#REF!</v>
      </c>
      <c r="I76" s="25" t="e">
        <f>SUM(#REF!)</f>
        <v>#REF!</v>
      </c>
      <c r="J76" s="25" t="e">
        <f>SUM(#REF!)</f>
        <v>#REF!</v>
      </c>
      <c r="K76" s="25" t="e">
        <f>SUM(#REF!)</f>
        <v>#REF!</v>
      </c>
      <c r="L76" s="18" t="e">
        <f t="shared" si="12"/>
        <v>#REF!</v>
      </c>
      <c r="M76" s="18" t="e">
        <f t="shared" si="13"/>
        <v>#REF!</v>
      </c>
      <c r="N76" s="18" t="e">
        <f t="shared" si="14"/>
        <v>#REF!</v>
      </c>
      <c r="O76" s="18" t="e">
        <f t="shared" si="15"/>
        <v>#REF!</v>
      </c>
      <c r="P76" s="2"/>
      <c r="Q76" s="25">
        <v>270000000</v>
      </c>
      <c r="R76" s="23" t="e">
        <f t="shared" si="20"/>
        <v>#REF!</v>
      </c>
      <c r="S76" s="25">
        <v>239499958</v>
      </c>
      <c r="T76" s="47" t="e">
        <f t="shared" ref="T76:T85" si="21">+I76-S76</f>
        <v>#REF!</v>
      </c>
      <c r="U76" s="25">
        <v>239499958</v>
      </c>
      <c r="V76" s="47" t="e">
        <f t="shared" ref="V76:V85" si="22">+J76-U76</f>
        <v>#REF!</v>
      </c>
    </row>
    <row r="77" spans="1:22" s="44" customFormat="1" x14ac:dyDescent="0.2">
      <c r="A77" s="39" t="str">
        <f t="shared" si="17"/>
        <v>A 2-0-4-4-210</v>
      </c>
      <c r="B77" s="40" t="s">
        <v>169</v>
      </c>
      <c r="C77" s="41">
        <v>10</v>
      </c>
      <c r="D77" s="42" t="s">
        <v>93</v>
      </c>
      <c r="E77" s="25"/>
      <c r="F77" s="25"/>
      <c r="G77" s="25">
        <v>0</v>
      </c>
      <c r="H77" s="18" t="e">
        <f>+#REF!</f>
        <v>#REF!</v>
      </c>
      <c r="I77" s="25" t="e">
        <f>SUM(#REF!)</f>
        <v>#REF!</v>
      </c>
      <c r="J77" s="25" t="e">
        <f>SUM(#REF!)</f>
        <v>#REF!</v>
      </c>
      <c r="K77" s="25" t="e">
        <f>SUM(#REF!)</f>
        <v>#REF!</v>
      </c>
      <c r="L77" s="18" t="e">
        <f t="shared" si="12"/>
        <v>#REF!</v>
      </c>
      <c r="M77" s="18" t="e">
        <f t="shared" si="13"/>
        <v>#REF!</v>
      </c>
      <c r="N77" s="18" t="e">
        <f t="shared" si="14"/>
        <v>#REF!</v>
      </c>
      <c r="O77" s="18" t="e">
        <f t="shared" si="15"/>
        <v>#REF!</v>
      </c>
      <c r="P77" s="2"/>
      <c r="Q77" s="25">
        <v>0</v>
      </c>
      <c r="R77" s="23" t="e">
        <f t="shared" si="20"/>
        <v>#REF!</v>
      </c>
      <c r="S77" s="25">
        <v>0</v>
      </c>
      <c r="T77" s="47" t="e">
        <f t="shared" si="21"/>
        <v>#REF!</v>
      </c>
      <c r="U77" s="25">
        <v>0</v>
      </c>
      <c r="V77" s="47" t="e">
        <f t="shared" si="22"/>
        <v>#REF!</v>
      </c>
    </row>
    <row r="78" spans="1:22" s="44" customFormat="1" x14ac:dyDescent="0.2">
      <c r="A78" s="39" t="str">
        <f t="shared" si="17"/>
        <v>A 2-0-4-4-610</v>
      </c>
      <c r="B78" s="40" t="s">
        <v>170</v>
      </c>
      <c r="C78" s="41">
        <v>10</v>
      </c>
      <c r="D78" s="42" t="s">
        <v>94</v>
      </c>
      <c r="E78" s="25"/>
      <c r="F78" s="25"/>
      <c r="G78" s="25">
        <v>40000000</v>
      </c>
      <c r="H78" s="18" t="e">
        <f>+#REF!</f>
        <v>#REF!</v>
      </c>
      <c r="I78" s="25" t="e">
        <f>SUM(#REF!)</f>
        <v>#REF!</v>
      </c>
      <c r="J78" s="25" t="e">
        <f>SUM(#REF!)</f>
        <v>#REF!</v>
      </c>
      <c r="K78" s="25" t="e">
        <f>SUM(#REF!)</f>
        <v>#REF!</v>
      </c>
      <c r="L78" s="18" t="e">
        <f t="shared" si="12"/>
        <v>#REF!</v>
      </c>
      <c r="M78" s="18" t="e">
        <f t="shared" si="13"/>
        <v>#REF!</v>
      </c>
      <c r="N78" s="18" t="e">
        <f t="shared" si="14"/>
        <v>#REF!</v>
      </c>
      <c r="O78" s="18" t="e">
        <f t="shared" si="15"/>
        <v>#REF!</v>
      </c>
      <c r="P78" s="2"/>
      <c r="Q78" s="25">
        <v>39962000</v>
      </c>
      <c r="R78" s="23" t="e">
        <f t="shared" si="20"/>
        <v>#REF!</v>
      </c>
      <c r="S78" s="25">
        <v>39962000</v>
      </c>
      <c r="T78" s="47" t="e">
        <f t="shared" si="21"/>
        <v>#REF!</v>
      </c>
      <c r="U78" s="25">
        <v>39962000</v>
      </c>
      <c r="V78" s="47" t="e">
        <f t="shared" si="22"/>
        <v>#REF!</v>
      </c>
    </row>
    <row r="79" spans="1:22" s="44" customFormat="1" x14ac:dyDescent="0.2">
      <c r="A79" s="39" t="str">
        <f t="shared" si="17"/>
        <v>A 2-0-4-4-910</v>
      </c>
      <c r="B79" s="40" t="s">
        <v>171</v>
      </c>
      <c r="C79" s="41">
        <v>10</v>
      </c>
      <c r="D79" s="42" t="s">
        <v>95</v>
      </c>
      <c r="E79" s="25">
        <v>3000000</v>
      </c>
      <c r="F79" s="25"/>
      <c r="G79" s="25">
        <v>14900000</v>
      </c>
      <c r="H79" s="18" t="e">
        <f>+#REF!</f>
        <v>#REF!</v>
      </c>
      <c r="I79" s="25" t="e">
        <f>SUM(#REF!)</f>
        <v>#REF!</v>
      </c>
      <c r="J79" s="25" t="e">
        <f>SUM(#REF!)</f>
        <v>#REF!</v>
      </c>
      <c r="K79" s="25" t="e">
        <f>SUM(#REF!)</f>
        <v>#REF!</v>
      </c>
      <c r="L79" s="18" t="e">
        <f t="shared" si="12"/>
        <v>#REF!</v>
      </c>
      <c r="M79" s="18" t="e">
        <f t="shared" si="13"/>
        <v>#REF!</v>
      </c>
      <c r="N79" s="18" t="e">
        <f t="shared" si="14"/>
        <v>#REF!</v>
      </c>
      <c r="O79" s="18" t="e">
        <f t="shared" si="15"/>
        <v>#REF!</v>
      </c>
      <c r="P79" s="2"/>
      <c r="Q79" s="25">
        <v>14719090</v>
      </c>
      <c r="R79" s="23" t="e">
        <f t="shared" si="20"/>
        <v>#REF!</v>
      </c>
      <c r="S79" s="25">
        <v>13856190</v>
      </c>
      <c r="T79" s="47" t="e">
        <f t="shared" si="21"/>
        <v>#REF!</v>
      </c>
      <c r="U79" s="25">
        <v>13856190</v>
      </c>
      <c r="V79" s="47" t="e">
        <f t="shared" si="22"/>
        <v>#REF!</v>
      </c>
    </row>
    <row r="80" spans="1:22" s="44" customFormat="1" x14ac:dyDescent="0.2">
      <c r="A80" s="39" t="str">
        <f t="shared" si="17"/>
        <v>A 2-0-4-4-1510</v>
      </c>
      <c r="B80" s="40" t="s">
        <v>172</v>
      </c>
      <c r="C80" s="41">
        <v>10</v>
      </c>
      <c r="D80" s="42" t="s">
        <v>96</v>
      </c>
      <c r="E80" s="25">
        <v>270000000</v>
      </c>
      <c r="F80" s="25"/>
      <c r="G80" s="25">
        <v>950000000</v>
      </c>
      <c r="H80" s="18" t="e">
        <f>+#REF!</f>
        <v>#REF!</v>
      </c>
      <c r="I80" s="25" t="e">
        <f>SUM(#REF!)</f>
        <v>#REF!</v>
      </c>
      <c r="J80" s="25" t="e">
        <f>SUM(#REF!)</f>
        <v>#REF!</v>
      </c>
      <c r="K80" s="25" t="e">
        <f>SUM(#REF!)</f>
        <v>#REF!</v>
      </c>
      <c r="L80" s="18" t="e">
        <f t="shared" si="12"/>
        <v>#REF!</v>
      </c>
      <c r="M80" s="18" t="e">
        <f t="shared" si="13"/>
        <v>#REF!</v>
      </c>
      <c r="N80" s="18" t="e">
        <f t="shared" si="14"/>
        <v>#REF!</v>
      </c>
      <c r="O80" s="18" t="e">
        <f t="shared" si="15"/>
        <v>#REF!</v>
      </c>
      <c r="P80" s="2"/>
      <c r="Q80" s="25">
        <v>945578368</v>
      </c>
      <c r="R80" s="23" t="e">
        <f t="shared" si="20"/>
        <v>#REF!</v>
      </c>
      <c r="S80" s="25">
        <v>945019684</v>
      </c>
      <c r="T80" s="47" t="e">
        <f t="shared" si="21"/>
        <v>#REF!</v>
      </c>
      <c r="U80" s="25">
        <v>945019684</v>
      </c>
      <c r="V80" s="47" t="e">
        <f t="shared" si="22"/>
        <v>#REF!</v>
      </c>
    </row>
    <row r="81" spans="1:22" s="44" customFormat="1" x14ac:dyDescent="0.2">
      <c r="A81" s="39" t="str">
        <f t="shared" si="17"/>
        <v>A 2-0-4-4-1710</v>
      </c>
      <c r="B81" s="40" t="s">
        <v>173</v>
      </c>
      <c r="C81" s="41">
        <v>10</v>
      </c>
      <c r="D81" s="42" t="s">
        <v>97</v>
      </c>
      <c r="E81" s="25"/>
      <c r="F81" s="25"/>
      <c r="G81" s="25">
        <v>30000000</v>
      </c>
      <c r="H81" s="18" t="e">
        <f>+#REF!</f>
        <v>#REF!</v>
      </c>
      <c r="I81" s="25" t="e">
        <f>SUM(#REF!)</f>
        <v>#REF!</v>
      </c>
      <c r="J81" s="25" t="e">
        <f>SUM(#REF!)</f>
        <v>#REF!</v>
      </c>
      <c r="K81" s="25" t="e">
        <f>SUM(#REF!)</f>
        <v>#REF!</v>
      </c>
      <c r="L81" s="18" t="e">
        <f t="shared" si="12"/>
        <v>#REF!</v>
      </c>
      <c r="M81" s="18" t="e">
        <f t="shared" si="13"/>
        <v>#REF!</v>
      </c>
      <c r="N81" s="18" t="e">
        <f t="shared" si="14"/>
        <v>#REF!</v>
      </c>
      <c r="O81" s="18" t="e">
        <f t="shared" si="15"/>
        <v>#REF!</v>
      </c>
      <c r="P81" s="2"/>
      <c r="Q81" s="25">
        <v>28000000</v>
      </c>
      <c r="R81" s="23" t="e">
        <f t="shared" si="20"/>
        <v>#REF!</v>
      </c>
      <c r="S81" s="25">
        <v>27999843</v>
      </c>
      <c r="T81" s="47" t="e">
        <f t="shared" si="21"/>
        <v>#REF!</v>
      </c>
      <c r="U81" s="25">
        <v>27999843</v>
      </c>
      <c r="V81" s="47" t="e">
        <f t="shared" si="22"/>
        <v>#REF!</v>
      </c>
    </row>
    <row r="82" spans="1:22" s="44" customFormat="1" x14ac:dyDescent="0.2">
      <c r="A82" s="39" t="str">
        <f t="shared" si="17"/>
        <v>A 2-0-4-4-1810</v>
      </c>
      <c r="B82" s="40" t="s">
        <v>174</v>
      </c>
      <c r="C82" s="41">
        <v>10</v>
      </c>
      <c r="D82" s="42" t="s">
        <v>98</v>
      </c>
      <c r="E82" s="25">
        <v>2000000</v>
      </c>
      <c r="F82" s="25"/>
      <c r="G82" s="25">
        <v>77000000</v>
      </c>
      <c r="H82" s="18" t="e">
        <f>+#REF!</f>
        <v>#REF!</v>
      </c>
      <c r="I82" s="25" t="e">
        <f>SUM(#REF!)</f>
        <v>#REF!</v>
      </c>
      <c r="J82" s="25" t="e">
        <f>SUM(#REF!)</f>
        <v>#REF!</v>
      </c>
      <c r="K82" s="25" t="e">
        <f>SUM(#REF!)</f>
        <v>#REF!</v>
      </c>
      <c r="L82" s="18" t="e">
        <f t="shared" si="12"/>
        <v>#REF!</v>
      </c>
      <c r="M82" s="18" t="e">
        <f t="shared" si="13"/>
        <v>#REF!</v>
      </c>
      <c r="N82" s="18" t="e">
        <f t="shared" si="14"/>
        <v>#REF!</v>
      </c>
      <c r="O82" s="18" t="e">
        <f t="shared" si="15"/>
        <v>#REF!</v>
      </c>
      <c r="P82" s="2"/>
      <c r="Q82" s="25">
        <v>75139128</v>
      </c>
      <c r="R82" s="23" t="e">
        <f t="shared" si="20"/>
        <v>#REF!</v>
      </c>
      <c r="S82" s="25">
        <v>74639128</v>
      </c>
      <c r="T82" s="47" t="e">
        <f t="shared" si="21"/>
        <v>#REF!</v>
      </c>
      <c r="U82" s="25">
        <v>74639128</v>
      </c>
      <c r="V82" s="47" t="e">
        <f t="shared" si="22"/>
        <v>#REF!</v>
      </c>
    </row>
    <row r="83" spans="1:22" s="44" customFormat="1" x14ac:dyDescent="0.2">
      <c r="A83" s="39" t="str">
        <f t="shared" si="17"/>
        <v>A 2-0-4-4-2010</v>
      </c>
      <c r="B83" s="40" t="s">
        <v>175</v>
      </c>
      <c r="C83" s="41">
        <v>10</v>
      </c>
      <c r="D83" s="42" t="s">
        <v>99</v>
      </c>
      <c r="E83" s="25">
        <v>3000000</v>
      </c>
      <c r="F83" s="25"/>
      <c r="G83" s="25">
        <v>85100000</v>
      </c>
      <c r="H83" s="18" t="e">
        <f>+#REF!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18" t="e">
        <f t="shared" si="12"/>
        <v>#REF!</v>
      </c>
      <c r="M83" s="18" t="e">
        <f t="shared" si="13"/>
        <v>#REF!</v>
      </c>
      <c r="N83" s="18" t="e">
        <f t="shared" si="14"/>
        <v>#REF!</v>
      </c>
      <c r="O83" s="18" t="e">
        <f t="shared" si="15"/>
        <v>#REF!</v>
      </c>
      <c r="P83" s="2"/>
      <c r="Q83" s="25">
        <v>61864685</v>
      </c>
      <c r="R83" s="23" t="e">
        <f t="shared" si="20"/>
        <v>#REF!</v>
      </c>
      <c r="S83" s="25">
        <v>60864685</v>
      </c>
      <c r="T83" s="47" t="e">
        <f t="shared" si="21"/>
        <v>#REF!</v>
      </c>
      <c r="U83" s="25">
        <v>60864685</v>
      </c>
      <c r="V83" s="47" t="e">
        <f t="shared" si="22"/>
        <v>#REF!</v>
      </c>
    </row>
    <row r="84" spans="1:22" s="44" customFormat="1" x14ac:dyDescent="0.2">
      <c r="A84" s="39" t="str">
        <f t="shared" si="17"/>
        <v>A 2-0-4-4-2110</v>
      </c>
      <c r="B84" s="40" t="s">
        <v>176</v>
      </c>
      <c r="C84" s="41">
        <v>10</v>
      </c>
      <c r="D84" s="42" t="s">
        <v>132</v>
      </c>
      <c r="E84" s="25">
        <v>2000000</v>
      </c>
      <c r="F84" s="25"/>
      <c r="G84" s="25">
        <v>2000000</v>
      </c>
      <c r="H84" s="18" t="e">
        <f>+#REF!</f>
        <v>#REF!</v>
      </c>
      <c r="I84" s="25" t="e">
        <f>SUM(#REF!)</f>
        <v>#REF!</v>
      </c>
      <c r="J84" s="25" t="e">
        <f>SUM(#REF!)</f>
        <v>#REF!</v>
      </c>
      <c r="K84" s="25" t="e">
        <f>SUM(#REF!)</f>
        <v>#REF!</v>
      </c>
      <c r="L84" s="18" t="e">
        <f t="shared" ref="L84:L115" si="23">+G84-H84</f>
        <v>#REF!</v>
      </c>
      <c r="M84" s="18" t="e">
        <f t="shared" ref="M84:M115" si="24">+H84-I84</f>
        <v>#REF!</v>
      </c>
      <c r="N84" s="18" t="e">
        <f t="shared" ref="N84:N115" si="25">+I84-J84</f>
        <v>#REF!</v>
      </c>
      <c r="O84" s="18" t="e">
        <f t="shared" ref="O84:O115" si="26">+J84-K84</f>
        <v>#REF!</v>
      </c>
      <c r="P84" s="2"/>
      <c r="Q84" s="25">
        <v>0</v>
      </c>
      <c r="R84" s="23" t="e">
        <f t="shared" si="20"/>
        <v>#REF!</v>
      </c>
      <c r="S84" s="25">
        <v>0</v>
      </c>
      <c r="T84" s="47" t="e">
        <f t="shared" si="21"/>
        <v>#REF!</v>
      </c>
      <c r="U84" s="25">
        <v>0</v>
      </c>
      <c r="V84" s="47" t="e">
        <f t="shared" si="22"/>
        <v>#REF!</v>
      </c>
    </row>
    <row r="85" spans="1:22" s="44" customFormat="1" x14ac:dyDescent="0.2">
      <c r="A85" s="39" t="str">
        <f t="shared" si="17"/>
        <v>A 2-0-4-4-2310</v>
      </c>
      <c r="B85" s="40" t="s">
        <v>177</v>
      </c>
      <c r="C85" s="41">
        <v>10</v>
      </c>
      <c r="D85" s="42" t="s">
        <v>133</v>
      </c>
      <c r="E85" s="25">
        <v>3000000</v>
      </c>
      <c r="F85" s="25"/>
      <c r="G85" s="25">
        <v>291093779</v>
      </c>
      <c r="H85" s="18" t="e">
        <f>+#REF!</f>
        <v>#REF!</v>
      </c>
      <c r="I85" s="25" t="e">
        <f>SUM(#REF!)</f>
        <v>#REF!</v>
      </c>
      <c r="J85" s="25" t="e">
        <f>SUM(#REF!)</f>
        <v>#REF!</v>
      </c>
      <c r="K85" s="25" t="e">
        <f>SUM(#REF!)</f>
        <v>#REF!</v>
      </c>
      <c r="L85" s="18" t="e">
        <f t="shared" si="23"/>
        <v>#REF!</v>
      </c>
      <c r="M85" s="18" t="e">
        <f t="shared" si="24"/>
        <v>#REF!</v>
      </c>
      <c r="N85" s="18" t="e">
        <f t="shared" si="25"/>
        <v>#REF!</v>
      </c>
      <c r="O85" s="18" t="e">
        <f t="shared" si="26"/>
        <v>#REF!</v>
      </c>
      <c r="P85" s="2"/>
      <c r="Q85" s="25">
        <v>280786500</v>
      </c>
      <c r="R85" s="23" t="e">
        <f t="shared" si="20"/>
        <v>#REF!</v>
      </c>
      <c r="S85" s="25">
        <v>279378997</v>
      </c>
      <c r="T85" s="47" t="e">
        <f t="shared" si="21"/>
        <v>#REF!</v>
      </c>
      <c r="U85" s="25">
        <v>273478997</v>
      </c>
      <c r="V85" s="47" t="e">
        <f t="shared" si="22"/>
        <v>#REF!</v>
      </c>
    </row>
    <row r="86" spans="1:22" s="44" customFormat="1" x14ac:dyDescent="0.2">
      <c r="A86" s="39"/>
      <c r="B86" s="40" t="s">
        <v>249</v>
      </c>
      <c r="C86" s="41">
        <v>10</v>
      </c>
      <c r="D86" s="46" t="s">
        <v>250</v>
      </c>
      <c r="E86" s="43">
        <f>SUM(E87:E96)</f>
        <v>3136400000</v>
      </c>
      <c r="F86" s="43"/>
      <c r="G86" s="43">
        <f>SUM(G87:G96)</f>
        <v>6673656744.4099998</v>
      </c>
      <c r="H86" s="18" t="e">
        <f>+#REF!</f>
        <v>#REF!</v>
      </c>
      <c r="I86" s="43" t="e">
        <f>SUM(I87:I96)</f>
        <v>#REF!</v>
      </c>
      <c r="J86" s="43" t="e">
        <f>SUM(J87:J96)</f>
        <v>#REF!</v>
      </c>
      <c r="K86" s="43" t="e">
        <f>SUM(K87:K96)</f>
        <v>#REF!</v>
      </c>
      <c r="L86" s="18" t="e">
        <f t="shared" si="23"/>
        <v>#REF!</v>
      </c>
      <c r="M86" s="18" t="e">
        <f t="shared" si="24"/>
        <v>#REF!</v>
      </c>
      <c r="N86" s="18" t="e">
        <f t="shared" si="25"/>
        <v>#REF!</v>
      </c>
      <c r="O86" s="18" t="e">
        <f t="shared" si="26"/>
        <v>#REF!</v>
      </c>
      <c r="P86" s="2"/>
      <c r="Q86" s="43">
        <f>SUM(Q87:Q96)</f>
        <v>6270132356.1800003</v>
      </c>
      <c r="R86" s="23" t="e">
        <f t="shared" si="20"/>
        <v>#REF!</v>
      </c>
      <c r="S86" s="43">
        <f>SUM(S87:S96)</f>
        <v>6150280917.1800003</v>
      </c>
      <c r="U86" s="43">
        <f>SUM(U87:U96)</f>
        <v>5974825548</v>
      </c>
    </row>
    <row r="87" spans="1:22" s="44" customFormat="1" x14ac:dyDescent="0.2">
      <c r="A87" s="39" t="str">
        <f t="shared" si="17"/>
        <v>A 2-0-4-5-110</v>
      </c>
      <c r="B87" s="40" t="s">
        <v>178</v>
      </c>
      <c r="C87" s="41">
        <v>10</v>
      </c>
      <c r="D87" s="42" t="s">
        <v>100</v>
      </c>
      <c r="E87" s="25">
        <v>149000000</v>
      </c>
      <c r="F87" s="25"/>
      <c r="G87" s="25">
        <v>544331472</v>
      </c>
      <c r="H87" s="18" t="e">
        <f>+#REF!</f>
        <v>#REF!</v>
      </c>
      <c r="I87" s="25" t="e">
        <f>SUM(#REF!)</f>
        <v>#REF!</v>
      </c>
      <c r="J87" s="25" t="e">
        <f>SUM(#REF!)</f>
        <v>#REF!</v>
      </c>
      <c r="K87" s="25" t="e">
        <f>SUM(#REF!)</f>
        <v>#REF!</v>
      </c>
      <c r="L87" s="18" t="e">
        <f t="shared" si="23"/>
        <v>#REF!</v>
      </c>
      <c r="M87" s="18" t="e">
        <f t="shared" si="24"/>
        <v>#REF!</v>
      </c>
      <c r="N87" s="18" t="e">
        <f t="shared" si="25"/>
        <v>#REF!</v>
      </c>
      <c r="O87" s="18" t="e">
        <f t="shared" si="26"/>
        <v>#REF!</v>
      </c>
      <c r="P87" s="2"/>
      <c r="Q87" s="25">
        <v>474702719</v>
      </c>
      <c r="R87" s="23" t="e">
        <f t="shared" si="20"/>
        <v>#REF!</v>
      </c>
      <c r="S87" s="25">
        <v>395498719</v>
      </c>
      <c r="T87" s="47" t="e">
        <f t="shared" ref="T87:T96" si="27">+I87-S87</f>
        <v>#REF!</v>
      </c>
      <c r="U87" s="25">
        <v>281671360</v>
      </c>
      <c r="V87" s="47" t="e">
        <f t="shared" ref="V87:V96" si="28">+J87-U87</f>
        <v>#REF!</v>
      </c>
    </row>
    <row r="88" spans="1:22" s="44" customFormat="1" x14ac:dyDescent="0.2">
      <c r="A88" s="39" t="str">
        <f t="shared" si="17"/>
        <v>A 2-0-4-5-210</v>
      </c>
      <c r="B88" s="40" t="s">
        <v>179</v>
      </c>
      <c r="C88" s="41">
        <v>10</v>
      </c>
      <c r="D88" s="42" t="s">
        <v>137</v>
      </c>
      <c r="E88" s="25">
        <v>60000000</v>
      </c>
      <c r="F88" s="25"/>
      <c r="G88" s="25">
        <v>95000000</v>
      </c>
      <c r="H88" s="18" t="e">
        <f>+#REF!</f>
        <v>#REF!</v>
      </c>
      <c r="I88" s="25" t="e">
        <f>SUM(#REF!)</f>
        <v>#REF!</v>
      </c>
      <c r="J88" s="25" t="e">
        <f>SUM(#REF!)</f>
        <v>#REF!</v>
      </c>
      <c r="K88" s="25" t="e">
        <f>SUM(#REF!)</f>
        <v>#REF!</v>
      </c>
      <c r="L88" s="18" t="e">
        <f t="shared" si="23"/>
        <v>#REF!</v>
      </c>
      <c r="M88" s="18" t="e">
        <f t="shared" si="24"/>
        <v>#REF!</v>
      </c>
      <c r="N88" s="18" t="e">
        <f t="shared" si="25"/>
        <v>#REF!</v>
      </c>
      <c r="O88" s="18" t="e">
        <f t="shared" si="26"/>
        <v>#REF!</v>
      </c>
      <c r="P88" s="2"/>
      <c r="Q88" s="25">
        <v>84299708</v>
      </c>
      <c r="R88" s="23" t="e">
        <f t="shared" si="20"/>
        <v>#REF!</v>
      </c>
      <c r="S88" s="25">
        <v>77617254</v>
      </c>
      <c r="T88" s="47" t="e">
        <f t="shared" si="27"/>
        <v>#REF!</v>
      </c>
      <c r="U88" s="25">
        <v>71714558</v>
      </c>
      <c r="V88" s="47" t="e">
        <f t="shared" si="28"/>
        <v>#REF!</v>
      </c>
    </row>
    <row r="89" spans="1:22" s="44" customFormat="1" x14ac:dyDescent="0.2">
      <c r="A89" s="39" t="str">
        <f t="shared" si="17"/>
        <v>A 2-0-4-5-510</v>
      </c>
      <c r="B89" s="40" t="s">
        <v>180</v>
      </c>
      <c r="C89" s="41">
        <v>10</v>
      </c>
      <c r="D89" s="42" t="s">
        <v>138</v>
      </c>
      <c r="E89" s="25">
        <v>100000000</v>
      </c>
      <c r="F89" s="25"/>
      <c r="G89" s="25">
        <v>347679657</v>
      </c>
      <c r="H89" s="18" t="e">
        <f>+#REF!</f>
        <v>#REF!</v>
      </c>
      <c r="I89" s="25" t="e">
        <f>SUM(#REF!)</f>
        <v>#REF!</v>
      </c>
      <c r="J89" s="25" t="e">
        <f>SUM(#REF!)</f>
        <v>#REF!</v>
      </c>
      <c r="K89" s="25" t="e">
        <f>SUM(#REF!)</f>
        <v>#REF!</v>
      </c>
      <c r="L89" s="18" t="e">
        <f t="shared" si="23"/>
        <v>#REF!</v>
      </c>
      <c r="M89" s="18" t="e">
        <f t="shared" si="24"/>
        <v>#REF!</v>
      </c>
      <c r="N89" s="18" t="e">
        <f t="shared" si="25"/>
        <v>#REF!</v>
      </c>
      <c r="O89" s="18" t="e">
        <f t="shared" si="26"/>
        <v>#REF!</v>
      </c>
      <c r="P89" s="2"/>
      <c r="Q89" s="25">
        <v>347679657</v>
      </c>
      <c r="R89" s="23" t="e">
        <f t="shared" si="20"/>
        <v>#REF!</v>
      </c>
      <c r="S89" s="25">
        <v>347679657</v>
      </c>
      <c r="T89" s="47" t="e">
        <f t="shared" si="27"/>
        <v>#REF!</v>
      </c>
      <c r="U89" s="25">
        <v>322770000</v>
      </c>
      <c r="V89" s="47" t="e">
        <f t="shared" si="28"/>
        <v>#REF!</v>
      </c>
    </row>
    <row r="90" spans="1:22" s="44" customFormat="1" x14ac:dyDescent="0.2">
      <c r="A90" s="39" t="str">
        <f t="shared" si="17"/>
        <v>A 2-0-4-5-610</v>
      </c>
      <c r="B90" s="40" t="s">
        <v>181</v>
      </c>
      <c r="C90" s="41">
        <v>10</v>
      </c>
      <c r="D90" s="42" t="s">
        <v>139</v>
      </c>
      <c r="E90" s="25">
        <v>250000000</v>
      </c>
      <c r="F90" s="25"/>
      <c r="G90" s="25">
        <v>250000000</v>
      </c>
      <c r="H90" s="18" t="e">
        <f>+#REF!</f>
        <v>#REF!</v>
      </c>
      <c r="I90" s="25" t="e">
        <f>SUM(#REF!)</f>
        <v>#REF!</v>
      </c>
      <c r="J90" s="25" t="e">
        <f>SUM(#REF!)</f>
        <v>#REF!</v>
      </c>
      <c r="K90" s="25" t="e">
        <f>SUM(#REF!)</f>
        <v>#REF!</v>
      </c>
      <c r="L90" s="18" t="e">
        <f t="shared" si="23"/>
        <v>#REF!</v>
      </c>
      <c r="M90" s="18" t="e">
        <f t="shared" si="24"/>
        <v>#REF!</v>
      </c>
      <c r="N90" s="18" t="e">
        <f t="shared" si="25"/>
        <v>#REF!</v>
      </c>
      <c r="O90" s="18" t="e">
        <f t="shared" si="26"/>
        <v>#REF!</v>
      </c>
      <c r="P90" s="2"/>
      <c r="Q90" s="25">
        <v>240765888</v>
      </c>
      <c r="R90" s="23" t="e">
        <f t="shared" si="20"/>
        <v>#REF!</v>
      </c>
      <c r="S90" s="25">
        <v>239284403</v>
      </c>
      <c r="T90" s="47" t="e">
        <f t="shared" si="27"/>
        <v>#REF!</v>
      </c>
      <c r="U90" s="25">
        <v>239284403</v>
      </c>
      <c r="V90" s="47" t="e">
        <f t="shared" si="28"/>
        <v>#REF!</v>
      </c>
    </row>
    <row r="91" spans="1:22" s="44" customFormat="1" x14ac:dyDescent="0.2">
      <c r="A91" s="39" t="str">
        <f t="shared" si="17"/>
        <v>A 2-0-4-5-810</v>
      </c>
      <c r="B91" s="40" t="s">
        <v>182</v>
      </c>
      <c r="C91" s="41">
        <v>10</v>
      </c>
      <c r="D91" s="42" t="s">
        <v>101</v>
      </c>
      <c r="E91" s="25">
        <v>800000000</v>
      </c>
      <c r="F91" s="25"/>
      <c r="G91" s="25">
        <v>1767512102</v>
      </c>
      <c r="H91" s="18" t="e">
        <f>+#REF!</f>
        <v>#REF!</v>
      </c>
      <c r="I91" s="25" t="e">
        <f>SUM(#REF!)</f>
        <v>#REF!</v>
      </c>
      <c r="J91" s="25" t="e">
        <f>SUM(#REF!)</f>
        <v>#REF!</v>
      </c>
      <c r="K91" s="25" t="e">
        <f>SUM(#REF!)</f>
        <v>#REF!</v>
      </c>
      <c r="L91" s="18" t="e">
        <f t="shared" si="23"/>
        <v>#REF!</v>
      </c>
      <c r="M91" s="18" t="e">
        <f t="shared" si="24"/>
        <v>#REF!</v>
      </c>
      <c r="N91" s="18" t="e">
        <f t="shared" si="25"/>
        <v>#REF!</v>
      </c>
      <c r="O91" s="18" t="e">
        <f t="shared" si="26"/>
        <v>#REF!</v>
      </c>
      <c r="P91" s="2"/>
      <c r="Q91" s="25">
        <v>1656864429</v>
      </c>
      <c r="R91" s="23" t="e">
        <f t="shared" si="20"/>
        <v>#REF!</v>
      </c>
      <c r="S91" s="25">
        <v>1629518965</v>
      </c>
      <c r="T91" s="47" t="e">
        <f t="shared" si="27"/>
        <v>#REF!</v>
      </c>
      <c r="U91" s="25">
        <v>1615208749</v>
      </c>
      <c r="V91" s="47" t="e">
        <f t="shared" si="28"/>
        <v>#REF!</v>
      </c>
    </row>
    <row r="92" spans="1:22" s="44" customFormat="1" x14ac:dyDescent="0.2">
      <c r="A92" s="39" t="str">
        <f>+B92&amp;C92</f>
        <v>A 2-0-4-5-910</v>
      </c>
      <c r="B92" s="40" t="s">
        <v>337</v>
      </c>
      <c r="C92" s="41">
        <v>10</v>
      </c>
      <c r="D92" s="42" t="s">
        <v>338</v>
      </c>
      <c r="E92" s="25"/>
      <c r="F92" s="25"/>
      <c r="G92" s="25">
        <v>8000000</v>
      </c>
      <c r="H92" s="18" t="e">
        <f>+#REF!</f>
        <v>#REF!</v>
      </c>
      <c r="I92" s="25"/>
      <c r="J92" s="25"/>
      <c r="K92" s="25"/>
      <c r="L92" s="18" t="e">
        <f t="shared" si="23"/>
        <v>#REF!</v>
      </c>
      <c r="M92" s="18" t="e">
        <f t="shared" si="24"/>
        <v>#REF!</v>
      </c>
      <c r="N92" s="18">
        <f t="shared" si="25"/>
        <v>0</v>
      </c>
      <c r="O92" s="18">
        <f t="shared" si="26"/>
        <v>0</v>
      </c>
      <c r="P92" s="2"/>
      <c r="Q92" s="25">
        <v>0</v>
      </c>
      <c r="R92" s="23" t="e">
        <f t="shared" si="20"/>
        <v>#REF!</v>
      </c>
      <c r="S92" s="25">
        <v>0</v>
      </c>
      <c r="T92" s="47">
        <f t="shared" si="27"/>
        <v>0</v>
      </c>
      <c r="U92" s="25">
        <v>0</v>
      </c>
      <c r="V92" s="47">
        <f t="shared" si="28"/>
        <v>0</v>
      </c>
    </row>
    <row r="93" spans="1:22" s="44" customFormat="1" x14ac:dyDescent="0.2">
      <c r="A93" s="39" t="str">
        <f t="shared" si="17"/>
        <v>A 2-0-4-5-1010</v>
      </c>
      <c r="B93" s="40" t="s">
        <v>183</v>
      </c>
      <c r="C93" s="41">
        <v>10</v>
      </c>
      <c r="D93" s="42" t="s">
        <v>102</v>
      </c>
      <c r="E93" s="25">
        <v>1700000000</v>
      </c>
      <c r="F93" s="25"/>
      <c r="G93" s="25">
        <v>2925274315.4099998</v>
      </c>
      <c r="H93" s="18" t="e">
        <f>+#REF!</f>
        <v>#REF!</v>
      </c>
      <c r="I93" s="25" t="e">
        <f>SUM(#REF!)</f>
        <v>#REF!</v>
      </c>
      <c r="J93" s="25" t="e">
        <f>SUM(#REF!)</f>
        <v>#REF!</v>
      </c>
      <c r="K93" s="25" t="e">
        <f>SUM(#REF!)</f>
        <v>#REF!</v>
      </c>
      <c r="L93" s="18" t="e">
        <f t="shared" si="23"/>
        <v>#REF!</v>
      </c>
      <c r="M93" s="18" t="e">
        <f t="shared" si="24"/>
        <v>#REF!</v>
      </c>
      <c r="N93" s="18" t="e">
        <f t="shared" si="25"/>
        <v>#REF!</v>
      </c>
      <c r="O93" s="18" t="e">
        <f t="shared" si="26"/>
        <v>#REF!</v>
      </c>
      <c r="P93" s="2"/>
      <c r="Q93" s="25">
        <v>2734895687.1799998</v>
      </c>
      <c r="R93" s="23" t="e">
        <f t="shared" si="20"/>
        <v>#REF!</v>
      </c>
      <c r="S93" s="25">
        <v>2734895687.1799998</v>
      </c>
      <c r="T93" s="47" t="e">
        <f t="shared" si="27"/>
        <v>#REF!</v>
      </c>
      <c r="U93" s="25">
        <v>2718390246</v>
      </c>
      <c r="V93" s="47" t="e">
        <f t="shared" si="28"/>
        <v>#REF!</v>
      </c>
    </row>
    <row r="94" spans="1:22" s="44" customFormat="1" x14ac:dyDescent="0.2">
      <c r="A94" s="39" t="str">
        <f t="shared" si="17"/>
        <v>A 2-0-4-5-1110</v>
      </c>
      <c r="B94" s="40" t="s">
        <v>184</v>
      </c>
      <c r="C94" s="41">
        <v>10</v>
      </c>
      <c r="D94" s="42" t="s">
        <v>103</v>
      </c>
      <c r="E94" s="25">
        <v>0</v>
      </c>
      <c r="F94" s="25"/>
      <c r="G94" s="25">
        <v>0</v>
      </c>
      <c r="H94" s="18" t="e">
        <f>+#REF!</f>
        <v>#REF!</v>
      </c>
      <c r="I94" s="25" t="e">
        <f>SUM(#REF!)</f>
        <v>#REF!</v>
      </c>
      <c r="J94" s="25" t="e">
        <f>SUM(#REF!)</f>
        <v>#REF!</v>
      </c>
      <c r="K94" s="25" t="e">
        <f>SUM(#REF!)</f>
        <v>#REF!</v>
      </c>
      <c r="L94" s="18" t="e">
        <f t="shared" si="23"/>
        <v>#REF!</v>
      </c>
      <c r="M94" s="18" t="e">
        <f t="shared" si="24"/>
        <v>#REF!</v>
      </c>
      <c r="N94" s="18" t="e">
        <f t="shared" si="25"/>
        <v>#REF!</v>
      </c>
      <c r="O94" s="18" t="e">
        <f t="shared" si="26"/>
        <v>#REF!</v>
      </c>
      <c r="P94" s="2"/>
      <c r="Q94" s="25">
        <v>0</v>
      </c>
      <c r="R94" s="23" t="e">
        <f t="shared" si="20"/>
        <v>#REF!</v>
      </c>
      <c r="S94" s="25">
        <v>0</v>
      </c>
      <c r="T94" s="47" t="e">
        <f t="shared" si="27"/>
        <v>#REF!</v>
      </c>
      <c r="U94" s="25">
        <v>0</v>
      </c>
      <c r="V94" s="47" t="e">
        <f t="shared" si="28"/>
        <v>#REF!</v>
      </c>
    </row>
    <row r="95" spans="1:22" s="44" customFormat="1" x14ac:dyDescent="0.2">
      <c r="A95" s="39" t="str">
        <f t="shared" si="17"/>
        <v>A 2-0-4-5-1210</v>
      </c>
      <c r="B95" s="40" t="s">
        <v>185</v>
      </c>
      <c r="C95" s="41">
        <v>10</v>
      </c>
      <c r="D95" s="42" t="s">
        <v>104</v>
      </c>
      <c r="E95" s="25">
        <v>61400000</v>
      </c>
      <c r="F95" s="25"/>
      <c r="G95" s="25">
        <v>101400000</v>
      </c>
      <c r="H95" s="18" t="e">
        <f>+#REF!</f>
        <v>#REF!</v>
      </c>
      <c r="I95" s="25" t="e">
        <f>SUM(#REF!)</f>
        <v>#REF!</v>
      </c>
      <c r="J95" s="25" t="e">
        <f>SUM(#REF!)</f>
        <v>#REF!</v>
      </c>
      <c r="K95" s="25" t="e">
        <f>SUM(#REF!)</f>
        <v>#REF!</v>
      </c>
      <c r="L95" s="18" t="e">
        <f t="shared" si="23"/>
        <v>#REF!</v>
      </c>
      <c r="M95" s="18" t="e">
        <f t="shared" si="24"/>
        <v>#REF!</v>
      </c>
      <c r="N95" s="18" t="e">
        <f t="shared" si="25"/>
        <v>#REF!</v>
      </c>
      <c r="O95" s="18" t="e">
        <f t="shared" si="26"/>
        <v>#REF!</v>
      </c>
      <c r="P95" s="2"/>
      <c r="Q95" s="25">
        <v>96465070</v>
      </c>
      <c r="R95" s="23" t="e">
        <f t="shared" si="20"/>
        <v>#REF!</v>
      </c>
      <c r="S95" s="25">
        <v>94847359</v>
      </c>
      <c r="T95" s="47" t="e">
        <f t="shared" si="27"/>
        <v>#REF!</v>
      </c>
      <c r="U95" s="25">
        <v>94847359</v>
      </c>
      <c r="V95" s="47" t="e">
        <f t="shared" si="28"/>
        <v>#REF!</v>
      </c>
    </row>
    <row r="96" spans="1:22" s="44" customFormat="1" x14ac:dyDescent="0.2">
      <c r="A96" s="39" t="str">
        <f t="shared" si="17"/>
        <v>A 2-0-4-5-1310</v>
      </c>
      <c r="B96" s="40" t="s">
        <v>186</v>
      </c>
      <c r="C96" s="41">
        <v>10</v>
      </c>
      <c r="D96" s="42" t="s">
        <v>134</v>
      </c>
      <c r="E96" s="25">
        <v>16000000</v>
      </c>
      <c r="F96" s="25"/>
      <c r="G96" s="25">
        <v>634459198</v>
      </c>
      <c r="H96" s="18" t="e">
        <f>+#REF!</f>
        <v>#REF!</v>
      </c>
      <c r="I96" s="25" t="e">
        <f>SUM(#REF!)</f>
        <v>#REF!</v>
      </c>
      <c r="J96" s="25" t="e">
        <f>SUM(#REF!)</f>
        <v>#REF!</v>
      </c>
      <c r="K96" s="25" t="e">
        <f>SUM(#REF!)</f>
        <v>#REF!</v>
      </c>
      <c r="L96" s="18" t="e">
        <f t="shared" si="23"/>
        <v>#REF!</v>
      </c>
      <c r="M96" s="18" t="e">
        <f t="shared" si="24"/>
        <v>#REF!</v>
      </c>
      <c r="N96" s="18" t="e">
        <f t="shared" si="25"/>
        <v>#REF!</v>
      </c>
      <c r="O96" s="18" t="e">
        <f t="shared" si="26"/>
        <v>#REF!</v>
      </c>
      <c r="P96" s="2"/>
      <c r="Q96" s="25">
        <v>634459198</v>
      </c>
      <c r="R96" s="23" t="e">
        <f t="shared" si="20"/>
        <v>#REF!</v>
      </c>
      <c r="S96" s="25">
        <v>630938873</v>
      </c>
      <c r="T96" s="47" t="e">
        <f t="shared" si="27"/>
        <v>#REF!</v>
      </c>
      <c r="U96" s="25">
        <v>630938873</v>
      </c>
      <c r="V96" s="47" t="e">
        <f t="shared" si="28"/>
        <v>#REF!</v>
      </c>
    </row>
    <row r="97" spans="1:22" s="44" customFormat="1" x14ac:dyDescent="0.2">
      <c r="A97" s="39"/>
      <c r="B97" s="40" t="s">
        <v>251</v>
      </c>
      <c r="C97" s="41">
        <v>10</v>
      </c>
      <c r="D97" s="46" t="s">
        <v>252</v>
      </c>
      <c r="E97" s="43">
        <f>+E98+E99+E100</f>
        <v>1449000000</v>
      </c>
      <c r="F97" s="43"/>
      <c r="G97" s="43">
        <f>+G98+G99+G100</f>
        <v>4344487251</v>
      </c>
      <c r="H97" s="18" t="e">
        <f>+#REF!</f>
        <v>#REF!</v>
      </c>
      <c r="I97" s="43" t="e">
        <f>+I98+I99+I100</f>
        <v>#REF!</v>
      </c>
      <c r="J97" s="43" t="e">
        <f>+J98+J99+J100</f>
        <v>#REF!</v>
      </c>
      <c r="K97" s="43" t="e">
        <f>+K98+K99+K100</f>
        <v>#REF!</v>
      </c>
      <c r="L97" s="18" t="e">
        <f t="shared" si="23"/>
        <v>#REF!</v>
      </c>
      <c r="M97" s="18" t="e">
        <f t="shared" si="24"/>
        <v>#REF!</v>
      </c>
      <c r="N97" s="18" t="e">
        <f t="shared" si="25"/>
        <v>#REF!</v>
      </c>
      <c r="O97" s="18" t="e">
        <f t="shared" si="26"/>
        <v>#REF!</v>
      </c>
      <c r="P97" s="2"/>
      <c r="Q97" s="43">
        <f>+Q98+Q99+Q100</f>
        <v>4099425732</v>
      </c>
      <c r="S97" s="43">
        <f>+S98+S99+S100</f>
        <v>3867925670</v>
      </c>
      <c r="U97" s="43">
        <f>+U98+U99+U100</f>
        <v>3867925670</v>
      </c>
    </row>
    <row r="98" spans="1:22" s="44" customFormat="1" x14ac:dyDescent="0.2">
      <c r="A98" s="39" t="str">
        <f t="shared" si="17"/>
        <v>A 2-0-4-6-210</v>
      </c>
      <c r="B98" s="40" t="s">
        <v>187</v>
      </c>
      <c r="C98" s="41">
        <v>10</v>
      </c>
      <c r="D98" s="42" t="s">
        <v>105</v>
      </c>
      <c r="E98" s="25">
        <v>520000000</v>
      </c>
      <c r="F98" s="25"/>
      <c r="G98" s="25">
        <v>2058417000</v>
      </c>
      <c r="H98" s="18" t="e">
        <f>+#REF!</f>
        <v>#REF!</v>
      </c>
      <c r="I98" s="25" t="e">
        <f>SUM(#REF!)</f>
        <v>#REF!</v>
      </c>
      <c r="J98" s="25" t="e">
        <f>SUM(#REF!)</f>
        <v>#REF!</v>
      </c>
      <c r="K98" s="25" t="e">
        <f>SUM(#REF!)</f>
        <v>#REF!</v>
      </c>
      <c r="L98" s="18" t="e">
        <f t="shared" si="23"/>
        <v>#REF!</v>
      </c>
      <c r="M98" s="18" t="e">
        <f t="shared" si="24"/>
        <v>#REF!</v>
      </c>
      <c r="N98" s="18" t="e">
        <f t="shared" si="25"/>
        <v>#REF!</v>
      </c>
      <c r="O98" s="18" t="e">
        <f t="shared" si="26"/>
        <v>#REF!</v>
      </c>
      <c r="P98" s="2"/>
      <c r="Q98" s="25">
        <v>1937433200</v>
      </c>
      <c r="R98" s="23" t="e">
        <f>+H98-Q98</f>
        <v>#REF!</v>
      </c>
      <c r="S98" s="25">
        <v>1705933200</v>
      </c>
      <c r="T98" s="47" t="e">
        <f>+I98-S98</f>
        <v>#REF!</v>
      </c>
      <c r="U98" s="25">
        <v>1705933200</v>
      </c>
      <c r="V98" s="47" t="e">
        <f>+J98-U98</f>
        <v>#REF!</v>
      </c>
    </row>
    <row r="99" spans="1:22" s="44" customFormat="1" x14ac:dyDescent="0.2">
      <c r="A99" s="39" t="str">
        <f t="shared" si="17"/>
        <v>A 2-0-4-6-310</v>
      </c>
      <c r="B99" s="40" t="s">
        <v>188</v>
      </c>
      <c r="C99" s="41">
        <v>10</v>
      </c>
      <c r="D99" s="42" t="s">
        <v>141</v>
      </c>
      <c r="E99" s="25">
        <v>13000000</v>
      </c>
      <c r="F99" s="25"/>
      <c r="G99" s="25">
        <v>0</v>
      </c>
      <c r="H99" s="18" t="e">
        <f>+#REF!</f>
        <v>#REF!</v>
      </c>
      <c r="I99" s="25" t="e">
        <f>SUM(#REF!)</f>
        <v>#REF!</v>
      </c>
      <c r="J99" s="25" t="e">
        <f>SUM(#REF!)</f>
        <v>#REF!</v>
      </c>
      <c r="K99" s="25" t="e">
        <f>SUM(#REF!)</f>
        <v>#REF!</v>
      </c>
      <c r="L99" s="18" t="e">
        <f t="shared" si="23"/>
        <v>#REF!</v>
      </c>
      <c r="M99" s="18" t="e">
        <f t="shared" si="24"/>
        <v>#REF!</v>
      </c>
      <c r="N99" s="18" t="e">
        <f t="shared" si="25"/>
        <v>#REF!</v>
      </c>
      <c r="O99" s="18" t="e">
        <f t="shared" si="26"/>
        <v>#REF!</v>
      </c>
      <c r="P99" s="2"/>
      <c r="Q99" s="25">
        <v>0</v>
      </c>
      <c r="R99" s="23" t="e">
        <f>+H99-Q99</f>
        <v>#REF!</v>
      </c>
      <c r="S99" s="25">
        <v>0</v>
      </c>
      <c r="T99" s="47" t="e">
        <f>+I99-S99</f>
        <v>#REF!</v>
      </c>
      <c r="U99" s="25">
        <v>0</v>
      </c>
      <c r="V99" s="47" t="e">
        <f>+J99-U99</f>
        <v>#REF!</v>
      </c>
    </row>
    <row r="100" spans="1:22" s="44" customFormat="1" x14ac:dyDescent="0.2">
      <c r="A100" s="39" t="str">
        <f t="shared" si="17"/>
        <v>A 2-0-4-6-510</v>
      </c>
      <c r="B100" s="40" t="s">
        <v>189</v>
      </c>
      <c r="C100" s="41">
        <v>10</v>
      </c>
      <c r="D100" s="42" t="s">
        <v>106</v>
      </c>
      <c r="E100" s="25">
        <v>916000000</v>
      </c>
      <c r="F100" s="25"/>
      <c r="G100" s="25">
        <v>2286070251</v>
      </c>
      <c r="H100" s="18" t="e">
        <f>+#REF!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18" t="e">
        <f t="shared" si="23"/>
        <v>#REF!</v>
      </c>
      <c r="M100" s="18" t="e">
        <f t="shared" si="24"/>
        <v>#REF!</v>
      </c>
      <c r="N100" s="18" t="e">
        <f t="shared" si="25"/>
        <v>#REF!</v>
      </c>
      <c r="O100" s="18" t="e">
        <f t="shared" si="26"/>
        <v>#REF!</v>
      </c>
      <c r="P100" s="2"/>
      <c r="Q100" s="25">
        <v>2161992532</v>
      </c>
      <c r="R100" s="23" t="e">
        <f>+H100-Q100</f>
        <v>#REF!</v>
      </c>
      <c r="S100" s="25">
        <v>2161992470</v>
      </c>
      <c r="T100" s="47" t="e">
        <f>+I100-S100</f>
        <v>#REF!</v>
      </c>
      <c r="U100" s="25">
        <v>2161992470</v>
      </c>
      <c r="V100" s="47" t="e">
        <f>+J100-U100</f>
        <v>#REF!</v>
      </c>
    </row>
    <row r="101" spans="1:22" s="44" customFormat="1" x14ac:dyDescent="0.2">
      <c r="A101" s="39"/>
      <c r="B101" s="40" t="s">
        <v>253</v>
      </c>
      <c r="C101" s="41">
        <v>10</v>
      </c>
      <c r="D101" s="46" t="s">
        <v>254</v>
      </c>
      <c r="E101" s="43">
        <f>+E102+E103</f>
        <v>40000000</v>
      </c>
      <c r="F101" s="43"/>
      <c r="G101" s="43">
        <f>+G102+G103</f>
        <v>436000000</v>
      </c>
      <c r="H101" s="18" t="e">
        <f>+#REF!</f>
        <v>#REF!</v>
      </c>
      <c r="I101" s="43" t="e">
        <f>+I102+I103</f>
        <v>#REF!</v>
      </c>
      <c r="J101" s="43" t="e">
        <f>+J102+J103</f>
        <v>#REF!</v>
      </c>
      <c r="K101" s="43" t="e">
        <f>+K102+K103</f>
        <v>#REF!</v>
      </c>
      <c r="L101" s="18" t="e">
        <f t="shared" si="23"/>
        <v>#REF!</v>
      </c>
      <c r="M101" s="18" t="e">
        <f t="shared" si="24"/>
        <v>#REF!</v>
      </c>
      <c r="N101" s="18" t="e">
        <f t="shared" si="25"/>
        <v>#REF!</v>
      </c>
      <c r="O101" s="18" t="e">
        <f t="shared" si="26"/>
        <v>#REF!</v>
      </c>
      <c r="P101" s="2"/>
      <c r="Q101" s="43">
        <f>+Q102+Q103</f>
        <v>388305026.79000002</v>
      </c>
      <c r="S101" s="43">
        <f>+S102+S103</f>
        <v>386175955.04000002</v>
      </c>
      <c r="U101" s="43">
        <f>+U102+U103</f>
        <v>259600950</v>
      </c>
    </row>
    <row r="102" spans="1:22" s="44" customFormat="1" x14ac:dyDescent="0.2">
      <c r="A102" s="39" t="str">
        <f t="shared" si="17"/>
        <v>A 2-0-4-7-510</v>
      </c>
      <c r="B102" s="40" t="s">
        <v>190</v>
      </c>
      <c r="C102" s="41">
        <v>10</v>
      </c>
      <c r="D102" s="42" t="s">
        <v>107</v>
      </c>
      <c r="E102" s="25">
        <v>10000000</v>
      </c>
      <c r="F102" s="25"/>
      <c r="G102" s="25">
        <v>91000000</v>
      </c>
      <c r="H102" s="18" t="e">
        <f>+#REF!</f>
        <v>#REF!</v>
      </c>
      <c r="I102" s="25" t="e">
        <f>SUM(#REF!)</f>
        <v>#REF!</v>
      </c>
      <c r="J102" s="25" t="e">
        <f>SUM(#REF!)</f>
        <v>#REF!</v>
      </c>
      <c r="K102" s="25" t="e">
        <f>SUM(#REF!)</f>
        <v>#REF!</v>
      </c>
      <c r="L102" s="18" t="e">
        <f t="shared" si="23"/>
        <v>#REF!</v>
      </c>
      <c r="M102" s="18" t="e">
        <f t="shared" si="24"/>
        <v>#REF!</v>
      </c>
      <c r="N102" s="18" t="e">
        <f t="shared" si="25"/>
        <v>#REF!</v>
      </c>
      <c r="O102" s="18" t="e">
        <f t="shared" si="26"/>
        <v>#REF!</v>
      </c>
      <c r="P102" s="2"/>
      <c r="Q102" s="25">
        <v>51389000</v>
      </c>
      <c r="R102" s="23" t="e">
        <f>+H102-Q102</f>
        <v>#REF!</v>
      </c>
      <c r="S102" s="25">
        <v>50143000</v>
      </c>
      <c r="T102" s="47" t="e">
        <f>+I102-S102</f>
        <v>#REF!</v>
      </c>
      <c r="U102" s="25">
        <v>50143000</v>
      </c>
      <c r="V102" s="47" t="e">
        <f>+J102-U102</f>
        <v>#REF!</v>
      </c>
    </row>
    <row r="103" spans="1:22" s="44" customFormat="1" x14ac:dyDescent="0.2">
      <c r="A103" s="39" t="str">
        <f t="shared" si="17"/>
        <v>A 2-0-4-7-610</v>
      </c>
      <c r="B103" s="40" t="s">
        <v>191</v>
      </c>
      <c r="C103" s="41">
        <v>10</v>
      </c>
      <c r="D103" s="42" t="s">
        <v>135</v>
      </c>
      <c r="E103" s="25">
        <v>30000000</v>
      </c>
      <c r="F103" s="25"/>
      <c r="G103" s="25">
        <v>345000000</v>
      </c>
      <c r="H103" s="18" t="e">
        <f>+#REF!</f>
        <v>#REF!</v>
      </c>
      <c r="I103" s="25" t="e">
        <f>SUM(#REF!)</f>
        <v>#REF!</v>
      </c>
      <c r="J103" s="25" t="e">
        <f>SUM(#REF!)</f>
        <v>#REF!</v>
      </c>
      <c r="K103" s="25" t="e">
        <f>SUM(#REF!)</f>
        <v>#REF!</v>
      </c>
      <c r="L103" s="18" t="e">
        <f t="shared" si="23"/>
        <v>#REF!</v>
      </c>
      <c r="M103" s="18" t="e">
        <f t="shared" si="24"/>
        <v>#REF!</v>
      </c>
      <c r="N103" s="18" t="e">
        <f t="shared" si="25"/>
        <v>#REF!</v>
      </c>
      <c r="O103" s="18" t="e">
        <f t="shared" si="26"/>
        <v>#REF!</v>
      </c>
      <c r="P103" s="2"/>
      <c r="Q103" s="25">
        <v>336916026.79000002</v>
      </c>
      <c r="R103" s="23" t="e">
        <f>+H103-Q103</f>
        <v>#REF!</v>
      </c>
      <c r="S103" s="25">
        <v>336032955.04000002</v>
      </c>
      <c r="T103" s="47" t="e">
        <f>+I103-S103</f>
        <v>#REF!</v>
      </c>
      <c r="U103" s="25">
        <v>209457950</v>
      </c>
      <c r="V103" s="47" t="e">
        <f>+J103-U103</f>
        <v>#REF!</v>
      </c>
    </row>
    <row r="104" spans="1:22" s="44" customFormat="1" x14ac:dyDescent="0.2">
      <c r="A104" s="39"/>
      <c r="B104" s="40" t="s">
        <v>255</v>
      </c>
      <c r="C104" s="41">
        <v>10</v>
      </c>
      <c r="D104" s="46" t="s">
        <v>256</v>
      </c>
      <c r="E104" s="43">
        <f>SUM(E105:E109)</f>
        <v>1300600000</v>
      </c>
      <c r="F104" s="43"/>
      <c r="G104" s="43">
        <f>SUM(G105:G109)</f>
        <v>1361600000</v>
      </c>
      <c r="H104" s="18" t="e">
        <f>+#REF!</f>
        <v>#REF!</v>
      </c>
      <c r="I104" s="43" t="e">
        <f>SUM(I105:I109)</f>
        <v>#REF!</v>
      </c>
      <c r="J104" s="43" t="e">
        <f>SUM(J105:J109)</f>
        <v>#REF!</v>
      </c>
      <c r="K104" s="43" t="e">
        <f>SUM(K105:K109)</f>
        <v>#REF!</v>
      </c>
      <c r="L104" s="18" t="e">
        <f t="shared" si="23"/>
        <v>#REF!</v>
      </c>
      <c r="M104" s="18" t="e">
        <f t="shared" si="24"/>
        <v>#REF!</v>
      </c>
      <c r="N104" s="18" t="e">
        <f t="shared" si="25"/>
        <v>#REF!</v>
      </c>
      <c r="O104" s="18" t="e">
        <f t="shared" si="26"/>
        <v>#REF!</v>
      </c>
      <c r="P104" s="2"/>
      <c r="Q104" s="43">
        <f>SUM(Q105:Q109)</f>
        <v>1361600000</v>
      </c>
      <c r="S104" s="43">
        <f>SUM(S105:S109)</f>
        <v>1361581000</v>
      </c>
      <c r="U104" s="43">
        <f>SUM(U105:U109)</f>
        <v>1361581000</v>
      </c>
    </row>
    <row r="105" spans="1:22" s="44" customFormat="1" x14ac:dyDescent="0.2">
      <c r="A105" s="39" t="str">
        <f t="shared" si="17"/>
        <v>A 2-0-4-8-110</v>
      </c>
      <c r="B105" s="40" t="s">
        <v>192</v>
      </c>
      <c r="C105" s="41">
        <v>10</v>
      </c>
      <c r="D105" s="42" t="s">
        <v>108</v>
      </c>
      <c r="E105" s="25">
        <v>100000000</v>
      </c>
      <c r="F105" s="25"/>
      <c r="G105" s="25">
        <v>99436546</v>
      </c>
      <c r="H105" s="18" t="e">
        <f>+#REF!</f>
        <v>#REF!</v>
      </c>
      <c r="I105" s="25" t="e">
        <f>SUM(#REF!)</f>
        <v>#REF!</v>
      </c>
      <c r="J105" s="25" t="e">
        <f>SUM(#REF!)</f>
        <v>#REF!</v>
      </c>
      <c r="K105" s="25" t="e">
        <f>SUM(#REF!)</f>
        <v>#REF!</v>
      </c>
      <c r="L105" s="18" t="e">
        <f t="shared" si="23"/>
        <v>#REF!</v>
      </c>
      <c r="M105" s="18" t="e">
        <f t="shared" si="24"/>
        <v>#REF!</v>
      </c>
      <c r="N105" s="18" t="e">
        <f t="shared" si="25"/>
        <v>#REF!</v>
      </c>
      <c r="O105" s="18" t="e">
        <f t="shared" si="26"/>
        <v>#REF!</v>
      </c>
      <c r="P105" s="2"/>
      <c r="Q105" s="25">
        <v>99436546</v>
      </c>
      <c r="R105" s="23" t="e">
        <f>+H105-Q105</f>
        <v>#REF!</v>
      </c>
      <c r="S105" s="25">
        <v>99436546</v>
      </c>
      <c r="T105" s="47" t="e">
        <f>+I105-S105</f>
        <v>#REF!</v>
      </c>
      <c r="U105" s="25">
        <v>99436546</v>
      </c>
      <c r="V105" s="47" t="e">
        <f>+J105-U105</f>
        <v>#REF!</v>
      </c>
    </row>
    <row r="106" spans="1:22" s="44" customFormat="1" x14ac:dyDescent="0.2">
      <c r="A106" s="39" t="str">
        <f t="shared" si="17"/>
        <v>A 2-0-4-8-210</v>
      </c>
      <c r="B106" s="40" t="s">
        <v>193</v>
      </c>
      <c r="C106" s="41">
        <v>10</v>
      </c>
      <c r="D106" s="42" t="s">
        <v>109</v>
      </c>
      <c r="E106" s="25">
        <v>590000000</v>
      </c>
      <c r="F106" s="25"/>
      <c r="G106" s="25">
        <v>620933271</v>
      </c>
      <c r="H106" s="18" t="e">
        <f>+#REF!</f>
        <v>#REF!</v>
      </c>
      <c r="I106" s="25" t="e">
        <f>SUM(#REF!)</f>
        <v>#REF!</v>
      </c>
      <c r="J106" s="25" t="e">
        <f>SUM(#REF!)</f>
        <v>#REF!</v>
      </c>
      <c r="K106" s="25" t="e">
        <f>SUM(#REF!)</f>
        <v>#REF!</v>
      </c>
      <c r="L106" s="18" t="e">
        <f t="shared" si="23"/>
        <v>#REF!</v>
      </c>
      <c r="M106" s="18" t="e">
        <f t="shared" si="24"/>
        <v>#REF!</v>
      </c>
      <c r="N106" s="18" t="e">
        <f t="shared" si="25"/>
        <v>#REF!</v>
      </c>
      <c r="O106" s="18" t="e">
        <f t="shared" si="26"/>
        <v>#REF!</v>
      </c>
      <c r="P106" s="2"/>
      <c r="Q106" s="25">
        <v>620933271</v>
      </c>
      <c r="R106" s="23" t="e">
        <f>+H106-Q106</f>
        <v>#REF!</v>
      </c>
      <c r="S106" s="25">
        <v>620933271</v>
      </c>
      <c r="T106" s="47" t="e">
        <f>+I106-S106</f>
        <v>#REF!</v>
      </c>
      <c r="U106" s="25">
        <v>620933271</v>
      </c>
      <c r="V106" s="47" t="e">
        <f>+J106-U106</f>
        <v>#REF!</v>
      </c>
    </row>
    <row r="107" spans="1:22" s="44" customFormat="1" x14ac:dyDescent="0.2">
      <c r="A107" s="39" t="str">
        <f t="shared" si="17"/>
        <v>A 2-0-4-8-310</v>
      </c>
      <c r="B107" s="40" t="s">
        <v>194</v>
      </c>
      <c r="C107" s="41">
        <v>10</v>
      </c>
      <c r="D107" s="42" t="s">
        <v>110</v>
      </c>
      <c r="E107" s="25">
        <v>600000</v>
      </c>
      <c r="F107" s="25"/>
      <c r="G107" s="25">
        <v>171619</v>
      </c>
      <c r="H107" s="18" t="e">
        <f>+#REF!</f>
        <v>#REF!</v>
      </c>
      <c r="I107" s="25" t="e">
        <f>SUM(#REF!)</f>
        <v>#REF!</v>
      </c>
      <c r="J107" s="25" t="e">
        <f>SUM(#REF!)</f>
        <v>#REF!</v>
      </c>
      <c r="K107" s="25" t="e">
        <f>SUM(#REF!)</f>
        <v>#REF!</v>
      </c>
      <c r="L107" s="18" t="e">
        <f t="shared" si="23"/>
        <v>#REF!</v>
      </c>
      <c r="M107" s="18" t="e">
        <f t="shared" si="24"/>
        <v>#REF!</v>
      </c>
      <c r="N107" s="18" t="e">
        <f t="shared" si="25"/>
        <v>#REF!</v>
      </c>
      <c r="O107" s="18" t="e">
        <f t="shared" si="26"/>
        <v>#REF!</v>
      </c>
      <c r="P107" s="2"/>
      <c r="Q107" s="25">
        <v>171619</v>
      </c>
      <c r="R107" s="23" t="e">
        <f>+H107-Q107</f>
        <v>#REF!</v>
      </c>
      <c r="S107" s="25">
        <v>171619</v>
      </c>
      <c r="T107" s="47" t="e">
        <f>+I107-S107</f>
        <v>#REF!</v>
      </c>
      <c r="U107" s="25">
        <v>171619</v>
      </c>
      <c r="V107" s="47" t="e">
        <f>+J107-U107</f>
        <v>#REF!</v>
      </c>
    </row>
    <row r="108" spans="1:22" s="44" customFormat="1" x14ac:dyDescent="0.2">
      <c r="A108" s="39" t="str">
        <f t="shared" si="17"/>
        <v>A 2-0-4-8-510</v>
      </c>
      <c r="B108" s="40" t="s">
        <v>195</v>
      </c>
      <c r="C108" s="41">
        <v>10</v>
      </c>
      <c r="D108" s="42" t="s">
        <v>111</v>
      </c>
      <c r="E108" s="25">
        <v>120000000</v>
      </c>
      <c r="F108" s="25"/>
      <c r="G108" s="25">
        <v>189698284</v>
      </c>
      <c r="H108" s="18" t="e">
        <f>+#REF!</f>
        <v>#REF!</v>
      </c>
      <c r="I108" s="25" t="e">
        <f>SUM(#REF!)</f>
        <v>#REF!</v>
      </c>
      <c r="J108" s="25" t="e">
        <f>SUM(#REF!)</f>
        <v>#REF!</v>
      </c>
      <c r="K108" s="25" t="e">
        <f>SUM(#REF!)</f>
        <v>#REF!</v>
      </c>
      <c r="L108" s="18" t="e">
        <f t="shared" si="23"/>
        <v>#REF!</v>
      </c>
      <c r="M108" s="18" t="e">
        <f t="shared" si="24"/>
        <v>#REF!</v>
      </c>
      <c r="N108" s="18" t="e">
        <f t="shared" si="25"/>
        <v>#REF!</v>
      </c>
      <c r="O108" s="18" t="e">
        <f t="shared" si="26"/>
        <v>#REF!</v>
      </c>
      <c r="P108" s="26"/>
      <c r="Q108" s="25">
        <v>189698284</v>
      </c>
      <c r="R108" s="23" t="e">
        <f>+H108-Q108</f>
        <v>#REF!</v>
      </c>
      <c r="S108" s="25">
        <v>189679284</v>
      </c>
      <c r="T108" s="47" t="e">
        <f>+I108-S108</f>
        <v>#REF!</v>
      </c>
      <c r="U108" s="25">
        <v>189679284</v>
      </c>
      <c r="V108" s="47" t="e">
        <f>+J108-U108</f>
        <v>#REF!</v>
      </c>
    </row>
    <row r="109" spans="1:22" s="44" customFormat="1" x14ac:dyDescent="0.2">
      <c r="A109" s="39" t="str">
        <f t="shared" si="17"/>
        <v>A 2-0-4-8-610</v>
      </c>
      <c r="B109" s="40" t="s">
        <v>196</v>
      </c>
      <c r="C109" s="41">
        <v>10</v>
      </c>
      <c r="D109" s="42" t="s">
        <v>112</v>
      </c>
      <c r="E109" s="25">
        <v>490000000</v>
      </c>
      <c r="F109" s="25"/>
      <c r="G109" s="25">
        <v>451360280</v>
      </c>
      <c r="H109" s="18" t="e">
        <f>+#REF!</f>
        <v>#REF!</v>
      </c>
      <c r="I109" s="25" t="e">
        <f>SUM(#REF!)</f>
        <v>#REF!</v>
      </c>
      <c r="J109" s="25" t="e">
        <f>SUM(#REF!)</f>
        <v>#REF!</v>
      </c>
      <c r="K109" s="25" t="e">
        <f>SUM(#REF!)</f>
        <v>#REF!</v>
      </c>
      <c r="L109" s="18" t="e">
        <f t="shared" si="23"/>
        <v>#REF!</v>
      </c>
      <c r="M109" s="18" t="e">
        <f t="shared" si="24"/>
        <v>#REF!</v>
      </c>
      <c r="N109" s="18" t="e">
        <f t="shared" si="25"/>
        <v>#REF!</v>
      </c>
      <c r="O109" s="18" t="e">
        <f t="shared" si="26"/>
        <v>#REF!</v>
      </c>
      <c r="P109" s="2"/>
      <c r="Q109" s="25">
        <v>451360280</v>
      </c>
      <c r="R109" s="23" t="e">
        <f>+H109-Q109</f>
        <v>#REF!</v>
      </c>
      <c r="S109" s="25">
        <v>451360280</v>
      </c>
      <c r="T109" s="47" t="e">
        <f>+I109-S109</f>
        <v>#REF!</v>
      </c>
      <c r="U109" s="25">
        <v>451360280</v>
      </c>
      <c r="V109" s="47" t="e">
        <f>+J109-U109</f>
        <v>#REF!</v>
      </c>
    </row>
    <row r="110" spans="1:22" s="44" customFormat="1" x14ac:dyDescent="0.2">
      <c r="A110" s="39"/>
      <c r="B110" s="40" t="s">
        <v>257</v>
      </c>
      <c r="C110" s="41">
        <v>10</v>
      </c>
      <c r="D110" s="46" t="s">
        <v>258</v>
      </c>
      <c r="E110" s="43">
        <f>+E111+E112+E113</f>
        <v>360000000</v>
      </c>
      <c r="F110" s="43"/>
      <c r="G110" s="43">
        <f>+G111+G112+G113</f>
        <v>480962893</v>
      </c>
      <c r="H110" s="18" t="e">
        <f>+#REF!</f>
        <v>#REF!</v>
      </c>
      <c r="I110" s="43" t="e">
        <f>+I111+I112+I113</f>
        <v>#REF!</v>
      </c>
      <c r="J110" s="43" t="e">
        <f>+J111+J112+J113</f>
        <v>#REF!</v>
      </c>
      <c r="K110" s="43" t="e">
        <f>+K111+K112+K113</f>
        <v>#REF!</v>
      </c>
      <c r="L110" s="18" t="e">
        <f t="shared" si="23"/>
        <v>#REF!</v>
      </c>
      <c r="M110" s="18" t="e">
        <f t="shared" si="24"/>
        <v>#REF!</v>
      </c>
      <c r="N110" s="18" t="e">
        <f t="shared" si="25"/>
        <v>#REF!</v>
      </c>
      <c r="O110" s="18" t="e">
        <f t="shared" si="26"/>
        <v>#REF!</v>
      </c>
      <c r="P110" s="2"/>
      <c r="Q110" s="43">
        <f>+Q111+Q112+Q113</f>
        <v>416510261</v>
      </c>
      <c r="S110" s="43">
        <f>+S111+S112+S113</f>
        <v>413415552</v>
      </c>
      <c r="U110" s="43">
        <f>+U111+U112+U113</f>
        <v>409365962</v>
      </c>
    </row>
    <row r="111" spans="1:22" s="44" customFormat="1" x14ac:dyDescent="0.2">
      <c r="A111" s="39" t="str">
        <f t="shared" si="17"/>
        <v>A 2-0-4-9-110</v>
      </c>
      <c r="B111" s="40" t="s">
        <v>331</v>
      </c>
      <c r="C111" s="41">
        <v>10</v>
      </c>
      <c r="D111" s="42" t="s">
        <v>293</v>
      </c>
      <c r="E111" s="25">
        <v>50000000</v>
      </c>
      <c r="F111" s="25"/>
      <c r="G111" s="25">
        <v>31390266</v>
      </c>
      <c r="H111" s="18" t="e">
        <f>+#REF!</f>
        <v>#REF!</v>
      </c>
      <c r="I111" s="25" t="e">
        <f>SUM(#REF!)</f>
        <v>#REF!</v>
      </c>
      <c r="J111" s="25" t="e">
        <f>SUM(#REF!)</f>
        <v>#REF!</v>
      </c>
      <c r="K111" s="25" t="e">
        <f>SUM(#REF!)</f>
        <v>#REF!</v>
      </c>
      <c r="L111" s="18" t="e">
        <f t="shared" si="23"/>
        <v>#REF!</v>
      </c>
      <c r="M111" s="18" t="e">
        <f t="shared" si="24"/>
        <v>#REF!</v>
      </c>
      <c r="N111" s="18" t="e">
        <f t="shared" si="25"/>
        <v>#REF!</v>
      </c>
      <c r="O111" s="18" t="e">
        <f t="shared" si="26"/>
        <v>#REF!</v>
      </c>
      <c r="P111" s="2"/>
      <c r="Q111" s="25">
        <v>31390266</v>
      </c>
      <c r="R111" s="23" t="e">
        <f>+H111-Q111</f>
        <v>#REF!</v>
      </c>
      <c r="S111" s="25">
        <v>31390266</v>
      </c>
      <c r="T111" s="47" t="e">
        <f>+I111-S111</f>
        <v>#REF!</v>
      </c>
      <c r="U111" s="25">
        <v>31390266</v>
      </c>
      <c r="V111" s="47" t="e">
        <f>+J111-U111</f>
        <v>#REF!</v>
      </c>
    </row>
    <row r="112" spans="1:22" s="44" customFormat="1" x14ac:dyDescent="0.2">
      <c r="A112" s="39" t="str">
        <f t="shared" si="17"/>
        <v>A 2-0-4-9-810</v>
      </c>
      <c r="B112" s="40" t="s">
        <v>197</v>
      </c>
      <c r="C112" s="41">
        <v>10</v>
      </c>
      <c r="D112" s="42" t="s">
        <v>113</v>
      </c>
      <c r="E112" s="25">
        <v>10000000</v>
      </c>
      <c r="F112" s="25"/>
      <c r="G112" s="25">
        <v>6502988</v>
      </c>
      <c r="H112" s="18" t="e">
        <f>+#REF!</f>
        <v>#REF!</v>
      </c>
      <c r="I112" s="25" t="e">
        <f>SUM(#REF!)</f>
        <v>#REF!</v>
      </c>
      <c r="J112" s="25" t="e">
        <f>SUM(#REF!)</f>
        <v>#REF!</v>
      </c>
      <c r="K112" s="25" t="e">
        <f>SUM(#REF!)</f>
        <v>#REF!</v>
      </c>
      <c r="L112" s="18" t="e">
        <f t="shared" si="23"/>
        <v>#REF!</v>
      </c>
      <c r="M112" s="18" t="e">
        <f t="shared" si="24"/>
        <v>#REF!</v>
      </c>
      <c r="N112" s="18" t="e">
        <f t="shared" si="25"/>
        <v>#REF!</v>
      </c>
      <c r="O112" s="18" t="e">
        <f t="shared" si="26"/>
        <v>#REF!</v>
      </c>
      <c r="P112" s="2"/>
      <c r="Q112" s="25">
        <v>6502988</v>
      </c>
      <c r="R112" s="23" t="e">
        <f>+H112-Q112</f>
        <v>#REF!</v>
      </c>
      <c r="S112" s="25">
        <v>6118995</v>
      </c>
      <c r="T112" s="47" t="e">
        <f>+I112-S112</f>
        <v>#REF!</v>
      </c>
      <c r="U112" s="25">
        <v>6118995</v>
      </c>
      <c r="V112" s="47" t="e">
        <f>+J112-U112</f>
        <v>#REF!</v>
      </c>
    </row>
    <row r="113" spans="1:22" s="44" customFormat="1" x14ac:dyDescent="0.2">
      <c r="A113" s="39" t="str">
        <f t="shared" si="17"/>
        <v>A 2-0-4-9-1110</v>
      </c>
      <c r="B113" s="40" t="s">
        <v>198</v>
      </c>
      <c r="C113" s="41">
        <v>10</v>
      </c>
      <c r="D113" s="42" t="s">
        <v>114</v>
      </c>
      <c r="E113" s="25">
        <v>300000000</v>
      </c>
      <c r="F113" s="25"/>
      <c r="G113" s="25">
        <v>443069639</v>
      </c>
      <c r="H113" s="18" t="e">
        <f>+#REF!</f>
        <v>#REF!</v>
      </c>
      <c r="I113" s="25" t="e">
        <f>SUM(#REF!)</f>
        <v>#REF!</v>
      </c>
      <c r="J113" s="25" t="e">
        <f>SUM(#REF!)</f>
        <v>#REF!</v>
      </c>
      <c r="K113" s="25" t="e">
        <f>SUM(#REF!)</f>
        <v>#REF!</v>
      </c>
      <c r="L113" s="18" t="e">
        <f t="shared" si="23"/>
        <v>#REF!</v>
      </c>
      <c r="M113" s="18" t="e">
        <f t="shared" si="24"/>
        <v>#REF!</v>
      </c>
      <c r="N113" s="18" t="e">
        <f t="shared" si="25"/>
        <v>#REF!</v>
      </c>
      <c r="O113" s="18" t="e">
        <f t="shared" si="26"/>
        <v>#REF!</v>
      </c>
      <c r="P113" s="2"/>
      <c r="Q113" s="25">
        <v>378617007</v>
      </c>
      <c r="R113" s="23" t="e">
        <f>+H113-Q113</f>
        <v>#REF!</v>
      </c>
      <c r="S113" s="25">
        <v>375906291</v>
      </c>
      <c r="T113" s="47" t="e">
        <f>+I113-S113</f>
        <v>#REF!</v>
      </c>
      <c r="U113" s="25">
        <v>371856701</v>
      </c>
      <c r="V113" s="47" t="e">
        <f>+J113-U113</f>
        <v>#REF!</v>
      </c>
    </row>
    <row r="114" spans="1:22" s="44" customFormat="1" x14ac:dyDescent="0.2">
      <c r="A114" s="39"/>
      <c r="B114" s="40" t="s">
        <v>259</v>
      </c>
      <c r="C114" s="41">
        <v>10</v>
      </c>
      <c r="D114" s="46" t="s">
        <v>260</v>
      </c>
      <c r="E114" s="43">
        <f>+SUM(E115:E116)</f>
        <v>320000000</v>
      </c>
      <c r="F114" s="43"/>
      <c r="G114" s="43">
        <f>+SUM(G115:G116)</f>
        <v>979508053</v>
      </c>
      <c r="H114" s="18" t="e">
        <f>+#REF!</f>
        <v>#REF!</v>
      </c>
      <c r="I114" s="43" t="e">
        <f>SUM(I115:I116)</f>
        <v>#REF!</v>
      </c>
      <c r="J114" s="43" t="e">
        <f>SUM(J115:J116)</f>
        <v>#REF!</v>
      </c>
      <c r="K114" s="43" t="e">
        <f>SUM(K115:K116)</f>
        <v>#REF!</v>
      </c>
      <c r="L114" s="18" t="e">
        <f t="shared" si="23"/>
        <v>#REF!</v>
      </c>
      <c r="M114" s="18" t="e">
        <f t="shared" si="24"/>
        <v>#REF!</v>
      </c>
      <c r="N114" s="18" t="e">
        <f t="shared" si="25"/>
        <v>#REF!</v>
      </c>
      <c r="O114" s="18" t="e">
        <f t="shared" si="26"/>
        <v>#REF!</v>
      </c>
      <c r="P114" s="2"/>
      <c r="Q114" s="43">
        <f>SUM(Q115:Q116)</f>
        <v>979508053</v>
      </c>
      <c r="S114" s="43">
        <f>SUM(S115:S116)</f>
        <v>977254041</v>
      </c>
      <c r="U114" s="43">
        <f>SUM(U115:U116)</f>
        <v>977254041</v>
      </c>
    </row>
    <row r="115" spans="1:22" s="44" customFormat="1" x14ac:dyDescent="0.2">
      <c r="A115" s="39" t="str">
        <f>+B115&amp;C115</f>
        <v>A 2-0-4-10-110</v>
      </c>
      <c r="B115" s="40" t="s">
        <v>332</v>
      </c>
      <c r="C115" s="41">
        <v>10</v>
      </c>
      <c r="D115" s="42" t="s">
        <v>333</v>
      </c>
      <c r="E115" s="25"/>
      <c r="F115" s="25"/>
      <c r="G115" s="25">
        <v>3000000</v>
      </c>
      <c r="H115" s="18" t="e">
        <f>+#REF!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18" t="e">
        <f t="shared" si="23"/>
        <v>#REF!</v>
      </c>
      <c r="M115" s="18" t="e">
        <f t="shared" si="24"/>
        <v>#REF!</v>
      </c>
      <c r="N115" s="18" t="e">
        <f t="shared" si="25"/>
        <v>#REF!</v>
      </c>
      <c r="O115" s="18" t="e">
        <f t="shared" si="26"/>
        <v>#REF!</v>
      </c>
      <c r="P115" s="2"/>
      <c r="Q115" s="25">
        <v>3000000</v>
      </c>
      <c r="R115" s="23" t="e">
        <f>+H115-Q115</f>
        <v>#REF!</v>
      </c>
      <c r="S115" s="25">
        <v>2100000</v>
      </c>
      <c r="T115" s="47" t="e">
        <f>+I115-S115</f>
        <v>#REF!</v>
      </c>
      <c r="U115" s="25">
        <v>2100000</v>
      </c>
      <c r="V115" s="47" t="e">
        <f>+J115-U115</f>
        <v>#REF!</v>
      </c>
    </row>
    <row r="116" spans="1:22" s="44" customFormat="1" x14ac:dyDescent="0.2">
      <c r="A116" s="39" t="str">
        <f t="shared" si="17"/>
        <v>A 2-0-4-10-210</v>
      </c>
      <c r="B116" s="40" t="s">
        <v>199</v>
      </c>
      <c r="C116" s="41">
        <v>10</v>
      </c>
      <c r="D116" s="42" t="s">
        <v>115</v>
      </c>
      <c r="E116" s="25">
        <v>320000000</v>
      </c>
      <c r="F116" s="25"/>
      <c r="G116" s="25">
        <v>976508053</v>
      </c>
      <c r="H116" s="18" t="e">
        <f>+#REF!</f>
        <v>#REF!</v>
      </c>
      <c r="I116" s="25" t="e">
        <f>SUM(#REF!)</f>
        <v>#REF!</v>
      </c>
      <c r="J116" s="25" t="e">
        <f>SUM(#REF!)</f>
        <v>#REF!</v>
      </c>
      <c r="K116" s="25" t="e">
        <f>SUM(#REF!)</f>
        <v>#REF!</v>
      </c>
      <c r="L116" s="18" t="e">
        <f t="shared" ref="L116:L135" si="29">+G116-H116</f>
        <v>#REF!</v>
      </c>
      <c r="M116" s="18" t="e">
        <f t="shared" ref="M116:M135" si="30">+H116-I116</f>
        <v>#REF!</v>
      </c>
      <c r="N116" s="18" t="e">
        <f t="shared" ref="N116:N135" si="31">+I116-J116</f>
        <v>#REF!</v>
      </c>
      <c r="O116" s="18" t="e">
        <f t="shared" ref="O116:O135" si="32">+J116-K116</f>
        <v>#REF!</v>
      </c>
      <c r="P116" s="2"/>
      <c r="Q116" s="25">
        <v>976508053</v>
      </c>
      <c r="R116" s="23" t="e">
        <f>+H116-Q116</f>
        <v>#REF!</v>
      </c>
      <c r="S116" s="25">
        <v>975154041</v>
      </c>
      <c r="T116" s="47" t="e">
        <f>+I116-S116</f>
        <v>#REF!</v>
      </c>
      <c r="U116" s="25">
        <v>975154041</v>
      </c>
      <c r="V116" s="47" t="e">
        <f>+J116-U116</f>
        <v>#REF!</v>
      </c>
    </row>
    <row r="117" spans="1:22" s="44" customFormat="1" x14ac:dyDescent="0.2">
      <c r="A117" s="39"/>
      <c r="B117" s="40" t="s">
        <v>261</v>
      </c>
      <c r="C117" s="41">
        <v>10</v>
      </c>
      <c r="D117" s="46" t="s">
        <v>262</v>
      </c>
      <c r="E117" s="43">
        <f>+E118+E119</f>
        <v>820000000</v>
      </c>
      <c r="F117" s="43"/>
      <c r="G117" s="43">
        <f>+G118+G119</f>
        <v>4319200000</v>
      </c>
      <c r="H117" s="18" t="e">
        <f>+#REF!</f>
        <v>#REF!</v>
      </c>
      <c r="I117" s="43" t="e">
        <f>+I118+I119</f>
        <v>#REF!</v>
      </c>
      <c r="J117" s="43" t="e">
        <f>+J118+J119</f>
        <v>#REF!</v>
      </c>
      <c r="K117" s="43" t="e">
        <f>+K118+K119</f>
        <v>#REF!</v>
      </c>
      <c r="L117" s="18" t="e">
        <f t="shared" si="29"/>
        <v>#REF!</v>
      </c>
      <c r="M117" s="18" t="e">
        <f t="shared" si="30"/>
        <v>#REF!</v>
      </c>
      <c r="N117" s="18" t="e">
        <f t="shared" si="31"/>
        <v>#REF!</v>
      </c>
      <c r="O117" s="18" t="e">
        <f t="shared" si="32"/>
        <v>#REF!</v>
      </c>
      <c r="P117" s="2"/>
      <c r="Q117" s="43">
        <f>+Q118+Q119</f>
        <v>4239528178</v>
      </c>
      <c r="S117" s="43">
        <f>+S118+S119</f>
        <v>3857911524</v>
      </c>
      <c r="U117" s="43">
        <f>+U118+U119</f>
        <v>3857911524</v>
      </c>
    </row>
    <row r="118" spans="1:22" s="44" customFormat="1" x14ac:dyDescent="0.2">
      <c r="A118" s="39" t="str">
        <f t="shared" si="17"/>
        <v>A 2-0-4-11-110</v>
      </c>
      <c r="B118" s="40" t="s">
        <v>200</v>
      </c>
      <c r="C118" s="41">
        <v>10</v>
      </c>
      <c r="D118" s="42" t="s">
        <v>116</v>
      </c>
      <c r="E118" s="25">
        <v>50000000</v>
      </c>
      <c r="F118" s="25"/>
      <c r="G118" s="25">
        <v>140000000</v>
      </c>
      <c r="H118" s="18" t="e">
        <f>+#REF!</f>
        <v>#REF!</v>
      </c>
      <c r="I118" s="25" t="e">
        <f>SUM(#REF!)</f>
        <v>#REF!</v>
      </c>
      <c r="J118" s="25" t="e">
        <f>SUM(#REF!)</f>
        <v>#REF!</v>
      </c>
      <c r="K118" s="25" t="e">
        <f>SUM(#REF!)</f>
        <v>#REF!</v>
      </c>
      <c r="L118" s="18" t="e">
        <f t="shared" si="29"/>
        <v>#REF!</v>
      </c>
      <c r="M118" s="18" t="e">
        <f t="shared" si="30"/>
        <v>#REF!</v>
      </c>
      <c r="N118" s="18" t="e">
        <f t="shared" si="31"/>
        <v>#REF!</v>
      </c>
      <c r="O118" s="18" t="e">
        <f t="shared" si="32"/>
        <v>#REF!</v>
      </c>
      <c r="P118" s="2"/>
      <c r="Q118" s="25">
        <v>126096871</v>
      </c>
      <c r="R118" s="23" t="e">
        <f>+H118-Q118</f>
        <v>#REF!</v>
      </c>
      <c r="S118" s="25">
        <v>125414416</v>
      </c>
      <c r="T118" s="47" t="e">
        <f>+I118-S118</f>
        <v>#REF!</v>
      </c>
      <c r="U118" s="25">
        <v>125414416</v>
      </c>
      <c r="V118" s="47" t="e">
        <f>+J118-U118</f>
        <v>#REF!</v>
      </c>
    </row>
    <row r="119" spans="1:22" s="44" customFormat="1" x14ac:dyDescent="0.2">
      <c r="A119" s="39" t="str">
        <f t="shared" si="17"/>
        <v>A 2-0-4-11-210</v>
      </c>
      <c r="B119" s="40" t="s">
        <v>201</v>
      </c>
      <c r="C119" s="41">
        <v>10</v>
      </c>
      <c r="D119" s="42" t="s">
        <v>117</v>
      </c>
      <c r="E119" s="25">
        <v>770000000</v>
      </c>
      <c r="F119" s="25"/>
      <c r="G119" s="25">
        <v>4179200000</v>
      </c>
      <c r="H119" s="18" t="e">
        <f>+#REF!</f>
        <v>#REF!</v>
      </c>
      <c r="I119" s="25" t="e">
        <f>SUM(#REF!)</f>
        <v>#REF!</v>
      </c>
      <c r="J119" s="25" t="e">
        <f>SUM(#REF!)</f>
        <v>#REF!</v>
      </c>
      <c r="K119" s="25" t="e">
        <f>SUM(#REF!)</f>
        <v>#REF!</v>
      </c>
      <c r="L119" s="18" t="e">
        <f t="shared" si="29"/>
        <v>#REF!</v>
      </c>
      <c r="M119" s="18" t="e">
        <f t="shared" si="30"/>
        <v>#REF!</v>
      </c>
      <c r="N119" s="18" t="e">
        <f t="shared" si="31"/>
        <v>#REF!</v>
      </c>
      <c r="O119" s="18" t="e">
        <f t="shared" si="32"/>
        <v>#REF!</v>
      </c>
      <c r="P119" s="2"/>
      <c r="Q119" s="25">
        <v>4113431307</v>
      </c>
      <c r="R119" s="23" t="e">
        <f>+H119-Q119</f>
        <v>#REF!</v>
      </c>
      <c r="S119" s="25">
        <v>3732497108</v>
      </c>
      <c r="T119" s="47" t="e">
        <f>+I119-S119</f>
        <v>#REF!</v>
      </c>
      <c r="U119" s="25">
        <v>3732497108</v>
      </c>
      <c r="V119" s="47" t="e">
        <f>+J119-U119</f>
        <v>#REF!</v>
      </c>
    </row>
    <row r="120" spans="1:22" s="44" customFormat="1" x14ac:dyDescent="0.2">
      <c r="A120" s="39" t="str">
        <f t="shared" si="17"/>
        <v>A 2-0-4-1410</v>
      </c>
      <c r="B120" s="40" t="s">
        <v>202</v>
      </c>
      <c r="C120" s="41">
        <v>10</v>
      </c>
      <c r="D120" s="46" t="s">
        <v>36</v>
      </c>
      <c r="E120" s="43">
        <v>0</v>
      </c>
      <c r="F120" s="25"/>
      <c r="G120" s="25">
        <v>0</v>
      </c>
      <c r="H120" s="18" t="e">
        <f>+#REF!</f>
        <v>#REF!</v>
      </c>
      <c r="I120" s="43" t="e">
        <f>SUM(#REF!)</f>
        <v>#REF!</v>
      </c>
      <c r="J120" s="43" t="e">
        <f>SUM(#REF!)</f>
        <v>#REF!</v>
      </c>
      <c r="K120" s="43" t="e">
        <f>SUM(#REF!)</f>
        <v>#REF!</v>
      </c>
      <c r="L120" s="18" t="e">
        <f t="shared" si="29"/>
        <v>#REF!</v>
      </c>
      <c r="M120" s="18" t="e">
        <f t="shared" si="30"/>
        <v>#REF!</v>
      </c>
      <c r="N120" s="18" t="e">
        <f t="shared" si="31"/>
        <v>#REF!</v>
      </c>
      <c r="O120" s="18" t="e">
        <f t="shared" si="32"/>
        <v>#REF!</v>
      </c>
      <c r="P120" s="2"/>
      <c r="Q120" s="25">
        <v>0</v>
      </c>
      <c r="R120" s="23" t="e">
        <f>+H120-Q120</f>
        <v>#REF!</v>
      </c>
      <c r="S120" s="25">
        <v>0</v>
      </c>
      <c r="T120" s="47" t="e">
        <f>+I120-S120</f>
        <v>#REF!</v>
      </c>
      <c r="U120" s="25">
        <v>0</v>
      </c>
      <c r="V120" s="47" t="e">
        <f>+J120-U120</f>
        <v>#REF!</v>
      </c>
    </row>
    <row r="121" spans="1:22" s="44" customFormat="1" x14ac:dyDescent="0.2">
      <c r="A121" s="39" t="str">
        <f t="shared" si="17"/>
        <v>A 2-0-4-17-110</v>
      </c>
      <c r="B121" s="40" t="s">
        <v>203</v>
      </c>
      <c r="C121" s="41">
        <v>10</v>
      </c>
      <c r="D121" s="46" t="s">
        <v>118</v>
      </c>
      <c r="E121" s="43">
        <v>0</v>
      </c>
      <c r="F121" s="25"/>
      <c r="G121" s="25">
        <v>8120000</v>
      </c>
      <c r="H121" s="18" t="e">
        <f>+#REF!</f>
        <v>#REF!</v>
      </c>
      <c r="I121" s="43" t="e">
        <f>SUM(#REF!)</f>
        <v>#REF!</v>
      </c>
      <c r="J121" s="43" t="e">
        <f>SUM(#REF!)</f>
        <v>#REF!</v>
      </c>
      <c r="K121" s="43" t="e">
        <f>SUM(#REF!)</f>
        <v>#REF!</v>
      </c>
      <c r="L121" s="18" t="e">
        <f t="shared" si="29"/>
        <v>#REF!</v>
      </c>
      <c r="M121" s="18" t="e">
        <f t="shared" si="30"/>
        <v>#REF!</v>
      </c>
      <c r="N121" s="18" t="e">
        <f t="shared" si="31"/>
        <v>#REF!</v>
      </c>
      <c r="O121" s="18" t="e">
        <f t="shared" si="32"/>
        <v>#REF!</v>
      </c>
      <c r="P121" s="2"/>
      <c r="Q121" s="25">
        <v>0</v>
      </c>
      <c r="R121" s="23" t="e">
        <f>+H121-Q121</f>
        <v>#REF!</v>
      </c>
      <c r="S121" s="25">
        <v>0</v>
      </c>
      <c r="T121" s="47" t="e">
        <f>+I121-S121</f>
        <v>#REF!</v>
      </c>
      <c r="U121" s="25">
        <v>0</v>
      </c>
      <c r="V121" s="47" t="e">
        <f>+J121-U121</f>
        <v>#REF!</v>
      </c>
    </row>
    <row r="122" spans="1:22" s="44" customFormat="1" x14ac:dyDescent="0.2">
      <c r="A122" s="39" t="str">
        <f t="shared" si="17"/>
        <v>A 2-0-4-17-210</v>
      </c>
      <c r="B122" s="40" t="s">
        <v>204</v>
      </c>
      <c r="C122" s="41">
        <v>10</v>
      </c>
      <c r="D122" s="46" t="s">
        <v>119</v>
      </c>
      <c r="E122" s="43">
        <v>0</v>
      </c>
      <c r="F122" s="25"/>
      <c r="G122" s="25">
        <v>0</v>
      </c>
      <c r="H122" s="18" t="e">
        <f>+#REF!</f>
        <v>#REF!</v>
      </c>
      <c r="I122" s="43" t="e">
        <f>SUM(#REF!)</f>
        <v>#REF!</v>
      </c>
      <c r="J122" s="43" t="e">
        <f>SUM(#REF!)</f>
        <v>#REF!</v>
      </c>
      <c r="K122" s="43" t="e">
        <f>SUM(#REF!)</f>
        <v>#REF!</v>
      </c>
      <c r="L122" s="18" t="e">
        <f t="shared" si="29"/>
        <v>#REF!</v>
      </c>
      <c r="M122" s="18" t="e">
        <f t="shared" si="30"/>
        <v>#REF!</v>
      </c>
      <c r="N122" s="18" t="e">
        <f t="shared" si="31"/>
        <v>#REF!</v>
      </c>
      <c r="O122" s="18" t="e">
        <f t="shared" si="32"/>
        <v>#REF!</v>
      </c>
      <c r="P122" s="2"/>
      <c r="Q122" s="25">
        <v>0</v>
      </c>
      <c r="R122" s="23" t="e">
        <f>+H122-Q122</f>
        <v>#REF!</v>
      </c>
      <c r="S122" s="25">
        <v>0</v>
      </c>
      <c r="T122" s="47" t="e">
        <f>+I122-S122</f>
        <v>#REF!</v>
      </c>
      <c r="U122" s="25">
        <v>0</v>
      </c>
      <c r="V122" s="47" t="e">
        <f>+J122-U122</f>
        <v>#REF!</v>
      </c>
    </row>
    <row r="123" spans="1:22" s="44" customFormat="1" x14ac:dyDescent="0.2">
      <c r="A123" s="39"/>
      <c r="B123" s="40" t="s">
        <v>263</v>
      </c>
      <c r="C123" s="41">
        <v>10</v>
      </c>
      <c r="D123" s="46" t="s">
        <v>264</v>
      </c>
      <c r="E123" s="43">
        <f>SUM(E124:E129)</f>
        <v>100000000</v>
      </c>
      <c r="F123" s="43"/>
      <c r="G123" s="43">
        <f>SUM(G124:G129)</f>
        <v>789487300</v>
      </c>
      <c r="H123" s="18" t="e">
        <f>+#REF!</f>
        <v>#REF!</v>
      </c>
      <c r="I123" s="43" t="e">
        <f>SUM(I124:I129)</f>
        <v>#REF!</v>
      </c>
      <c r="J123" s="43" t="e">
        <f>SUM(J124:J129)</f>
        <v>#REF!</v>
      </c>
      <c r="K123" s="43" t="e">
        <f>SUM(K124:K129)</f>
        <v>#REF!</v>
      </c>
      <c r="L123" s="18" t="e">
        <f t="shared" si="29"/>
        <v>#REF!</v>
      </c>
      <c r="M123" s="18" t="e">
        <f t="shared" si="30"/>
        <v>#REF!</v>
      </c>
      <c r="N123" s="18" t="e">
        <f t="shared" si="31"/>
        <v>#REF!</v>
      </c>
      <c r="O123" s="18" t="e">
        <f t="shared" si="32"/>
        <v>#REF!</v>
      </c>
      <c r="P123" s="2"/>
      <c r="Q123" s="43">
        <f>SUM(Q124:Q129)</f>
        <v>744877100</v>
      </c>
      <c r="S123" s="43">
        <f>SUM(S124:S129)</f>
        <v>730963663</v>
      </c>
      <c r="U123" s="43">
        <f>SUM(U124:U129)</f>
        <v>611623985</v>
      </c>
    </row>
    <row r="124" spans="1:22" s="44" customFormat="1" x14ac:dyDescent="0.2">
      <c r="A124" s="39" t="str">
        <f t="shared" ref="A124:A130" si="33">+B124&amp;C124</f>
        <v>A 2-0-4-21-110</v>
      </c>
      <c r="B124" s="40" t="s">
        <v>205</v>
      </c>
      <c r="C124" s="41">
        <v>10</v>
      </c>
      <c r="D124" s="42" t="s">
        <v>136</v>
      </c>
      <c r="E124" s="25">
        <v>0</v>
      </c>
      <c r="F124" s="25"/>
      <c r="G124" s="25">
        <v>49565100</v>
      </c>
      <c r="H124" s="18" t="e">
        <f>+#REF!</f>
        <v>#REF!</v>
      </c>
      <c r="I124" s="25" t="e">
        <f>SUM(#REF!)</f>
        <v>#REF!</v>
      </c>
      <c r="J124" s="25" t="e">
        <f>SUM(#REF!)</f>
        <v>#REF!</v>
      </c>
      <c r="K124" s="25" t="e">
        <f>SUM(#REF!)</f>
        <v>#REF!</v>
      </c>
      <c r="L124" s="18" t="e">
        <f t="shared" si="29"/>
        <v>#REF!</v>
      </c>
      <c r="M124" s="18" t="e">
        <f t="shared" si="30"/>
        <v>#REF!</v>
      </c>
      <c r="N124" s="18" t="e">
        <f t="shared" si="31"/>
        <v>#REF!</v>
      </c>
      <c r="O124" s="18" t="e">
        <f t="shared" si="32"/>
        <v>#REF!</v>
      </c>
      <c r="P124" s="2"/>
      <c r="Q124" s="25">
        <v>47341514</v>
      </c>
      <c r="R124" s="23" t="e">
        <f t="shared" ref="R124:R130" si="34">+H124-Q124</f>
        <v>#REF!</v>
      </c>
      <c r="S124" s="25">
        <v>47341514</v>
      </c>
      <c r="T124" s="47" t="e">
        <f t="shared" ref="T124:T130" si="35">+I124-S124</f>
        <v>#REF!</v>
      </c>
      <c r="U124" s="25">
        <v>47341514</v>
      </c>
      <c r="V124" s="47" t="e">
        <f t="shared" ref="V124:V130" si="36">+J124-U124</f>
        <v>#REF!</v>
      </c>
    </row>
    <row r="125" spans="1:22" s="44" customFormat="1" x14ac:dyDescent="0.2">
      <c r="A125" s="39" t="str">
        <f t="shared" si="33"/>
        <v>A 2-0-4-21-210</v>
      </c>
      <c r="B125" s="40" t="s">
        <v>295</v>
      </c>
      <c r="C125" s="41">
        <v>10</v>
      </c>
      <c r="D125" s="42" t="s">
        <v>298</v>
      </c>
      <c r="E125" s="25">
        <v>0</v>
      </c>
      <c r="F125" s="25"/>
      <c r="G125" s="25">
        <v>0</v>
      </c>
      <c r="H125" s="18" t="e">
        <f>+#REF!</f>
        <v>#REF!</v>
      </c>
      <c r="I125" s="25" t="e">
        <f>SUM(#REF!)</f>
        <v>#REF!</v>
      </c>
      <c r="J125" s="25" t="e">
        <f>SUM(#REF!)</f>
        <v>#REF!</v>
      </c>
      <c r="K125" s="25" t="e">
        <f>SUM(#REF!)</f>
        <v>#REF!</v>
      </c>
      <c r="L125" s="18" t="e">
        <f t="shared" si="29"/>
        <v>#REF!</v>
      </c>
      <c r="M125" s="18" t="e">
        <f t="shared" si="30"/>
        <v>#REF!</v>
      </c>
      <c r="N125" s="18" t="e">
        <f t="shared" si="31"/>
        <v>#REF!</v>
      </c>
      <c r="O125" s="18" t="e">
        <f t="shared" si="32"/>
        <v>#REF!</v>
      </c>
      <c r="P125" s="2"/>
      <c r="Q125" s="25">
        <v>0</v>
      </c>
      <c r="R125" s="23" t="e">
        <f t="shared" si="34"/>
        <v>#REF!</v>
      </c>
      <c r="S125" s="25">
        <v>0</v>
      </c>
      <c r="T125" s="47" t="e">
        <f t="shared" si="35"/>
        <v>#REF!</v>
      </c>
      <c r="U125" s="25">
        <v>0</v>
      </c>
      <c r="V125" s="47" t="e">
        <f t="shared" si="36"/>
        <v>#REF!</v>
      </c>
    </row>
    <row r="126" spans="1:22" s="44" customFormat="1" x14ac:dyDescent="0.2">
      <c r="A126" s="39" t="str">
        <f t="shared" si="33"/>
        <v>A 2-0-4-21-310</v>
      </c>
      <c r="B126" s="40" t="s">
        <v>206</v>
      </c>
      <c r="C126" s="41">
        <v>10</v>
      </c>
      <c r="D126" s="42" t="s">
        <v>120</v>
      </c>
      <c r="E126" s="25">
        <v>0</v>
      </c>
      <c r="F126" s="25"/>
      <c r="G126" s="25">
        <v>0</v>
      </c>
      <c r="H126" s="18" t="e">
        <f>+#REF!</f>
        <v>#REF!</v>
      </c>
      <c r="I126" s="25" t="e">
        <f>SUM(#REF!)</f>
        <v>#REF!</v>
      </c>
      <c r="J126" s="25" t="e">
        <f>SUM(#REF!)</f>
        <v>#REF!</v>
      </c>
      <c r="K126" s="25" t="e">
        <f>SUM(#REF!)</f>
        <v>#REF!</v>
      </c>
      <c r="L126" s="18" t="e">
        <f t="shared" si="29"/>
        <v>#REF!</v>
      </c>
      <c r="M126" s="18" t="e">
        <f t="shared" si="30"/>
        <v>#REF!</v>
      </c>
      <c r="N126" s="18" t="e">
        <f t="shared" si="31"/>
        <v>#REF!</v>
      </c>
      <c r="O126" s="18" t="e">
        <f t="shared" si="32"/>
        <v>#REF!</v>
      </c>
      <c r="P126" s="2"/>
      <c r="Q126" s="25">
        <v>0</v>
      </c>
      <c r="R126" s="23" t="e">
        <f t="shared" si="34"/>
        <v>#REF!</v>
      </c>
      <c r="S126" s="25">
        <v>0</v>
      </c>
      <c r="T126" s="47" t="e">
        <f t="shared" si="35"/>
        <v>#REF!</v>
      </c>
      <c r="U126" s="25">
        <v>0</v>
      </c>
      <c r="V126" s="47" t="e">
        <f t="shared" si="36"/>
        <v>#REF!</v>
      </c>
    </row>
    <row r="127" spans="1:22" s="44" customFormat="1" x14ac:dyDescent="0.2">
      <c r="A127" s="39" t="str">
        <f t="shared" si="33"/>
        <v>A 2-0-4-21-410</v>
      </c>
      <c r="B127" s="40" t="s">
        <v>296</v>
      </c>
      <c r="C127" s="41">
        <v>10</v>
      </c>
      <c r="D127" s="42" t="s">
        <v>297</v>
      </c>
      <c r="E127" s="25">
        <v>33000000</v>
      </c>
      <c r="F127" s="25"/>
      <c r="G127" s="25">
        <v>373076860</v>
      </c>
      <c r="H127" s="18" t="e">
        <f>+#REF!</f>
        <v>#REF!</v>
      </c>
      <c r="I127" s="25" t="e">
        <f>SUM(#REF!)</f>
        <v>#REF!</v>
      </c>
      <c r="J127" s="25" t="e">
        <f>SUM(#REF!)</f>
        <v>#REF!</v>
      </c>
      <c r="K127" s="25" t="e">
        <f>SUM(#REF!)</f>
        <v>#REF!</v>
      </c>
      <c r="L127" s="18" t="e">
        <f t="shared" si="29"/>
        <v>#REF!</v>
      </c>
      <c r="M127" s="18" t="e">
        <f t="shared" si="30"/>
        <v>#REF!</v>
      </c>
      <c r="N127" s="18" t="e">
        <f t="shared" si="31"/>
        <v>#REF!</v>
      </c>
      <c r="O127" s="18" t="e">
        <f t="shared" si="32"/>
        <v>#REF!</v>
      </c>
      <c r="P127" s="2"/>
      <c r="Q127" s="25">
        <v>358528532</v>
      </c>
      <c r="R127" s="23" t="e">
        <f t="shared" si="34"/>
        <v>#REF!</v>
      </c>
      <c r="S127" s="25">
        <v>345897264</v>
      </c>
      <c r="T127" s="47" t="e">
        <f t="shared" si="35"/>
        <v>#REF!</v>
      </c>
      <c r="U127" s="25">
        <v>281026946</v>
      </c>
      <c r="V127" s="47" t="e">
        <f t="shared" si="36"/>
        <v>#REF!</v>
      </c>
    </row>
    <row r="128" spans="1:22" s="44" customFormat="1" x14ac:dyDescent="0.2">
      <c r="A128" s="39" t="str">
        <f t="shared" si="33"/>
        <v>A 2-0-4-21-510</v>
      </c>
      <c r="B128" s="40" t="s">
        <v>294</v>
      </c>
      <c r="C128" s="41">
        <v>10</v>
      </c>
      <c r="D128" s="42" t="s">
        <v>284</v>
      </c>
      <c r="E128" s="25">
        <v>33000000</v>
      </c>
      <c r="F128" s="25"/>
      <c r="G128" s="25">
        <v>258845340</v>
      </c>
      <c r="H128" s="18" t="e">
        <f>+#REF!</f>
        <v>#REF!</v>
      </c>
      <c r="I128" s="25" t="e">
        <f>SUM(#REF!)</f>
        <v>#REF!</v>
      </c>
      <c r="J128" s="25" t="e">
        <f>SUM(#REF!)</f>
        <v>#REF!</v>
      </c>
      <c r="K128" s="25" t="e">
        <f>SUM(#REF!)</f>
        <v>#REF!</v>
      </c>
      <c r="L128" s="18" t="e">
        <f t="shared" si="29"/>
        <v>#REF!</v>
      </c>
      <c r="M128" s="18" t="e">
        <f t="shared" si="30"/>
        <v>#REF!</v>
      </c>
      <c r="N128" s="18" t="e">
        <f t="shared" si="31"/>
        <v>#REF!</v>
      </c>
      <c r="O128" s="18" t="e">
        <f t="shared" si="32"/>
        <v>#REF!</v>
      </c>
      <c r="P128" s="2"/>
      <c r="Q128" s="25">
        <v>258833294</v>
      </c>
      <c r="R128" s="23" t="e">
        <f t="shared" si="34"/>
        <v>#REF!</v>
      </c>
      <c r="S128" s="25">
        <v>258261491</v>
      </c>
      <c r="T128" s="47" t="e">
        <f t="shared" si="35"/>
        <v>#REF!</v>
      </c>
      <c r="U128" s="25">
        <v>245025891</v>
      </c>
      <c r="V128" s="47" t="e">
        <f t="shared" si="36"/>
        <v>#REF!</v>
      </c>
    </row>
    <row r="129" spans="1:22" s="44" customFormat="1" x14ac:dyDescent="0.2">
      <c r="A129" s="39" t="str">
        <f t="shared" si="33"/>
        <v>A 2-0-4-21-810</v>
      </c>
      <c r="B129" s="40" t="s">
        <v>207</v>
      </c>
      <c r="C129" s="41">
        <v>10</v>
      </c>
      <c r="D129" s="42" t="s">
        <v>121</v>
      </c>
      <c r="E129" s="25">
        <v>34000000</v>
      </c>
      <c r="F129" s="25"/>
      <c r="G129" s="25">
        <v>108000000</v>
      </c>
      <c r="H129" s="18" t="e">
        <f>+#REF!</f>
        <v>#REF!</v>
      </c>
      <c r="I129" s="25" t="e">
        <f>SUM(#REF!)</f>
        <v>#REF!</v>
      </c>
      <c r="J129" s="25" t="e">
        <f>SUM(#REF!)</f>
        <v>#REF!</v>
      </c>
      <c r="K129" s="25" t="e">
        <f>SUM(#REF!)</f>
        <v>#REF!</v>
      </c>
      <c r="L129" s="18" t="e">
        <f t="shared" si="29"/>
        <v>#REF!</v>
      </c>
      <c r="M129" s="18" t="e">
        <f t="shared" si="30"/>
        <v>#REF!</v>
      </c>
      <c r="N129" s="18" t="e">
        <f t="shared" si="31"/>
        <v>#REF!</v>
      </c>
      <c r="O129" s="18" t="e">
        <f t="shared" si="32"/>
        <v>#REF!</v>
      </c>
      <c r="P129" s="2"/>
      <c r="Q129" s="25">
        <v>80173760</v>
      </c>
      <c r="R129" s="23" t="e">
        <f t="shared" si="34"/>
        <v>#REF!</v>
      </c>
      <c r="S129" s="25">
        <v>79463394</v>
      </c>
      <c r="T129" s="47" t="e">
        <f t="shared" si="35"/>
        <v>#REF!</v>
      </c>
      <c r="U129" s="25">
        <v>38229634</v>
      </c>
      <c r="V129" s="47" t="e">
        <f t="shared" si="36"/>
        <v>#REF!</v>
      </c>
    </row>
    <row r="130" spans="1:22" s="44" customFormat="1" x14ac:dyDescent="0.2">
      <c r="A130" s="39" t="str">
        <f t="shared" si="33"/>
        <v>A 2-0-4-4010</v>
      </c>
      <c r="B130" s="40" t="s">
        <v>208</v>
      </c>
      <c r="C130" s="41">
        <v>10</v>
      </c>
      <c r="D130" s="46" t="s">
        <v>122</v>
      </c>
      <c r="E130" s="43">
        <v>0</v>
      </c>
      <c r="F130" s="43"/>
      <c r="G130" s="25">
        <v>0</v>
      </c>
      <c r="H130" s="18" t="e">
        <f>+#REF!</f>
        <v>#REF!</v>
      </c>
      <c r="I130" s="43" t="e">
        <f>SUM(#REF!)</f>
        <v>#REF!</v>
      </c>
      <c r="J130" s="43" t="e">
        <f>SUM(#REF!)</f>
        <v>#REF!</v>
      </c>
      <c r="K130" s="43" t="e">
        <f>SUM(#REF!)</f>
        <v>#REF!</v>
      </c>
      <c r="L130" s="18" t="e">
        <f t="shared" si="29"/>
        <v>#REF!</v>
      </c>
      <c r="M130" s="18" t="e">
        <f t="shared" si="30"/>
        <v>#REF!</v>
      </c>
      <c r="N130" s="18" t="e">
        <f t="shared" si="31"/>
        <v>#REF!</v>
      </c>
      <c r="O130" s="18" t="e">
        <f t="shared" si="32"/>
        <v>#REF!</v>
      </c>
      <c r="P130" s="2"/>
      <c r="Q130" s="25">
        <v>0</v>
      </c>
      <c r="R130" s="23" t="e">
        <f t="shared" si="34"/>
        <v>#REF!</v>
      </c>
      <c r="S130" s="25">
        <v>0</v>
      </c>
      <c r="T130" s="47" t="e">
        <f t="shared" si="35"/>
        <v>#REF!</v>
      </c>
      <c r="U130" s="25">
        <v>0</v>
      </c>
      <c r="V130" s="47" t="e">
        <f t="shared" si="36"/>
        <v>#REF!</v>
      </c>
    </row>
    <row r="131" spans="1:22" s="44" customFormat="1" x14ac:dyDescent="0.2">
      <c r="A131" s="39"/>
      <c r="B131" s="40" t="s">
        <v>265</v>
      </c>
      <c r="C131" s="41">
        <v>10</v>
      </c>
      <c r="D131" s="46" t="s">
        <v>124</v>
      </c>
      <c r="E131" s="43">
        <f>+E132+E133+E134</f>
        <v>57000000</v>
      </c>
      <c r="F131" s="43"/>
      <c r="G131" s="43">
        <f>+G132+G133+G134</f>
        <v>276512700</v>
      </c>
      <c r="H131" s="18" t="e">
        <f>+#REF!</f>
        <v>#REF!</v>
      </c>
      <c r="I131" s="43" t="e">
        <f>+I132+I133+I134</f>
        <v>#REF!</v>
      </c>
      <c r="J131" s="43" t="e">
        <f>+J132+J133+J134</f>
        <v>#REF!</v>
      </c>
      <c r="K131" s="43" t="e">
        <f>+K132+K133+K134</f>
        <v>#REF!</v>
      </c>
      <c r="L131" s="18" t="e">
        <f t="shared" si="29"/>
        <v>#REF!</v>
      </c>
      <c r="M131" s="18" t="e">
        <f t="shared" si="30"/>
        <v>#REF!</v>
      </c>
      <c r="N131" s="18" t="e">
        <f t="shared" si="31"/>
        <v>#REF!</v>
      </c>
      <c r="O131" s="18" t="e">
        <f t="shared" si="32"/>
        <v>#REF!</v>
      </c>
      <c r="P131" s="2"/>
      <c r="Q131" s="43">
        <f>+Q132+Q133+Q134</f>
        <v>226991084</v>
      </c>
      <c r="S131" s="43">
        <f>+S132+S133+S134</f>
        <v>215318084</v>
      </c>
      <c r="U131" s="43">
        <f>+U132+U133+U134</f>
        <v>200867284</v>
      </c>
    </row>
    <row r="132" spans="1:22" s="44" customFormat="1" x14ac:dyDescent="0.2">
      <c r="A132" s="39" t="str">
        <f>+B132&amp;C132</f>
        <v>A 2-0-4-41-210</v>
      </c>
      <c r="B132" s="40" t="s">
        <v>299</v>
      </c>
      <c r="C132" s="41">
        <v>10</v>
      </c>
      <c r="D132" s="42" t="s">
        <v>300</v>
      </c>
      <c r="E132" s="25">
        <v>50000000</v>
      </c>
      <c r="F132" s="25"/>
      <c r="G132" s="25">
        <v>160512700</v>
      </c>
      <c r="H132" s="18" t="e">
        <f>+#REF!</f>
        <v>#REF!</v>
      </c>
      <c r="I132" s="43" t="e">
        <f>SUM(#REF!)</f>
        <v>#REF!</v>
      </c>
      <c r="J132" s="25" t="e">
        <f>SUM(#REF!)</f>
        <v>#REF!</v>
      </c>
      <c r="K132" s="25" t="e">
        <f>SUM(#REF!)</f>
        <v>#REF!</v>
      </c>
      <c r="L132" s="18" t="e">
        <f t="shared" si="29"/>
        <v>#REF!</v>
      </c>
      <c r="M132" s="18" t="e">
        <f t="shared" si="30"/>
        <v>#REF!</v>
      </c>
      <c r="N132" s="18" t="e">
        <f t="shared" si="31"/>
        <v>#REF!</v>
      </c>
      <c r="O132" s="18" t="e">
        <f t="shared" si="32"/>
        <v>#REF!</v>
      </c>
      <c r="P132" s="2"/>
      <c r="Q132" s="25">
        <v>160512700</v>
      </c>
      <c r="R132" s="23" t="e">
        <f>+H132-Q132</f>
        <v>#REF!</v>
      </c>
      <c r="S132" s="25">
        <v>152339700</v>
      </c>
      <c r="T132" s="47" t="e">
        <f>+I132-S132</f>
        <v>#REF!</v>
      </c>
      <c r="U132" s="25">
        <v>137888900</v>
      </c>
      <c r="V132" s="47" t="e">
        <f>+J132-U132</f>
        <v>#REF!</v>
      </c>
    </row>
    <row r="133" spans="1:22" s="44" customFormat="1" x14ac:dyDescent="0.2">
      <c r="A133" s="39" t="str">
        <f>+B133&amp;C133</f>
        <v>A 2-0-4-41-510</v>
      </c>
      <c r="B133" s="40" t="s">
        <v>209</v>
      </c>
      <c r="C133" s="41">
        <v>10</v>
      </c>
      <c r="D133" s="42" t="s">
        <v>123</v>
      </c>
      <c r="E133" s="25">
        <v>4000000</v>
      </c>
      <c r="F133" s="25"/>
      <c r="G133" s="25">
        <v>29000000</v>
      </c>
      <c r="H133" s="18" t="e">
        <f>+#REF!</f>
        <v>#REF!</v>
      </c>
      <c r="I133" s="43" t="e">
        <f>SUM(#REF!)</f>
        <v>#REF!</v>
      </c>
      <c r="J133" s="25" t="e">
        <f>SUM(#REF!)</f>
        <v>#REF!</v>
      </c>
      <c r="K133" s="25" t="e">
        <f>SUM(#REF!)</f>
        <v>#REF!</v>
      </c>
      <c r="L133" s="18" t="e">
        <f t="shared" si="29"/>
        <v>#REF!</v>
      </c>
      <c r="M133" s="18" t="e">
        <f t="shared" si="30"/>
        <v>#REF!</v>
      </c>
      <c r="N133" s="18" t="e">
        <f t="shared" si="31"/>
        <v>#REF!</v>
      </c>
      <c r="O133" s="18" t="e">
        <f t="shared" si="32"/>
        <v>#REF!</v>
      </c>
      <c r="P133" s="2"/>
      <c r="Q133" s="25">
        <v>7495420</v>
      </c>
      <c r="R133" s="23" t="e">
        <f>+H133-Q133</f>
        <v>#REF!</v>
      </c>
      <c r="S133" s="25">
        <v>5495420</v>
      </c>
      <c r="T133" s="47" t="e">
        <f>+I133-S133</f>
        <v>#REF!</v>
      </c>
      <c r="U133" s="25">
        <v>5495420</v>
      </c>
      <c r="V133" s="47" t="e">
        <f>+J133-U133</f>
        <v>#REF!</v>
      </c>
    </row>
    <row r="134" spans="1:22" s="44" customFormat="1" x14ac:dyDescent="0.2">
      <c r="A134" s="39" t="str">
        <f>+B134&amp;C134</f>
        <v>A 2-0-4-41-1310</v>
      </c>
      <c r="B134" s="40" t="s">
        <v>210</v>
      </c>
      <c r="C134" s="41">
        <v>10</v>
      </c>
      <c r="D134" s="42" t="s">
        <v>124</v>
      </c>
      <c r="E134" s="25">
        <v>3000000</v>
      </c>
      <c r="F134" s="25"/>
      <c r="G134" s="25">
        <v>87000000</v>
      </c>
      <c r="H134" s="18" t="e">
        <f>+#REF!</f>
        <v>#REF!</v>
      </c>
      <c r="I134" s="43" t="e">
        <f>SUM(#REF!)</f>
        <v>#REF!</v>
      </c>
      <c r="J134" s="25" t="e">
        <f>SUM(#REF!)</f>
        <v>#REF!</v>
      </c>
      <c r="K134" s="25" t="e">
        <f>SUM(#REF!)</f>
        <v>#REF!</v>
      </c>
      <c r="L134" s="18" t="e">
        <f t="shared" si="29"/>
        <v>#REF!</v>
      </c>
      <c r="M134" s="18" t="e">
        <f t="shared" si="30"/>
        <v>#REF!</v>
      </c>
      <c r="N134" s="18" t="e">
        <f t="shared" si="31"/>
        <v>#REF!</v>
      </c>
      <c r="O134" s="18" t="e">
        <f t="shared" si="32"/>
        <v>#REF!</v>
      </c>
      <c r="P134" s="2"/>
      <c r="Q134" s="25">
        <v>58982964</v>
      </c>
      <c r="R134" s="23" t="e">
        <f>+H134-Q134</f>
        <v>#REF!</v>
      </c>
      <c r="S134" s="25">
        <v>57482964</v>
      </c>
      <c r="T134" s="47" t="e">
        <f>+I134-S134</f>
        <v>#REF!</v>
      </c>
      <c r="U134" s="25">
        <v>57482964</v>
      </c>
      <c r="V134" s="47" t="e">
        <f>+J134-U134</f>
        <v>#REF!</v>
      </c>
    </row>
    <row r="135" spans="1:22" s="44" customFormat="1" x14ac:dyDescent="0.2">
      <c r="A135" s="39" t="str">
        <f>+B135&amp;C135</f>
        <v>A 2-0-4-99910</v>
      </c>
      <c r="B135" s="40" t="s">
        <v>211</v>
      </c>
      <c r="C135" s="41">
        <v>10</v>
      </c>
      <c r="D135" s="46" t="s">
        <v>67</v>
      </c>
      <c r="E135" s="43">
        <v>0</v>
      </c>
      <c r="F135" s="25"/>
      <c r="G135" s="25">
        <v>1880000</v>
      </c>
      <c r="H135" s="18" t="e">
        <f>+#REF!</f>
        <v>#REF!</v>
      </c>
      <c r="I135" s="43" t="e">
        <f>SUM(#REF!)</f>
        <v>#REF!</v>
      </c>
      <c r="J135" s="43" t="e">
        <f>SUM(#REF!)</f>
        <v>#REF!</v>
      </c>
      <c r="K135" s="43" t="e">
        <f>SUM(#REF!)</f>
        <v>#REF!</v>
      </c>
      <c r="L135" s="18" t="e">
        <f t="shared" si="29"/>
        <v>#REF!</v>
      </c>
      <c r="M135" s="18" t="e">
        <f t="shared" si="30"/>
        <v>#REF!</v>
      </c>
      <c r="N135" s="18" t="e">
        <f t="shared" si="31"/>
        <v>#REF!</v>
      </c>
      <c r="O135" s="18" t="e">
        <f t="shared" si="32"/>
        <v>#REF!</v>
      </c>
      <c r="P135" s="2"/>
      <c r="Q135" s="25">
        <v>1870640</v>
      </c>
      <c r="R135" s="23" t="e">
        <f>+H135-Q135</f>
        <v>#REF!</v>
      </c>
      <c r="S135" s="25">
        <v>1870640</v>
      </c>
      <c r="T135" s="47" t="e">
        <f>+I135-S135</f>
        <v>#REF!</v>
      </c>
      <c r="U135" s="25">
        <v>1870640</v>
      </c>
      <c r="V135" s="47" t="e">
        <f>+J135-U135</f>
        <v>#REF!</v>
      </c>
    </row>
    <row r="136" spans="1:22" s="44" customFormat="1" x14ac:dyDescent="0.2">
      <c r="A136" s="39"/>
      <c r="B136" s="40"/>
      <c r="C136" s="41"/>
      <c r="D136" s="46"/>
      <c r="E136" s="43"/>
      <c r="F136" s="25"/>
      <c r="G136" s="43"/>
      <c r="H136" s="18" t="e">
        <f>+#REF!</f>
        <v>#REF!</v>
      </c>
      <c r="I136" s="43"/>
      <c r="J136" s="43"/>
      <c r="K136" s="43"/>
      <c r="L136" s="25"/>
      <c r="M136" s="25"/>
      <c r="N136" s="25"/>
      <c r="O136" s="25"/>
      <c r="P136" s="2"/>
      <c r="Q136" s="43"/>
      <c r="S136" s="43"/>
      <c r="U136" s="43"/>
    </row>
    <row r="137" spans="1:22" s="44" customFormat="1" x14ac:dyDescent="0.2">
      <c r="A137" s="39"/>
      <c r="B137" s="40" t="s">
        <v>266</v>
      </c>
      <c r="C137" s="41"/>
      <c r="D137" s="38" t="s">
        <v>60</v>
      </c>
      <c r="E137" s="43">
        <f>+E138+E142+E145</f>
        <v>232342000000</v>
      </c>
      <c r="F137" s="43"/>
      <c r="G137" s="43">
        <f>+G138+G142+G145</f>
        <v>198656352000</v>
      </c>
      <c r="H137" s="18" t="e">
        <f>+#REF!</f>
        <v>#REF!</v>
      </c>
      <c r="I137" s="43" t="e">
        <f>+I138+I142+I145</f>
        <v>#REF!</v>
      </c>
      <c r="J137" s="43" t="e">
        <f>+J138+J142+J145</f>
        <v>#REF!</v>
      </c>
      <c r="K137" s="43" t="e">
        <f>+K138+K142+K145</f>
        <v>#REF!</v>
      </c>
      <c r="L137" s="18" t="e">
        <f t="shared" ref="L137:L156" si="37">+G137-H137</f>
        <v>#REF!</v>
      </c>
      <c r="M137" s="18" t="e">
        <f t="shared" ref="M137:M156" si="38">+H137-I137</f>
        <v>#REF!</v>
      </c>
      <c r="N137" s="18" t="e">
        <f t="shared" ref="N137:N156" si="39">+I137-J137</f>
        <v>#REF!</v>
      </c>
      <c r="O137" s="18" t="e">
        <f t="shared" ref="O137:O156" si="40">+J137-K137</f>
        <v>#REF!</v>
      </c>
      <c r="P137" s="51"/>
      <c r="Q137" s="43">
        <f>+Q138+Q142+Q145</f>
        <v>190959693553</v>
      </c>
      <c r="S137" s="43">
        <f>+S138+S142+S145</f>
        <v>185737548792</v>
      </c>
      <c r="U137" s="43">
        <f>+U138+U142+U145</f>
        <v>166349780326</v>
      </c>
    </row>
    <row r="138" spans="1:22" s="44" customFormat="1" x14ac:dyDescent="0.2">
      <c r="A138" s="39"/>
      <c r="B138" s="40" t="s">
        <v>267</v>
      </c>
      <c r="C138" s="41"/>
      <c r="D138" s="52" t="s">
        <v>270</v>
      </c>
      <c r="E138" s="43">
        <f>+E139</f>
        <v>326000000</v>
      </c>
      <c r="F138" s="43"/>
      <c r="G138" s="43">
        <f>+G139</f>
        <v>483000000</v>
      </c>
      <c r="H138" s="18" t="e">
        <f>+#REF!</f>
        <v>#REF!</v>
      </c>
      <c r="I138" s="43" t="e">
        <f>+I139</f>
        <v>#REF!</v>
      </c>
      <c r="J138" s="43" t="e">
        <f>+J139</f>
        <v>#REF!</v>
      </c>
      <c r="K138" s="43" t="e">
        <f>+K139</f>
        <v>#REF!</v>
      </c>
      <c r="L138" s="18" t="e">
        <f t="shared" si="37"/>
        <v>#REF!</v>
      </c>
      <c r="M138" s="18" t="e">
        <f t="shared" si="38"/>
        <v>#REF!</v>
      </c>
      <c r="N138" s="18" t="e">
        <f t="shared" si="39"/>
        <v>#REF!</v>
      </c>
      <c r="O138" s="18" t="e">
        <f t="shared" si="40"/>
        <v>#REF!</v>
      </c>
      <c r="P138" s="26"/>
      <c r="Q138" s="43">
        <f>+Q139</f>
        <v>482439660</v>
      </c>
      <c r="S138" s="43">
        <f>+S139</f>
        <v>482439660</v>
      </c>
      <c r="U138" s="43">
        <f>+U139</f>
        <v>482439660</v>
      </c>
    </row>
    <row r="139" spans="1:22" s="44" customFormat="1" x14ac:dyDescent="0.2">
      <c r="A139" s="39"/>
      <c r="B139" s="40" t="s">
        <v>268</v>
      </c>
      <c r="C139" s="41"/>
      <c r="D139" s="52" t="s">
        <v>269</v>
      </c>
      <c r="E139" s="43">
        <f>+E140+E141</f>
        <v>326000000</v>
      </c>
      <c r="F139" s="43"/>
      <c r="G139" s="43">
        <f>+G140+G141</f>
        <v>483000000</v>
      </c>
      <c r="H139" s="18" t="e">
        <f>+#REF!</f>
        <v>#REF!</v>
      </c>
      <c r="I139" s="43" t="e">
        <f>+I140+I141</f>
        <v>#REF!</v>
      </c>
      <c r="J139" s="43" t="e">
        <f>+J140+J141</f>
        <v>#REF!</v>
      </c>
      <c r="K139" s="43" t="e">
        <f>+K140+K141</f>
        <v>#REF!</v>
      </c>
      <c r="L139" s="18" t="e">
        <f t="shared" si="37"/>
        <v>#REF!</v>
      </c>
      <c r="M139" s="18" t="e">
        <f t="shared" si="38"/>
        <v>#REF!</v>
      </c>
      <c r="N139" s="18" t="e">
        <f t="shared" si="39"/>
        <v>#REF!</v>
      </c>
      <c r="O139" s="18" t="e">
        <f t="shared" si="40"/>
        <v>#REF!</v>
      </c>
      <c r="P139" s="2"/>
      <c r="Q139" s="43">
        <f>+Q140+Q141</f>
        <v>482439660</v>
      </c>
      <c r="S139" s="43">
        <f>+S140+S141</f>
        <v>482439660</v>
      </c>
      <c r="U139" s="43">
        <f>+U140+U141</f>
        <v>482439660</v>
      </c>
    </row>
    <row r="140" spans="1:22" s="44" customFormat="1" x14ac:dyDescent="0.2">
      <c r="A140" s="39" t="str">
        <f>+B140&amp;C140</f>
        <v>A 3-2-1-110</v>
      </c>
      <c r="B140" s="40" t="s">
        <v>212</v>
      </c>
      <c r="C140" s="41">
        <v>10</v>
      </c>
      <c r="D140" s="42" t="s">
        <v>9</v>
      </c>
      <c r="E140" s="25">
        <v>0</v>
      </c>
      <c r="F140" s="25"/>
      <c r="G140" s="25">
        <v>157000000</v>
      </c>
      <c r="H140" s="18" t="e">
        <f>+#REF!</f>
        <v>#REF!</v>
      </c>
      <c r="I140" s="25" t="e">
        <f>SUM(#REF!)</f>
        <v>#REF!</v>
      </c>
      <c r="J140" s="25" t="e">
        <f>SUM(#REF!)</f>
        <v>#REF!</v>
      </c>
      <c r="K140" s="25" t="e">
        <f>SUM(#REF!)</f>
        <v>#REF!</v>
      </c>
      <c r="L140" s="18" t="e">
        <f t="shared" si="37"/>
        <v>#REF!</v>
      </c>
      <c r="M140" s="18" t="e">
        <f t="shared" si="38"/>
        <v>#REF!</v>
      </c>
      <c r="N140" s="18" t="e">
        <f t="shared" si="39"/>
        <v>#REF!</v>
      </c>
      <c r="O140" s="18" t="e">
        <f t="shared" si="40"/>
        <v>#REF!</v>
      </c>
      <c r="P140" s="2"/>
      <c r="Q140" s="25">
        <v>157000000</v>
      </c>
      <c r="R140" s="23" t="e">
        <f>+H140-Q140</f>
        <v>#REF!</v>
      </c>
      <c r="S140" s="25">
        <v>157000000</v>
      </c>
      <c r="T140" s="47" t="e">
        <f>+I140-S140</f>
        <v>#REF!</v>
      </c>
      <c r="U140" s="25">
        <v>157000000</v>
      </c>
      <c r="V140" s="47" t="e">
        <f>+J140-U140</f>
        <v>#REF!</v>
      </c>
    </row>
    <row r="141" spans="1:22" s="44" customFormat="1" x14ac:dyDescent="0.2">
      <c r="A141" s="39" t="str">
        <f>+B141&amp;C141</f>
        <v>A 3-2-1-111</v>
      </c>
      <c r="B141" s="40" t="s">
        <v>212</v>
      </c>
      <c r="C141" s="41">
        <v>11</v>
      </c>
      <c r="D141" s="42" t="s">
        <v>9</v>
      </c>
      <c r="E141" s="25">
        <v>326000000</v>
      </c>
      <c r="F141" s="25"/>
      <c r="G141" s="25">
        <v>326000000</v>
      </c>
      <c r="H141" s="18" t="e">
        <f>+#REF!</f>
        <v>#REF!</v>
      </c>
      <c r="I141" s="25" t="e">
        <f>SUM(#REF!)</f>
        <v>#REF!</v>
      </c>
      <c r="J141" s="25" t="e">
        <f>SUM(#REF!)</f>
        <v>#REF!</v>
      </c>
      <c r="K141" s="25" t="e">
        <f>SUM(#REF!)</f>
        <v>#REF!</v>
      </c>
      <c r="L141" s="58" t="e">
        <f t="shared" si="37"/>
        <v>#REF!</v>
      </c>
      <c r="M141" s="58" t="e">
        <f t="shared" si="38"/>
        <v>#REF!</v>
      </c>
      <c r="N141" s="58" t="e">
        <f t="shared" si="39"/>
        <v>#REF!</v>
      </c>
      <c r="O141" s="58" t="e">
        <f t="shared" si="40"/>
        <v>#REF!</v>
      </c>
      <c r="P141" s="2"/>
      <c r="Q141" s="25">
        <v>325439660</v>
      </c>
      <c r="R141" s="23" t="e">
        <f>+H141-Q141</f>
        <v>#REF!</v>
      </c>
      <c r="S141" s="25">
        <v>325439660</v>
      </c>
      <c r="T141" s="47" t="e">
        <f>+I141-S141</f>
        <v>#REF!</v>
      </c>
      <c r="U141" s="25">
        <v>325439660</v>
      </c>
      <c r="V141" s="47" t="e">
        <f>+J141-U141</f>
        <v>#REF!</v>
      </c>
    </row>
    <row r="142" spans="1:22" s="44" customFormat="1" x14ac:dyDescent="0.2">
      <c r="A142" s="39"/>
      <c r="B142" s="40" t="s">
        <v>271</v>
      </c>
      <c r="C142" s="41"/>
      <c r="D142" s="46" t="s">
        <v>272</v>
      </c>
      <c r="E142" s="43">
        <f>+E143</f>
        <v>579000000</v>
      </c>
      <c r="F142" s="43"/>
      <c r="G142" s="43">
        <f t="shared" ref="G142:I143" si="41">+G143</f>
        <v>579000000</v>
      </c>
      <c r="H142" s="18" t="e">
        <f>+#REF!</f>
        <v>#REF!</v>
      </c>
      <c r="I142" s="43" t="e">
        <f t="shared" si="41"/>
        <v>#REF!</v>
      </c>
      <c r="J142" s="43" t="e">
        <f>+J143</f>
        <v>#REF!</v>
      </c>
      <c r="K142" s="43" t="e">
        <f>+K143</f>
        <v>#REF!</v>
      </c>
      <c r="L142" s="18" t="e">
        <f t="shared" si="37"/>
        <v>#REF!</v>
      </c>
      <c r="M142" s="18" t="e">
        <f t="shared" si="38"/>
        <v>#REF!</v>
      </c>
      <c r="N142" s="18" t="e">
        <f t="shared" si="39"/>
        <v>#REF!</v>
      </c>
      <c r="O142" s="18" t="e">
        <f t="shared" si="40"/>
        <v>#REF!</v>
      </c>
      <c r="P142" s="2"/>
      <c r="Q142" s="43">
        <f>+Q143</f>
        <v>574515934</v>
      </c>
      <c r="S142" s="43">
        <f>+S143</f>
        <v>574515934</v>
      </c>
      <c r="U142" s="43">
        <f>+U143</f>
        <v>574515934</v>
      </c>
    </row>
    <row r="143" spans="1:22" s="44" customFormat="1" x14ac:dyDescent="0.2">
      <c r="A143" s="39"/>
      <c r="B143" s="48" t="s">
        <v>273</v>
      </c>
      <c r="C143" s="17"/>
      <c r="D143" s="46" t="s">
        <v>274</v>
      </c>
      <c r="E143" s="43">
        <f>+E144</f>
        <v>579000000</v>
      </c>
      <c r="F143" s="43"/>
      <c r="G143" s="43">
        <f t="shared" si="41"/>
        <v>579000000</v>
      </c>
      <c r="H143" s="18" t="e">
        <f>+#REF!</f>
        <v>#REF!</v>
      </c>
      <c r="I143" s="43" t="e">
        <f t="shared" si="41"/>
        <v>#REF!</v>
      </c>
      <c r="J143" s="43" t="e">
        <f>+J144</f>
        <v>#REF!</v>
      </c>
      <c r="K143" s="43" t="e">
        <f>+K144</f>
        <v>#REF!</v>
      </c>
      <c r="L143" s="18" t="e">
        <f t="shared" si="37"/>
        <v>#REF!</v>
      </c>
      <c r="M143" s="18" t="e">
        <f t="shared" si="38"/>
        <v>#REF!</v>
      </c>
      <c r="N143" s="18" t="e">
        <f t="shared" si="39"/>
        <v>#REF!</v>
      </c>
      <c r="O143" s="18" t="e">
        <f t="shared" si="40"/>
        <v>#REF!</v>
      </c>
      <c r="P143" s="2"/>
      <c r="Q143" s="43">
        <f>+Q144</f>
        <v>574515934</v>
      </c>
      <c r="S143" s="43">
        <f>+S144</f>
        <v>574515934</v>
      </c>
      <c r="U143" s="43">
        <f>+U144</f>
        <v>574515934</v>
      </c>
    </row>
    <row r="144" spans="1:22" s="44" customFormat="1" x14ac:dyDescent="0.2">
      <c r="A144" s="39" t="str">
        <f>+B144&amp;C144</f>
        <v>A 3-5-3-4410</v>
      </c>
      <c r="B144" s="40" t="s">
        <v>321</v>
      </c>
      <c r="C144" s="41">
        <v>10</v>
      </c>
      <c r="D144" s="42" t="s">
        <v>10</v>
      </c>
      <c r="E144" s="25">
        <v>579000000</v>
      </c>
      <c r="F144" s="25"/>
      <c r="G144" s="25">
        <v>579000000</v>
      </c>
      <c r="H144" s="18" t="e">
        <f>+#REF!</f>
        <v>#REF!</v>
      </c>
      <c r="I144" s="25" t="e">
        <f>SUM(#REF!)</f>
        <v>#REF!</v>
      </c>
      <c r="J144" s="25" t="e">
        <f>SUM(#REF!)</f>
        <v>#REF!</v>
      </c>
      <c r="K144" s="25" t="e">
        <f>SUM(#REF!)</f>
        <v>#REF!</v>
      </c>
      <c r="L144" s="58" t="e">
        <f t="shared" si="37"/>
        <v>#REF!</v>
      </c>
      <c r="M144" s="58" t="e">
        <f t="shared" si="38"/>
        <v>#REF!</v>
      </c>
      <c r="N144" s="58" t="e">
        <f t="shared" si="39"/>
        <v>#REF!</v>
      </c>
      <c r="O144" s="58" t="e">
        <f t="shared" si="40"/>
        <v>#REF!</v>
      </c>
      <c r="P144" s="2"/>
      <c r="Q144" s="25">
        <v>574515934</v>
      </c>
      <c r="R144" s="23" t="e">
        <f>+H144-Q144</f>
        <v>#REF!</v>
      </c>
      <c r="S144" s="25">
        <v>574515934</v>
      </c>
      <c r="T144" s="47" t="e">
        <f>+I144-S144</f>
        <v>#REF!</v>
      </c>
      <c r="U144" s="25">
        <v>574515934</v>
      </c>
      <c r="V144" s="47" t="e">
        <f>+J144-U144</f>
        <v>#REF!</v>
      </c>
    </row>
    <row r="145" spans="1:22" s="44" customFormat="1" x14ac:dyDescent="0.2">
      <c r="A145" s="39"/>
      <c r="B145" s="40" t="s">
        <v>275</v>
      </c>
      <c r="C145" s="41"/>
      <c r="D145" s="46" t="s">
        <v>276</v>
      </c>
      <c r="E145" s="43">
        <f>+E146+E149</f>
        <v>231437000000</v>
      </c>
      <c r="F145" s="43"/>
      <c r="G145" s="43">
        <f>+G146+G149</f>
        <v>197594352000</v>
      </c>
      <c r="H145" s="18" t="e">
        <f>+#REF!</f>
        <v>#REF!</v>
      </c>
      <c r="I145" s="43" t="e">
        <f>+I146+I149</f>
        <v>#REF!</v>
      </c>
      <c r="J145" s="43" t="e">
        <f>+J146+J149</f>
        <v>#REF!</v>
      </c>
      <c r="K145" s="43" t="e">
        <f>+K146+K149</f>
        <v>#REF!</v>
      </c>
      <c r="L145" s="18" t="e">
        <f t="shared" si="37"/>
        <v>#REF!</v>
      </c>
      <c r="M145" s="18" t="e">
        <f t="shared" si="38"/>
        <v>#REF!</v>
      </c>
      <c r="N145" s="18" t="e">
        <f t="shared" si="39"/>
        <v>#REF!</v>
      </c>
      <c r="O145" s="18" t="e">
        <f t="shared" si="40"/>
        <v>#REF!</v>
      </c>
      <c r="P145" s="2"/>
      <c r="Q145" s="43">
        <f>+Q146+Q149</f>
        <v>189902737959</v>
      </c>
      <c r="S145" s="43">
        <f>+S146+S149</f>
        <v>184680593198</v>
      </c>
      <c r="U145" s="43">
        <f>+U146+U149</f>
        <v>165292824732</v>
      </c>
    </row>
    <row r="146" spans="1:22" s="44" customFormat="1" x14ac:dyDescent="0.2">
      <c r="A146" s="39"/>
      <c r="B146" s="40" t="s">
        <v>277</v>
      </c>
      <c r="C146" s="41"/>
      <c r="D146" s="42" t="s">
        <v>70</v>
      </c>
      <c r="E146" s="25">
        <f>+E147+E148</f>
        <v>74000000</v>
      </c>
      <c r="F146" s="25"/>
      <c r="G146" s="25">
        <f>+G147+G148</f>
        <v>74000000</v>
      </c>
      <c r="H146" s="18" t="e">
        <f>+#REF!</f>
        <v>#REF!</v>
      </c>
      <c r="I146" s="25" t="e">
        <f>+I147+I148</f>
        <v>#REF!</v>
      </c>
      <c r="J146" s="25" t="e">
        <f>+J147+J148</f>
        <v>#REF!</v>
      </c>
      <c r="K146" s="25" t="e">
        <f>+K147+K148</f>
        <v>#REF!</v>
      </c>
      <c r="L146" s="18" t="e">
        <f t="shared" si="37"/>
        <v>#REF!</v>
      </c>
      <c r="M146" s="18" t="e">
        <f t="shared" si="38"/>
        <v>#REF!</v>
      </c>
      <c r="N146" s="18" t="e">
        <f t="shared" si="39"/>
        <v>#REF!</v>
      </c>
      <c r="O146" s="18" t="e">
        <f t="shared" si="40"/>
        <v>#REF!</v>
      </c>
      <c r="P146" s="2"/>
      <c r="Q146" s="25">
        <f>+Q147+Q148</f>
        <v>74000000</v>
      </c>
      <c r="S146" s="25">
        <f>+S147+S148</f>
        <v>22378282</v>
      </c>
      <c r="U146" s="25">
        <f>+U147+U148</f>
        <v>22378282</v>
      </c>
    </row>
    <row r="147" spans="1:22" s="44" customFormat="1" ht="12.75" customHeight="1" x14ac:dyDescent="0.2">
      <c r="A147" s="39" t="str">
        <f t="shared" ref="A147:A169" si="42">+B147&amp;C147</f>
        <v>A 3-6-1-110</v>
      </c>
      <c r="B147" s="40" t="s">
        <v>213</v>
      </c>
      <c r="C147" s="41">
        <v>10</v>
      </c>
      <c r="D147" s="42" t="s">
        <v>70</v>
      </c>
      <c r="E147" s="25">
        <v>74000000</v>
      </c>
      <c r="F147" s="25"/>
      <c r="G147" s="25">
        <v>74000000</v>
      </c>
      <c r="H147" s="18" t="e">
        <f>+#REF!</f>
        <v>#REF!</v>
      </c>
      <c r="I147" s="25" t="e">
        <f>SUM(#REF!)</f>
        <v>#REF!</v>
      </c>
      <c r="J147" s="25" t="e">
        <f>SUM(#REF!)</f>
        <v>#REF!</v>
      </c>
      <c r="K147" s="25" t="e">
        <f>SUM(#REF!)</f>
        <v>#REF!</v>
      </c>
      <c r="L147" s="58" t="e">
        <f t="shared" si="37"/>
        <v>#REF!</v>
      </c>
      <c r="M147" s="58" t="e">
        <f t="shared" si="38"/>
        <v>#REF!</v>
      </c>
      <c r="N147" s="58" t="e">
        <f t="shared" si="39"/>
        <v>#REF!</v>
      </c>
      <c r="O147" s="58" t="e">
        <f t="shared" si="40"/>
        <v>#REF!</v>
      </c>
      <c r="P147" s="2"/>
      <c r="Q147" s="25">
        <v>74000000</v>
      </c>
      <c r="R147" s="23" t="e">
        <f>+H147-Q147</f>
        <v>#REF!</v>
      </c>
      <c r="S147" s="25">
        <v>22378282</v>
      </c>
      <c r="T147" s="47" t="e">
        <f>+I147-S147</f>
        <v>#REF!</v>
      </c>
      <c r="U147" s="25">
        <v>22378282</v>
      </c>
      <c r="V147" s="47" t="e">
        <f>+J147-U147</f>
        <v>#REF!</v>
      </c>
    </row>
    <row r="148" spans="1:22" s="44" customFormat="1" ht="11.25" customHeight="1" x14ac:dyDescent="0.2">
      <c r="A148" s="39" t="str">
        <f t="shared" si="42"/>
        <v>A 3-6-1-111</v>
      </c>
      <c r="B148" s="40" t="s">
        <v>213</v>
      </c>
      <c r="C148" s="41">
        <v>11</v>
      </c>
      <c r="D148" s="42" t="s">
        <v>70</v>
      </c>
      <c r="E148" s="25">
        <v>0</v>
      </c>
      <c r="F148" s="25"/>
      <c r="G148" s="25">
        <v>0</v>
      </c>
      <c r="H148" s="18" t="e">
        <f>+#REF!</f>
        <v>#REF!</v>
      </c>
      <c r="I148" s="25" t="e">
        <f>SUM(#REF!)</f>
        <v>#REF!</v>
      </c>
      <c r="J148" s="25" t="e">
        <f>SUM(#REF!)</f>
        <v>#REF!</v>
      </c>
      <c r="K148" s="25" t="e">
        <f>SUM(#REF!)</f>
        <v>#REF!</v>
      </c>
      <c r="L148" s="58" t="e">
        <f t="shared" si="37"/>
        <v>#REF!</v>
      </c>
      <c r="M148" s="58" t="e">
        <f t="shared" si="38"/>
        <v>#REF!</v>
      </c>
      <c r="N148" s="58" t="e">
        <f t="shared" si="39"/>
        <v>#REF!</v>
      </c>
      <c r="O148" s="58" t="e">
        <f t="shared" si="40"/>
        <v>#REF!</v>
      </c>
      <c r="P148" s="2"/>
      <c r="Q148" s="25">
        <v>0</v>
      </c>
      <c r="R148" s="23" t="e">
        <f>+H148-Q148</f>
        <v>#REF!</v>
      </c>
      <c r="S148" s="25">
        <v>0</v>
      </c>
      <c r="T148" s="47" t="e">
        <f>+I148-S148</f>
        <v>#REF!</v>
      </c>
      <c r="U148" s="25">
        <v>0</v>
      </c>
      <c r="V148" s="47" t="e">
        <f>+J148-U148</f>
        <v>#REF!</v>
      </c>
    </row>
    <row r="149" spans="1:22" s="44" customFormat="1" ht="11.25" customHeight="1" x14ac:dyDescent="0.2">
      <c r="A149" s="39"/>
      <c r="B149" s="40" t="s">
        <v>278</v>
      </c>
      <c r="C149" s="41"/>
      <c r="D149" s="46" t="s">
        <v>279</v>
      </c>
      <c r="E149" s="43">
        <f>SUM(E150:E156)</f>
        <v>231363000000</v>
      </c>
      <c r="F149" s="43"/>
      <c r="G149" s="43">
        <f>SUM(G150:G156)</f>
        <v>197520352000</v>
      </c>
      <c r="H149" s="18" t="e">
        <f>+#REF!</f>
        <v>#REF!</v>
      </c>
      <c r="I149" s="43" t="e">
        <f>SUM(I150:I156)</f>
        <v>#REF!</v>
      </c>
      <c r="J149" s="43" t="e">
        <f>SUM(J150:J156)</f>
        <v>#REF!</v>
      </c>
      <c r="K149" s="43" t="e">
        <f>SUM(K150:K156)</f>
        <v>#REF!</v>
      </c>
      <c r="L149" s="18" t="e">
        <f t="shared" si="37"/>
        <v>#REF!</v>
      </c>
      <c r="M149" s="18" t="e">
        <f t="shared" si="38"/>
        <v>#REF!</v>
      </c>
      <c r="N149" s="18" t="e">
        <f t="shared" si="39"/>
        <v>#REF!</v>
      </c>
      <c r="O149" s="18" t="e">
        <f t="shared" si="40"/>
        <v>#REF!</v>
      </c>
      <c r="P149" s="53"/>
      <c r="Q149" s="43">
        <f>SUM(Q150:Q156)</f>
        <v>189828737959</v>
      </c>
      <c r="S149" s="43">
        <f>SUM(S150:S156)</f>
        <v>184658214916</v>
      </c>
      <c r="U149" s="43">
        <f>SUM(U150:U156)</f>
        <v>165270446450</v>
      </c>
    </row>
    <row r="150" spans="1:22" s="44" customFormat="1" x14ac:dyDescent="0.2">
      <c r="A150" s="39" t="str">
        <f t="shared" si="42"/>
        <v>A 3-6-3-410</v>
      </c>
      <c r="B150" s="40" t="s">
        <v>214</v>
      </c>
      <c r="C150" s="41">
        <v>10</v>
      </c>
      <c r="D150" s="42" t="s">
        <v>62</v>
      </c>
      <c r="E150" s="25">
        <v>418000000</v>
      </c>
      <c r="F150" s="25"/>
      <c r="G150" s="25">
        <v>418000000</v>
      </c>
      <c r="H150" s="18" t="e">
        <f>+#REF!</f>
        <v>#REF!</v>
      </c>
      <c r="I150" s="25" t="e">
        <f>SUM(#REF!)</f>
        <v>#REF!</v>
      </c>
      <c r="J150" s="25" t="e">
        <f>SUM(#REF!)</f>
        <v>#REF!</v>
      </c>
      <c r="K150" s="25" t="e">
        <f>SUM(#REF!)</f>
        <v>#REF!</v>
      </c>
      <c r="L150" s="58" t="e">
        <f t="shared" si="37"/>
        <v>#REF!</v>
      </c>
      <c r="M150" s="58" t="e">
        <f t="shared" si="38"/>
        <v>#REF!</v>
      </c>
      <c r="N150" s="58" t="e">
        <f t="shared" si="39"/>
        <v>#REF!</v>
      </c>
      <c r="O150" s="58" t="e">
        <f t="shared" si="40"/>
        <v>#REF!</v>
      </c>
      <c r="P150" s="53"/>
      <c r="Q150" s="25">
        <v>394551779</v>
      </c>
      <c r="R150" s="23" t="e">
        <f t="shared" ref="R150:R156" si="43">+H150-Q150</f>
        <v>#REF!</v>
      </c>
      <c r="S150" s="25">
        <v>367447225</v>
      </c>
      <c r="T150" s="47" t="e">
        <f t="shared" ref="T150:T156" si="44">+I150-S150</f>
        <v>#REF!</v>
      </c>
      <c r="U150" s="25">
        <v>361608365</v>
      </c>
      <c r="V150" s="47" t="e">
        <f t="shared" ref="V150:V156" si="45">+J150-U150</f>
        <v>#REF!</v>
      </c>
    </row>
    <row r="151" spans="1:22" s="44" customFormat="1" x14ac:dyDescent="0.2">
      <c r="A151" s="39" t="str">
        <f t="shared" si="42"/>
        <v>A 3-6-3-710</v>
      </c>
      <c r="B151" s="40" t="s">
        <v>215</v>
      </c>
      <c r="C151" s="41">
        <v>10</v>
      </c>
      <c r="D151" s="42" t="s">
        <v>31</v>
      </c>
      <c r="E151" s="25">
        <v>175342000000</v>
      </c>
      <c r="F151" s="25"/>
      <c r="G151" s="25">
        <v>162037016667</v>
      </c>
      <c r="H151" s="18" t="e">
        <f>+#REF!</f>
        <v>#REF!</v>
      </c>
      <c r="I151" s="25" t="e">
        <f>SUM(#REF!)</f>
        <v>#REF!</v>
      </c>
      <c r="J151" s="25" t="e">
        <f>SUM(#REF!)</f>
        <v>#REF!</v>
      </c>
      <c r="K151" s="25" t="e">
        <f>SUM(#REF!)</f>
        <v>#REF!</v>
      </c>
      <c r="L151" s="58" t="e">
        <f t="shared" si="37"/>
        <v>#REF!</v>
      </c>
      <c r="M151" s="58" t="e">
        <f t="shared" si="38"/>
        <v>#REF!</v>
      </c>
      <c r="N151" s="58" t="e">
        <f t="shared" si="39"/>
        <v>#REF!</v>
      </c>
      <c r="O151" s="58" t="e">
        <f t="shared" si="40"/>
        <v>#REF!</v>
      </c>
      <c r="P151" s="26"/>
      <c r="Q151" s="25">
        <v>161496753343</v>
      </c>
      <c r="R151" s="23" t="e">
        <f t="shared" si="43"/>
        <v>#REF!</v>
      </c>
      <c r="S151" s="25">
        <v>156427484392</v>
      </c>
      <c r="T151" s="47" t="e">
        <f t="shared" si="44"/>
        <v>#REF!</v>
      </c>
      <c r="U151" s="25">
        <v>140000780063</v>
      </c>
      <c r="V151" s="47" t="e">
        <f t="shared" si="45"/>
        <v>#REF!</v>
      </c>
    </row>
    <row r="152" spans="1:22" s="44" customFormat="1" x14ac:dyDescent="0.2">
      <c r="A152" s="39" t="str">
        <f>+B152&amp;C152</f>
        <v>A 3-6-3-1111</v>
      </c>
      <c r="B152" s="40" t="s">
        <v>216</v>
      </c>
      <c r="C152" s="41">
        <v>11</v>
      </c>
      <c r="D152" s="42" t="s">
        <v>63</v>
      </c>
      <c r="E152" s="25"/>
      <c r="F152" s="25"/>
      <c r="G152" s="25">
        <v>18000000000</v>
      </c>
      <c r="H152" s="18" t="e">
        <f>+#REF!</f>
        <v>#REF!</v>
      </c>
      <c r="I152" s="25" t="e">
        <f>SUM(#REF!)</f>
        <v>#REF!</v>
      </c>
      <c r="J152" s="25" t="e">
        <f>SUM(#REF!)</f>
        <v>#REF!</v>
      </c>
      <c r="K152" s="25" t="e">
        <f>SUM(#REF!)</f>
        <v>#REF!</v>
      </c>
      <c r="L152" s="58" t="e">
        <f t="shared" si="37"/>
        <v>#REF!</v>
      </c>
      <c r="M152" s="58" t="e">
        <f t="shared" si="38"/>
        <v>#REF!</v>
      </c>
      <c r="N152" s="58" t="e">
        <f t="shared" si="39"/>
        <v>#REF!</v>
      </c>
      <c r="O152" s="58" t="e">
        <f t="shared" si="40"/>
        <v>#REF!</v>
      </c>
      <c r="P152" s="26"/>
      <c r="Q152" s="25">
        <v>18000000000</v>
      </c>
      <c r="R152" s="23" t="e">
        <f t="shared" si="43"/>
        <v>#REF!</v>
      </c>
      <c r="S152" s="25">
        <v>17977047354</v>
      </c>
      <c r="T152" s="47" t="e">
        <f t="shared" si="44"/>
        <v>#REF!</v>
      </c>
      <c r="U152" s="25">
        <v>15053001323</v>
      </c>
      <c r="V152" s="47" t="e">
        <f t="shared" si="45"/>
        <v>#REF!</v>
      </c>
    </row>
    <row r="153" spans="1:22" s="44" customFormat="1" x14ac:dyDescent="0.2">
      <c r="A153" s="39" t="str">
        <f t="shared" si="42"/>
        <v>A 3-6-3-1116</v>
      </c>
      <c r="B153" s="40" t="s">
        <v>216</v>
      </c>
      <c r="C153" s="41">
        <v>16</v>
      </c>
      <c r="D153" s="42" t="s">
        <v>63</v>
      </c>
      <c r="E153" s="25">
        <v>10000000000</v>
      </c>
      <c r="F153" s="25"/>
      <c r="G153" s="25">
        <v>10000000000</v>
      </c>
      <c r="H153" s="18" t="e">
        <f>+#REF!</f>
        <v>#REF!</v>
      </c>
      <c r="I153" s="25" t="e">
        <f>SUM(#REF!)</f>
        <v>#REF!</v>
      </c>
      <c r="J153" s="25" t="e">
        <f>SUM(#REF!)</f>
        <v>#REF!</v>
      </c>
      <c r="K153" s="25" t="e">
        <f>SUM(#REF!)</f>
        <v>#REF!</v>
      </c>
      <c r="L153" s="58" t="e">
        <f t="shared" si="37"/>
        <v>#REF!</v>
      </c>
      <c r="M153" s="58" t="e">
        <f t="shared" si="38"/>
        <v>#REF!</v>
      </c>
      <c r="N153" s="58" t="e">
        <f t="shared" si="39"/>
        <v>#REF!</v>
      </c>
      <c r="O153" s="58" t="e">
        <f t="shared" si="40"/>
        <v>#REF!</v>
      </c>
      <c r="P153" s="26"/>
      <c r="Q153" s="25">
        <v>9932449504</v>
      </c>
      <c r="R153" s="23" t="e">
        <f t="shared" si="43"/>
        <v>#REF!</v>
      </c>
      <c r="S153" s="25">
        <v>9881252612</v>
      </c>
      <c r="T153" s="47" t="e">
        <f t="shared" si="44"/>
        <v>#REF!</v>
      </c>
      <c r="U153" s="25">
        <v>9850073366</v>
      </c>
      <c r="V153" s="47" t="e">
        <f t="shared" si="45"/>
        <v>#REF!</v>
      </c>
    </row>
    <row r="154" spans="1:22" s="44" customFormat="1" x14ac:dyDescent="0.2">
      <c r="A154" s="39" t="str">
        <f t="shared" si="42"/>
        <v>A 3-6-3-2110</v>
      </c>
      <c r="B154" s="40" t="s">
        <v>322</v>
      </c>
      <c r="C154" s="41">
        <v>10</v>
      </c>
      <c r="D154" s="42" t="s">
        <v>276</v>
      </c>
      <c r="E154" s="25">
        <v>44887000000</v>
      </c>
      <c r="F154" s="25"/>
      <c r="G154" s="25">
        <v>6344352000</v>
      </c>
      <c r="H154" s="18" t="e">
        <f>+#REF!</f>
        <v>#REF!</v>
      </c>
      <c r="I154" s="25" t="e">
        <f>SUM(#REF!)</f>
        <v>#REF!</v>
      </c>
      <c r="J154" s="25" t="e">
        <f>SUM(#REF!)</f>
        <v>#REF!</v>
      </c>
      <c r="K154" s="25" t="e">
        <f>SUM(#REF!)</f>
        <v>#REF!</v>
      </c>
      <c r="L154" s="58" t="e">
        <f t="shared" si="37"/>
        <v>#REF!</v>
      </c>
      <c r="M154" s="58" t="e">
        <f t="shared" si="38"/>
        <v>#REF!</v>
      </c>
      <c r="N154" s="58" t="e">
        <f t="shared" si="39"/>
        <v>#REF!</v>
      </c>
      <c r="O154" s="58" t="e">
        <f t="shared" si="40"/>
        <v>#REF!</v>
      </c>
      <c r="P154" s="2"/>
      <c r="Q154" s="25">
        <v>0</v>
      </c>
      <c r="R154" s="23" t="e">
        <f t="shared" si="43"/>
        <v>#REF!</v>
      </c>
      <c r="S154" s="25">
        <v>0</v>
      </c>
      <c r="T154" s="47" t="e">
        <f t="shared" si="44"/>
        <v>#REF!</v>
      </c>
      <c r="U154" s="25">
        <v>0</v>
      </c>
      <c r="V154" s="47" t="e">
        <f t="shared" si="45"/>
        <v>#REF!</v>
      </c>
    </row>
    <row r="155" spans="1:22" s="44" customFormat="1" x14ac:dyDescent="0.2">
      <c r="A155" s="39" t="str">
        <f t="shared" si="42"/>
        <v>A 3-6-3-6616</v>
      </c>
      <c r="B155" s="40" t="s">
        <v>323</v>
      </c>
      <c r="C155" s="41">
        <v>16</v>
      </c>
      <c r="D155" s="42" t="s">
        <v>64</v>
      </c>
      <c r="E155" s="25">
        <v>716000000</v>
      </c>
      <c r="F155" s="25"/>
      <c r="G155" s="25">
        <v>716000000</v>
      </c>
      <c r="H155" s="18" t="e">
        <f>+#REF!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58" t="e">
        <f t="shared" si="37"/>
        <v>#REF!</v>
      </c>
      <c r="M155" s="58" t="e">
        <f t="shared" si="38"/>
        <v>#REF!</v>
      </c>
      <c r="N155" s="58" t="e">
        <f t="shared" si="39"/>
        <v>#REF!</v>
      </c>
      <c r="O155" s="58" t="e">
        <f t="shared" si="40"/>
        <v>#REF!</v>
      </c>
      <c r="P155" s="2"/>
      <c r="Q155" s="25">
        <v>0</v>
      </c>
      <c r="R155" s="23" t="e">
        <f t="shared" si="43"/>
        <v>#REF!</v>
      </c>
      <c r="S155" s="25">
        <v>0</v>
      </c>
      <c r="T155" s="47" t="e">
        <f t="shared" si="44"/>
        <v>#REF!</v>
      </c>
      <c r="U155" s="25">
        <v>0</v>
      </c>
      <c r="V155" s="47" t="e">
        <f t="shared" si="45"/>
        <v>#REF!</v>
      </c>
    </row>
    <row r="156" spans="1:22" s="44" customFormat="1" x14ac:dyDescent="0.2">
      <c r="A156" s="39" t="str">
        <f t="shared" si="42"/>
        <v>A 3-6-3-99910</v>
      </c>
      <c r="B156" s="40" t="s">
        <v>324</v>
      </c>
      <c r="C156" s="41">
        <v>10</v>
      </c>
      <c r="D156" s="46" t="s">
        <v>65</v>
      </c>
      <c r="E156" s="43">
        <v>0</v>
      </c>
      <c r="F156" s="43"/>
      <c r="G156" s="25">
        <v>4983333</v>
      </c>
      <c r="H156" s="18" t="e">
        <f>+#REF!</f>
        <v>#REF!</v>
      </c>
      <c r="I156" s="43" t="e">
        <f>SUM(#REF!)</f>
        <v>#REF!</v>
      </c>
      <c r="J156" s="43" t="e">
        <f>SUM(#REF!)</f>
        <v>#REF!</v>
      </c>
      <c r="K156" s="43" t="e">
        <f>SUM(#REF!)</f>
        <v>#REF!</v>
      </c>
      <c r="L156" s="18" t="e">
        <f t="shared" si="37"/>
        <v>#REF!</v>
      </c>
      <c r="M156" s="18" t="e">
        <f t="shared" si="38"/>
        <v>#REF!</v>
      </c>
      <c r="N156" s="18" t="e">
        <f t="shared" si="39"/>
        <v>#REF!</v>
      </c>
      <c r="O156" s="18" t="e">
        <f t="shared" si="40"/>
        <v>#REF!</v>
      </c>
      <c r="P156" s="2"/>
      <c r="Q156" s="25">
        <v>4983333</v>
      </c>
      <c r="R156" s="23" t="e">
        <f t="shared" si="43"/>
        <v>#REF!</v>
      </c>
      <c r="S156" s="25">
        <v>4983333</v>
      </c>
      <c r="T156" s="47" t="e">
        <f t="shared" si="44"/>
        <v>#REF!</v>
      </c>
      <c r="U156" s="25">
        <v>4983333</v>
      </c>
      <c r="V156" s="47" t="e">
        <f t="shared" si="45"/>
        <v>#REF!</v>
      </c>
    </row>
    <row r="157" spans="1:22" s="44" customFormat="1" x14ac:dyDescent="0.2">
      <c r="A157" s="39"/>
      <c r="B157" s="40"/>
      <c r="C157" s="41"/>
      <c r="D157" s="46"/>
      <c r="E157" s="43"/>
      <c r="F157" s="43"/>
      <c r="G157" s="43"/>
      <c r="H157" s="18" t="e">
        <f>+#REF!</f>
        <v>#REF!</v>
      </c>
      <c r="I157" s="43"/>
      <c r="J157" s="43"/>
      <c r="K157" s="43"/>
      <c r="L157" s="25"/>
      <c r="M157" s="25"/>
      <c r="N157" s="25"/>
      <c r="O157" s="25"/>
      <c r="P157" s="2"/>
      <c r="Q157" s="43"/>
      <c r="S157" s="43"/>
      <c r="U157" s="43"/>
    </row>
    <row r="158" spans="1:22" s="44" customFormat="1" x14ac:dyDescent="0.2">
      <c r="A158" s="39"/>
      <c r="B158" s="40"/>
      <c r="C158" s="41"/>
      <c r="D158" s="38" t="s">
        <v>61</v>
      </c>
      <c r="E158" s="43">
        <f>SUM(E159:E169)</f>
        <v>29821000000</v>
      </c>
      <c r="F158" s="43"/>
      <c r="G158" s="43">
        <f>SUM(G159:G169)</f>
        <v>29821000000</v>
      </c>
      <c r="H158" s="18" t="e">
        <f>+#REF!</f>
        <v>#REF!</v>
      </c>
      <c r="I158" s="43" t="e">
        <f t="shared" ref="I158:O158" si="46">SUM(I159:I169)</f>
        <v>#REF!</v>
      </c>
      <c r="J158" s="43" t="e">
        <f t="shared" si="46"/>
        <v>#REF!</v>
      </c>
      <c r="K158" s="43" t="e">
        <f t="shared" si="46"/>
        <v>#REF!</v>
      </c>
      <c r="L158" s="43" t="e">
        <f t="shared" si="46"/>
        <v>#REF!</v>
      </c>
      <c r="M158" s="43" t="e">
        <f t="shared" si="46"/>
        <v>#REF!</v>
      </c>
      <c r="N158" s="43" t="e">
        <f t="shared" si="46"/>
        <v>#REF!</v>
      </c>
      <c r="O158" s="43" t="e">
        <f t="shared" si="46"/>
        <v>#REF!</v>
      </c>
      <c r="P158" s="2"/>
      <c r="Q158" s="43">
        <f>SUM(Q159:Q169)</f>
        <v>29021266284</v>
      </c>
      <c r="S158" s="43">
        <f>SUM(S159:S169)</f>
        <v>28489377765</v>
      </c>
      <c r="U158" s="43">
        <f>SUM(U159:U169)</f>
        <v>28216497864</v>
      </c>
    </row>
    <row r="159" spans="1:22" s="44" customFormat="1" x14ac:dyDescent="0.2">
      <c r="A159" s="39" t="str">
        <f t="shared" si="42"/>
        <v>C 122-800-210</v>
      </c>
      <c r="B159" s="40" t="s">
        <v>326</v>
      </c>
      <c r="C159" s="41">
        <v>10</v>
      </c>
      <c r="D159" s="42" t="s">
        <v>69</v>
      </c>
      <c r="E159" s="25">
        <v>16000000000</v>
      </c>
      <c r="F159" s="25"/>
      <c r="G159" s="25">
        <v>16000000000</v>
      </c>
      <c r="H159" s="18" t="e">
        <f>+#REF!</f>
        <v>#REF!</v>
      </c>
      <c r="I159" s="25" t="e">
        <f>SUM(#REF!)</f>
        <v>#REF!</v>
      </c>
      <c r="J159" s="25" t="e">
        <f>SUM(#REF!)</f>
        <v>#REF!</v>
      </c>
      <c r="K159" s="25" t="e">
        <f>SUM(#REF!)</f>
        <v>#REF!</v>
      </c>
      <c r="L159" s="58" t="e">
        <f t="shared" ref="L159:O160" si="47">+G159-H159</f>
        <v>#REF!</v>
      </c>
      <c r="M159" s="58" t="e">
        <f t="shared" si="47"/>
        <v>#REF!</v>
      </c>
      <c r="N159" s="58" t="e">
        <f t="shared" si="47"/>
        <v>#REF!</v>
      </c>
      <c r="O159" s="58" t="e">
        <f t="shared" si="47"/>
        <v>#REF!</v>
      </c>
      <c r="P159" s="2"/>
      <c r="Q159" s="25">
        <v>15378053100</v>
      </c>
      <c r="R159" s="23" t="e">
        <f>+H159-Q159</f>
        <v>#REF!</v>
      </c>
      <c r="S159" s="25">
        <v>15378053100</v>
      </c>
      <c r="T159" s="47" t="e">
        <f>+I159-S159</f>
        <v>#REF!</v>
      </c>
      <c r="U159" s="25">
        <v>15378053100</v>
      </c>
      <c r="V159" s="47" t="e">
        <f>+J159-U159</f>
        <v>#REF!</v>
      </c>
    </row>
    <row r="160" spans="1:22" s="44" customFormat="1" x14ac:dyDescent="0.2">
      <c r="A160" s="39" t="str">
        <f t="shared" si="42"/>
        <v>C 310-800-210</v>
      </c>
      <c r="B160" s="40" t="s">
        <v>325</v>
      </c>
      <c r="C160" s="41">
        <v>10</v>
      </c>
      <c r="D160" s="42" t="s">
        <v>53</v>
      </c>
      <c r="E160" s="25">
        <v>1500000000</v>
      </c>
      <c r="F160" s="25"/>
      <c r="G160" s="25">
        <v>1494500000</v>
      </c>
      <c r="H160" s="18" t="e">
        <f>+#REF!</f>
        <v>#REF!</v>
      </c>
      <c r="I160" s="25" t="e">
        <f>SUM(#REF!)</f>
        <v>#REF!</v>
      </c>
      <c r="J160" s="25" t="e">
        <f>SUM(#REF!)</f>
        <v>#REF!</v>
      </c>
      <c r="K160" s="25" t="e">
        <f>SUM(#REF!)</f>
        <v>#REF!</v>
      </c>
      <c r="L160" s="58" t="e">
        <f t="shared" si="47"/>
        <v>#REF!</v>
      </c>
      <c r="M160" s="58" t="e">
        <f t="shared" si="47"/>
        <v>#REF!</v>
      </c>
      <c r="N160" s="58" t="e">
        <f t="shared" si="47"/>
        <v>#REF!</v>
      </c>
      <c r="O160" s="58" t="e">
        <f t="shared" si="47"/>
        <v>#REF!</v>
      </c>
      <c r="P160" s="2"/>
      <c r="Q160" s="25">
        <v>1479567381</v>
      </c>
      <c r="R160" s="23" t="e">
        <f>+H160-Q160</f>
        <v>#REF!</v>
      </c>
      <c r="S160" s="25">
        <v>1394283796</v>
      </c>
      <c r="T160" s="47" t="e">
        <f>+I160-S160</f>
        <v>#REF!</v>
      </c>
      <c r="U160" s="25">
        <v>1343278915</v>
      </c>
      <c r="V160" s="47" t="e">
        <f>+J160-U160</f>
        <v>#REF!</v>
      </c>
    </row>
    <row r="161" spans="1:22" s="44" customFormat="1" x14ac:dyDescent="0.2">
      <c r="A161" s="39" t="str">
        <f t="shared" si="42"/>
        <v>C 310-800-310</v>
      </c>
      <c r="B161" s="40" t="s">
        <v>344</v>
      </c>
      <c r="C161" s="41">
        <v>10</v>
      </c>
      <c r="D161" s="42" t="s">
        <v>345</v>
      </c>
      <c r="E161" s="25">
        <v>0</v>
      </c>
      <c r="F161" s="25"/>
      <c r="G161" s="25">
        <v>5500000</v>
      </c>
      <c r="H161" s="18" t="e">
        <f>+#REF!</f>
        <v>#REF!</v>
      </c>
      <c r="I161" s="25"/>
      <c r="J161" s="25"/>
      <c r="K161" s="25"/>
      <c r="L161" s="58"/>
      <c r="M161" s="58"/>
      <c r="N161" s="58"/>
      <c r="O161" s="58"/>
      <c r="P161" s="2"/>
      <c r="Q161" s="25"/>
      <c r="R161" s="23"/>
      <c r="S161" s="25"/>
      <c r="T161" s="47"/>
      <c r="U161" s="25"/>
      <c r="V161" s="47"/>
    </row>
    <row r="162" spans="1:22" s="44" customFormat="1" x14ac:dyDescent="0.2">
      <c r="A162" s="39" t="str">
        <f t="shared" si="42"/>
        <v>C 520-800-110</v>
      </c>
      <c r="B162" s="40" t="s">
        <v>327</v>
      </c>
      <c r="C162" s="41">
        <v>10</v>
      </c>
      <c r="D162" s="42" t="s">
        <v>54</v>
      </c>
      <c r="E162" s="25">
        <v>700000000</v>
      </c>
      <c r="F162" s="25"/>
      <c r="G162" s="25">
        <v>700000000</v>
      </c>
      <c r="H162" s="18" t="e">
        <f>+#REF!</f>
        <v>#REF!</v>
      </c>
      <c r="I162" s="25" t="e">
        <f>SUM(#REF!)</f>
        <v>#REF!</v>
      </c>
      <c r="J162" s="25" t="e">
        <f>SUM(#REF!)</f>
        <v>#REF!</v>
      </c>
      <c r="K162" s="25" t="e">
        <f>SUM(#REF!)</f>
        <v>#REF!</v>
      </c>
      <c r="L162" s="58" t="e">
        <f t="shared" ref="L162:O169" si="48">+G162-H162</f>
        <v>#REF!</v>
      </c>
      <c r="M162" s="58" t="e">
        <f t="shared" si="48"/>
        <v>#REF!</v>
      </c>
      <c r="N162" s="58" t="e">
        <f t="shared" si="48"/>
        <v>#REF!</v>
      </c>
      <c r="O162" s="58" t="e">
        <f t="shared" si="48"/>
        <v>#REF!</v>
      </c>
      <c r="P162" s="2"/>
      <c r="Q162" s="25">
        <v>662796047</v>
      </c>
      <c r="R162" s="23" t="e">
        <f t="shared" ref="R162:R169" si="49">+H162-Q162</f>
        <v>#REF!</v>
      </c>
      <c r="S162" s="25">
        <v>625797253</v>
      </c>
      <c r="T162" s="47" t="e">
        <f t="shared" ref="T162:T169" si="50">+I162-S162</f>
        <v>#REF!</v>
      </c>
      <c r="U162" s="25">
        <v>602711865</v>
      </c>
      <c r="V162" s="47" t="e">
        <f t="shared" ref="V162:V169" si="51">+J162-U162</f>
        <v>#REF!</v>
      </c>
    </row>
    <row r="163" spans="1:22" s="44" customFormat="1" x14ac:dyDescent="0.2">
      <c r="A163" s="39" t="str">
        <f t="shared" si="42"/>
        <v>C 520-800-310</v>
      </c>
      <c r="B163" s="40" t="s">
        <v>328</v>
      </c>
      <c r="C163" s="41">
        <v>10</v>
      </c>
      <c r="D163" s="42" t="s">
        <v>66</v>
      </c>
      <c r="E163" s="25">
        <v>721000000</v>
      </c>
      <c r="F163" s="25"/>
      <c r="G163" s="25">
        <v>721000000</v>
      </c>
      <c r="H163" s="18" t="e">
        <f>+#REF!</f>
        <v>#REF!</v>
      </c>
      <c r="I163" s="25" t="e">
        <f>SUM(#REF!)</f>
        <v>#REF!</v>
      </c>
      <c r="J163" s="25" t="e">
        <f>SUM(#REF!)</f>
        <v>#REF!</v>
      </c>
      <c r="K163" s="25" t="e">
        <f>SUM(#REF!)</f>
        <v>#REF!</v>
      </c>
      <c r="L163" s="58" t="e">
        <f t="shared" si="48"/>
        <v>#REF!</v>
      </c>
      <c r="M163" s="58" t="e">
        <f t="shared" si="48"/>
        <v>#REF!</v>
      </c>
      <c r="N163" s="58" t="e">
        <f t="shared" si="48"/>
        <v>#REF!</v>
      </c>
      <c r="O163" s="58" t="e">
        <f t="shared" si="48"/>
        <v>#REF!</v>
      </c>
      <c r="P163" s="2"/>
      <c r="Q163" s="25">
        <v>721000000</v>
      </c>
      <c r="R163" s="23" t="e">
        <f t="shared" si="49"/>
        <v>#REF!</v>
      </c>
      <c r="S163" s="25">
        <v>721000000</v>
      </c>
      <c r="T163" s="47" t="e">
        <f t="shared" si="50"/>
        <v>#REF!</v>
      </c>
      <c r="U163" s="25">
        <v>721000000</v>
      </c>
      <c r="V163" s="47" t="e">
        <f t="shared" si="51"/>
        <v>#REF!</v>
      </c>
    </row>
    <row r="164" spans="1:22" s="44" customFormat="1" x14ac:dyDescent="0.2">
      <c r="A164" s="39" t="str">
        <f t="shared" si="42"/>
        <v>C 520-1000-110</v>
      </c>
      <c r="B164" s="40" t="s">
        <v>217</v>
      </c>
      <c r="C164" s="41">
        <v>10</v>
      </c>
      <c r="D164" s="42" t="s">
        <v>55</v>
      </c>
      <c r="E164" s="25">
        <v>500000000</v>
      </c>
      <c r="F164" s="25"/>
      <c r="G164" s="25">
        <v>500000000</v>
      </c>
      <c r="H164" s="18" t="e">
        <f>+#REF!</f>
        <v>#REF!</v>
      </c>
      <c r="I164" s="25" t="e">
        <f>SUM(#REF!)</f>
        <v>#REF!</v>
      </c>
      <c r="J164" s="25" t="e">
        <f>SUM(#REF!)</f>
        <v>#REF!</v>
      </c>
      <c r="K164" s="25" t="e">
        <f>SUM(#REF!)</f>
        <v>#REF!</v>
      </c>
      <c r="L164" s="58" t="e">
        <f t="shared" si="48"/>
        <v>#REF!</v>
      </c>
      <c r="M164" s="58" t="e">
        <f t="shared" si="48"/>
        <v>#REF!</v>
      </c>
      <c r="N164" s="58" t="e">
        <f t="shared" si="48"/>
        <v>#REF!</v>
      </c>
      <c r="O164" s="58" t="e">
        <f t="shared" si="48"/>
        <v>#REF!</v>
      </c>
      <c r="P164" s="2"/>
      <c r="Q164" s="25">
        <v>489814039</v>
      </c>
      <c r="R164" s="23" t="e">
        <f t="shared" si="49"/>
        <v>#REF!</v>
      </c>
      <c r="S164" s="25">
        <v>457799703</v>
      </c>
      <c r="T164" s="47" t="e">
        <f t="shared" si="50"/>
        <v>#REF!</v>
      </c>
      <c r="U164" s="25">
        <v>457799703</v>
      </c>
      <c r="V164" s="47" t="e">
        <f t="shared" si="51"/>
        <v>#REF!</v>
      </c>
    </row>
    <row r="165" spans="1:22" s="44" customFormat="1" x14ac:dyDescent="0.2">
      <c r="A165" s="39" t="str">
        <f t="shared" si="42"/>
        <v>C 520-1507-110</v>
      </c>
      <c r="B165" s="40" t="s">
        <v>218</v>
      </c>
      <c r="C165" s="41">
        <v>10</v>
      </c>
      <c r="D165" s="42" t="s">
        <v>125</v>
      </c>
      <c r="E165" s="25">
        <v>4071000000</v>
      </c>
      <c r="F165" s="25"/>
      <c r="G165" s="25">
        <v>4071000000</v>
      </c>
      <c r="H165" s="18" t="e">
        <f>+#REF!</f>
        <v>#REF!</v>
      </c>
      <c r="I165" s="25" t="e">
        <f>SUM(#REF!)</f>
        <v>#REF!</v>
      </c>
      <c r="J165" s="25" t="e">
        <f>SUM(#REF!)</f>
        <v>#REF!</v>
      </c>
      <c r="K165" s="25" t="e">
        <f>SUM(#REF!)</f>
        <v>#REF!</v>
      </c>
      <c r="L165" s="58" t="e">
        <f t="shared" si="48"/>
        <v>#REF!</v>
      </c>
      <c r="M165" s="58" t="e">
        <f t="shared" si="48"/>
        <v>#REF!</v>
      </c>
      <c r="N165" s="58" t="e">
        <f t="shared" si="48"/>
        <v>#REF!</v>
      </c>
      <c r="O165" s="58" t="e">
        <f t="shared" si="48"/>
        <v>#REF!</v>
      </c>
      <c r="P165" s="2"/>
      <c r="Q165" s="25">
        <v>4034349559</v>
      </c>
      <c r="R165" s="23" t="e">
        <f t="shared" si="49"/>
        <v>#REF!</v>
      </c>
      <c r="S165" s="25">
        <v>3884276095</v>
      </c>
      <c r="T165" s="47" t="e">
        <f t="shared" si="50"/>
        <v>#REF!</v>
      </c>
      <c r="U165" s="25">
        <v>3874046628</v>
      </c>
      <c r="V165" s="47" t="e">
        <f t="shared" si="51"/>
        <v>#REF!</v>
      </c>
    </row>
    <row r="166" spans="1:22" s="44" customFormat="1" x14ac:dyDescent="0.2">
      <c r="A166" s="39" t="str">
        <f t="shared" si="42"/>
        <v>C 540-100-210</v>
      </c>
      <c r="B166" s="40" t="s">
        <v>219</v>
      </c>
      <c r="C166" s="41">
        <v>10</v>
      </c>
      <c r="D166" s="42" t="s">
        <v>56</v>
      </c>
      <c r="E166" s="25">
        <v>1800000000</v>
      </c>
      <c r="F166" s="25"/>
      <c r="G166" s="25">
        <v>1800000000</v>
      </c>
      <c r="H166" s="18" t="e">
        <f>+#REF!</f>
        <v>#REF!</v>
      </c>
      <c r="I166" s="25" t="e">
        <f>SUM(#REF!)</f>
        <v>#REF!</v>
      </c>
      <c r="J166" s="25" t="e">
        <f>SUM(#REF!)</f>
        <v>#REF!</v>
      </c>
      <c r="K166" s="25" t="e">
        <f>SUM(#REF!)</f>
        <v>#REF!</v>
      </c>
      <c r="L166" s="58" t="e">
        <f t="shared" si="48"/>
        <v>#REF!</v>
      </c>
      <c r="M166" s="58" t="e">
        <f t="shared" si="48"/>
        <v>#REF!</v>
      </c>
      <c r="N166" s="58" t="e">
        <f t="shared" si="48"/>
        <v>#REF!</v>
      </c>
      <c r="O166" s="58" t="e">
        <f t="shared" si="48"/>
        <v>#REF!</v>
      </c>
      <c r="P166" s="2"/>
      <c r="Q166" s="25">
        <v>1783911213</v>
      </c>
      <c r="R166" s="23" t="e">
        <f t="shared" si="49"/>
        <v>#REF!</v>
      </c>
      <c r="S166" s="25">
        <v>1737804331</v>
      </c>
      <c r="T166" s="47" t="e">
        <f t="shared" si="50"/>
        <v>#REF!</v>
      </c>
      <c r="U166" s="25">
        <v>1737254331</v>
      </c>
      <c r="V166" s="47" t="e">
        <f t="shared" si="51"/>
        <v>#REF!</v>
      </c>
    </row>
    <row r="167" spans="1:22" s="44" customFormat="1" x14ac:dyDescent="0.2">
      <c r="A167" s="39" t="str">
        <f t="shared" si="42"/>
        <v>C 670-1507-110</v>
      </c>
      <c r="B167" s="40" t="s">
        <v>329</v>
      </c>
      <c r="C167" s="41">
        <v>10</v>
      </c>
      <c r="D167" s="42" t="s">
        <v>126</v>
      </c>
      <c r="E167" s="25">
        <v>4529000000</v>
      </c>
      <c r="F167" s="25"/>
      <c r="G167" s="25">
        <v>3900414224</v>
      </c>
      <c r="H167" s="18" t="e">
        <f>+#REF!</f>
        <v>#REF!</v>
      </c>
      <c r="I167" s="25" t="e">
        <f>SUM(#REF!)</f>
        <v>#REF!</v>
      </c>
      <c r="J167" s="25" t="e">
        <f>SUM(#REF!)</f>
        <v>#REF!</v>
      </c>
      <c r="K167" s="25" t="e">
        <f>SUM(#REF!)</f>
        <v>#REF!</v>
      </c>
      <c r="L167" s="58" t="e">
        <f t="shared" si="48"/>
        <v>#REF!</v>
      </c>
      <c r="M167" s="58" t="e">
        <f t="shared" si="48"/>
        <v>#REF!</v>
      </c>
      <c r="N167" s="58" t="e">
        <f t="shared" si="48"/>
        <v>#REF!</v>
      </c>
      <c r="O167" s="58" t="e">
        <f t="shared" si="48"/>
        <v>#REF!</v>
      </c>
      <c r="P167" s="2"/>
      <c r="Q167" s="25">
        <v>3867636204</v>
      </c>
      <c r="R167" s="23" t="e">
        <f t="shared" si="49"/>
        <v>#REF!</v>
      </c>
      <c r="S167" s="25">
        <v>3710326650</v>
      </c>
      <c r="T167" s="47" t="e">
        <f t="shared" si="50"/>
        <v>#REF!</v>
      </c>
      <c r="U167" s="25">
        <v>3628149818</v>
      </c>
      <c r="V167" s="47" t="e">
        <f t="shared" si="51"/>
        <v>#REF!</v>
      </c>
    </row>
    <row r="168" spans="1:22" s="44" customFormat="1" x14ac:dyDescent="0.2">
      <c r="A168" s="39" t="str">
        <f t="shared" si="42"/>
        <v>C 670-1507-210</v>
      </c>
      <c r="B168" s="40" t="s">
        <v>330</v>
      </c>
      <c r="C168" s="41">
        <v>10</v>
      </c>
      <c r="D168" s="42" t="s">
        <v>301</v>
      </c>
      <c r="E168" s="25">
        <v>0</v>
      </c>
      <c r="F168" s="25"/>
      <c r="G168" s="25">
        <v>600000000</v>
      </c>
      <c r="H168" s="18" t="e">
        <f>+#REF!</f>
        <v>#REF!</v>
      </c>
      <c r="I168" s="25" t="e">
        <f>SUM(#REF!)</f>
        <v>#REF!</v>
      </c>
      <c r="J168" s="25" t="e">
        <f>SUM(#REF!)</f>
        <v>#REF!</v>
      </c>
      <c r="K168" s="25" t="e">
        <f>SUM(#REF!)</f>
        <v>#REF!</v>
      </c>
      <c r="L168" s="58" t="e">
        <f t="shared" si="48"/>
        <v>#REF!</v>
      </c>
      <c r="M168" s="58" t="e">
        <f t="shared" si="48"/>
        <v>#REF!</v>
      </c>
      <c r="N168" s="58" t="e">
        <f t="shared" si="48"/>
        <v>#REF!</v>
      </c>
      <c r="O168" s="58" t="e">
        <f t="shared" si="48"/>
        <v>#REF!</v>
      </c>
      <c r="P168" s="2"/>
      <c r="Q168" s="25">
        <v>575552965</v>
      </c>
      <c r="R168" s="23" t="e">
        <f t="shared" si="49"/>
        <v>#REF!</v>
      </c>
      <c r="S168" s="25">
        <v>551451061</v>
      </c>
      <c r="T168" s="47" t="e">
        <f t="shared" si="50"/>
        <v>#REF!</v>
      </c>
      <c r="U168" s="25">
        <v>445617728</v>
      </c>
      <c r="V168" s="47" t="e">
        <f t="shared" si="51"/>
        <v>#REF!</v>
      </c>
    </row>
    <row r="169" spans="1:22" s="44" customFormat="1" x14ac:dyDescent="0.2">
      <c r="A169" s="39" t="str">
        <f t="shared" si="42"/>
        <v>C 670-1507-410</v>
      </c>
      <c r="B169" s="40" t="s">
        <v>343</v>
      </c>
      <c r="C169" s="41">
        <v>10</v>
      </c>
      <c r="D169" s="42" t="s">
        <v>342</v>
      </c>
      <c r="E169" s="25">
        <v>0</v>
      </c>
      <c r="F169" s="25"/>
      <c r="G169" s="25">
        <v>28585776</v>
      </c>
      <c r="H169" s="18" t="e">
        <f>+#REF!</f>
        <v>#REF!</v>
      </c>
      <c r="I169" s="25" t="e">
        <f>SUM(#REF!)</f>
        <v>#REF!</v>
      </c>
      <c r="J169" s="25" t="e">
        <f>SUM(#REF!)</f>
        <v>#REF!</v>
      </c>
      <c r="K169" s="25" t="e">
        <f>SUM(#REF!)</f>
        <v>#REF!</v>
      </c>
      <c r="L169" s="58" t="e">
        <f t="shared" si="48"/>
        <v>#REF!</v>
      </c>
      <c r="M169" s="58" t="e">
        <f t="shared" si="48"/>
        <v>#REF!</v>
      </c>
      <c r="N169" s="58" t="e">
        <f t="shared" si="48"/>
        <v>#REF!</v>
      </c>
      <c r="O169" s="58" t="e">
        <f t="shared" si="48"/>
        <v>#REF!</v>
      </c>
      <c r="P169" s="2"/>
      <c r="Q169" s="25">
        <v>28585776</v>
      </c>
      <c r="R169" s="23" t="e">
        <f t="shared" si="49"/>
        <v>#REF!</v>
      </c>
      <c r="S169" s="25">
        <v>28585776</v>
      </c>
      <c r="T169" s="47" t="e">
        <f t="shared" si="50"/>
        <v>#REF!</v>
      </c>
      <c r="U169" s="25">
        <v>28585776</v>
      </c>
      <c r="V169" s="47" t="e">
        <f t="shared" si="51"/>
        <v>#REF!</v>
      </c>
    </row>
    <row r="170" spans="1:22" s="44" customFormat="1" x14ac:dyDescent="0.2">
      <c r="A170" s="39"/>
      <c r="B170" s="54"/>
      <c r="C170" s="41"/>
      <c r="D170" s="42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"/>
      <c r="Q170" s="25"/>
      <c r="S170" s="25"/>
      <c r="U170" s="25"/>
    </row>
    <row r="171" spans="1:22" s="50" customFormat="1" x14ac:dyDescent="0.2">
      <c r="A171" s="49"/>
      <c r="B171" s="46"/>
      <c r="C171" s="17"/>
      <c r="D171" s="46" t="s">
        <v>8</v>
      </c>
      <c r="E171" s="43">
        <f>+E11+E158</f>
        <v>363167000000</v>
      </c>
      <c r="F171" s="43"/>
      <c r="G171" s="43">
        <f t="shared" ref="G171:O171" si="52">+G11+G158</f>
        <v>381167000000</v>
      </c>
      <c r="H171" s="43" t="e">
        <f t="shared" si="52"/>
        <v>#REF!</v>
      </c>
      <c r="I171" s="43" t="e">
        <f t="shared" si="52"/>
        <v>#REF!</v>
      </c>
      <c r="J171" s="43" t="e">
        <f t="shared" si="52"/>
        <v>#REF!</v>
      </c>
      <c r="K171" s="43" t="e">
        <f t="shared" si="52"/>
        <v>#REF!</v>
      </c>
      <c r="L171" s="43" t="e">
        <f t="shared" si="52"/>
        <v>#REF!</v>
      </c>
      <c r="M171" s="43" t="e">
        <f t="shared" si="52"/>
        <v>#REF!</v>
      </c>
      <c r="N171" s="43" t="e">
        <f t="shared" si="52"/>
        <v>#REF!</v>
      </c>
      <c r="O171" s="43" t="e">
        <f t="shared" si="52"/>
        <v>#REF!</v>
      </c>
      <c r="P171" s="5"/>
      <c r="Q171" s="43">
        <f>+Q11+Q158</f>
        <v>362479913877.56</v>
      </c>
      <c r="S171" s="43">
        <f>+S11+S158</f>
        <v>343331616009.81</v>
      </c>
      <c r="U171" s="43">
        <f>+U11+U158</f>
        <v>322086059170</v>
      </c>
    </row>
    <row r="172" spans="1:22" s="44" customFormat="1" x14ac:dyDescent="0.2">
      <c r="A172" s="39"/>
      <c r="B172" s="2"/>
      <c r="C172" s="3"/>
      <c r="D172" s="2"/>
      <c r="E172" s="53"/>
      <c r="F172" s="53"/>
      <c r="G172" s="53">
        <v>0</v>
      </c>
      <c r="H172" s="53"/>
      <c r="I172" s="2"/>
      <c r="J172" s="55"/>
      <c r="K172" s="2"/>
      <c r="L172" s="2"/>
      <c r="M172" s="2"/>
      <c r="N172" s="2"/>
      <c r="O172" s="2"/>
      <c r="P172" s="2"/>
    </row>
    <row r="173" spans="1:22" s="44" customFormat="1" x14ac:dyDescent="0.2">
      <c r="A173" s="39"/>
      <c r="B173" s="2"/>
      <c r="C173" s="3"/>
      <c r="D173" s="2"/>
      <c r="E173" s="53"/>
      <c r="F173" s="22"/>
      <c r="G173" s="53"/>
      <c r="H173" s="53"/>
      <c r="I173" s="2"/>
      <c r="J173" s="56"/>
      <c r="K173" s="21"/>
      <c r="L173" s="2"/>
      <c r="M173" s="2"/>
      <c r="N173" s="2"/>
      <c r="O173" s="2"/>
      <c r="P173" s="2"/>
    </row>
    <row r="174" spans="1:22" x14ac:dyDescent="0.2">
      <c r="B174" s="4"/>
      <c r="C174" s="28"/>
      <c r="D174" s="4"/>
      <c r="E174" s="27"/>
      <c r="F174" s="27"/>
      <c r="G174" s="27"/>
      <c r="H174" s="29"/>
      <c r="I174" s="4"/>
      <c r="J174" s="24"/>
      <c r="K174" s="24"/>
      <c r="L174" s="4"/>
      <c r="M174" s="4"/>
      <c r="N174" s="4"/>
      <c r="O174" s="4"/>
      <c r="P174" s="4"/>
    </row>
    <row r="175" spans="1:22" x14ac:dyDescent="0.2">
      <c r="B175" s="4"/>
      <c r="C175" s="28"/>
      <c r="D175" s="4"/>
      <c r="E175" s="27"/>
      <c r="F175" s="27"/>
      <c r="G175" s="27"/>
      <c r="H175" s="27"/>
      <c r="I175" s="4"/>
      <c r="J175" s="4"/>
      <c r="K175" s="4"/>
      <c r="L175" s="4"/>
      <c r="M175" s="4"/>
      <c r="N175" s="4"/>
      <c r="O175" s="4"/>
      <c r="P175" s="4"/>
    </row>
    <row r="176" spans="1:22" x14ac:dyDescent="0.2">
      <c r="B176" s="4"/>
      <c r="C176" s="28"/>
      <c r="D176" s="4"/>
      <c r="E176" s="27"/>
      <c r="F176" s="27"/>
      <c r="G176" s="27"/>
      <c r="H176" s="27"/>
      <c r="I176" s="4"/>
      <c r="J176" s="4"/>
      <c r="K176" s="4"/>
      <c r="L176" s="4"/>
      <c r="M176" s="4"/>
      <c r="N176" s="4"/>
      <c r="O176" s="4"/>
      <c r="P176" s="4"/>
    </row>
    <row r="177" spans="2:16" x14ac:dyDescent="0.2">
      <c r="B177" s="4"/>
      <c r="C177" s="28"/>
      <c r="D177" s="4"/>
      <c r="E177" s="27"/>
      <c r="F177" s="27"/>
      <c r="G177" s="27"/>
      <c r="H177" s="27"/>
      <c r="I177" s="4"/>
      <c r="J177" s="4"/>
      <c r="K177" s="4"/>
      <c r="L177" s="4"/>
      <c r="M177" s="4"/>
      <c r="N177" s="4"/>
      <c r="O177" s="4"/>
      <c r="P177" s="4"/>
    </row>
    <row r="178" spans="2:16" x14ac:dyDescent="0.2">
      <c r="B178" s="4"/>
      <c r="C178" s="28"/>
      <c r="D178" s="4"/>
      <c r="E178" s="27"/>
      <c r="F178" s="27"/>
      <c r="G178" s="27"/>
      <c r="H178" s="27"/>
      <c r="I178" s="4"/>
      <c r="J178" s="4"/>
      <c r="K178" s="4"/>
      <c r="L178" s="4"/>
      <c r="M178" s="4"/>
      <c r="N178" s="4"/>
      <c r="O178" s="4"/>
      <c r="P178" s="4"/>
    </row>
    <row r="179" spans="2:16" x14ac:dyDescent="0.2">
      <c r="B179" s="4"/>
      <c r="C179" s="28"/>
      <c r="D179" s="4"/>
      <c r="E179" s="27"/>
      <c r="F179" s="27"/>
      <c r="G179" s="27"/>
      <c r="H179" s="27"/>
      <c r="I179" s="4"/>
      <c r="J179" s="4"/>
      <c r="K179" s="4"/>
      <c r="L179" s="4"/>
      <c r="M179" s="4"/>
      <c r="N179" s="4"/>
      <c r="O179" s="4"/>
      <c r="P179" s="4"/>
    </row>
    <row r="180" spans="2:16" x14ac:dyDescent="0.2">
      <c r="E180" s="31"/>
      <c r="F180" s="31"/>
      <c r="G180" s="31"/>
      <c r="H180" s="31"/>
    </row>
    <row r="181" spans="2:16" x14ac:dyDescent="0.2">
      <c r="E181" s="31"/>
      <c r="F181" s="31"/>
      <c r="G181" s="31"/>
      <c r="H181" s="31"/>
    </row>
    <row r="182" spans="2:16" x14ac:dyDescent="0.2">
      <c r="E182" s="31"/>
      <c r="F182" s="31"/>
      <c r="G182" s="31"/>
      <c r="H182" s="31"/>
    </row>
    <row r="183" spans="2:16" x14ac:dyDescent="0.2">
      <c r="E183" s="31"/>
      <c r="F183" s="31"/>
      <c r="G183" s="31"/>
      <c r="H183" s="31"/>
    </row>
    <row r="184" spans="2:16" x14ac:dyDescent="0.2">
      <c r="E184" s="31"/>
      <c r="F184" s="31"/>
      <c r="G184" s="31"/>
      <c r="H184" s="31"/>
    </row>
    <row r="185" spans="2:16" x14ac:dyDescent="0.2">
      <c r="E185" s="31"/>
      <c r="F185" s="31"/>
      <c r="G185" s="31"/>
      <c r="H185" s="31"/>
    </row>
    <row r="186" spans="2:16" x14ac:dyDescent="0.2">
      <c r="E186" s="31"/>
      <c r="F186" s="31"/>
      <c r="G186" s="31"/>
      <c r="H186" s="31"/>
    </row>
    <row r="187" spans="2:16" x14ac:dyDescent="0.2">
      <c r="E187" s="31"/>
      <c r="F187" s="31"/>
      <c r="G187" s="31"/>
      <c r="H187" s="31"/>
    </row>
    <row r="188" spans="2:16" x14ac:dyDescent="0.2">
      <c r="E188" s="31"/>
      <c r="F188" s="31"/>
      <c r="G188" s="31"/>
      <c r="H188" s="31"/>
      <c r="I188" s="31"/>
      <c r="J188" s="31"/>
      <c r="K188" s="31"/>
    </row>
    <row r="189" spans="2:16" x14ac:dyDescent="0.2">
      <c r="E189" s="31"/>
      <c r="F189" s="31"/>
      <c r="G189" s="31"/>
      <c r="H189" s="31"/>
    </row>
    <row r="190" spans="2:16" x14ac:dyDescent="0.2">
      <c r="E190" s="31"/>
      <c r="F190" s="31"/>
      <c r="G190" s="31"/>
      <c r="H190" s="31"/>
    </row>
    <row r="191" spans="2:16" x14ac:dyDescent="0.2">
      <c r="E191" s="31"/>
      <c r="F191" s="31"/>
      <c r="G191" s="31"/>
      <c r="H191" s="31"/>
    </row>
    <row r="192" spans="2:16" x14ac:dyDescent="0.2">
      <c r="E192" s="31"/>
      <c r="F192" s="31"/>
      <c r="G192" s="31"/>
      <c r="H192" s="31"/>
    </row>
    <row r="193" spans="5:8" x14ac:dyDescent="0.2">
      <c r="E193" s="31"/>
      <c r="F193" s="31"/>
      <c r="G193" s="31"/>
      <c r="H193" s="31"/>
    </row>
    <row r="194" spans="5:8" x14ac:dyDescent="0.2">
      <c r="E194" s="31"/>
      <c r="F194" s="31"/>
      <c r="G194" s="31"/>
      <c r="H194" s="31"/>
    </row>
    <row r="195" spans="5:8" x14ac:dyDescent="0.2">
      <c r="E195" s="31"/>
      <c r="F195" s="31"/>
      <c r="G195" s="31"/>
      <c r="H195" s="31"/>
    </row>
    <row r="196" spans="5:8" x14ac:dyDescent="0.2">
      <c r="E196" s="31"/>
      <c r="F196" s="31"/>
      <c r="G196" s="31"/>
      <c r="H196" s="31"/>
    </row>
    <row r="197" spans="5:8" x14ac:dyDescent="0.2">
      <c r="E197" s="31"/>
      <c r="F197" s="31"/>
      <c r="G197" s="31"/>
      <c r="H197" s="31"/>
    </row>
    <row r="198" spans="5:8" x14ac:dyDescent="0.2">
      <c r="E198" s="31"/>
      <c r="F198" s="31"/>
      <c r="G198" s="31"/>
      <c r="H198" s="31"/>
    </row>
    <row r="199" spans="5:8" x14ac:dyDescent="0.2">
      <c r="E199" s="31"/>
      <c r="F199" s="31"/>
      <c r="G199" s="31"/>
      <c r="H199" s="31"/>
    </row>
    <row r="200" spans="5:8" x14ac:dyDescent="0.2">
      <c r="E200" s="31"/>
      <c r="F200" s="31"/>
      <c r="G200" s="31"/>
      <c r="H200" s="31"/>
    </row>
    <row r="201" spans="5:8" x14ac:dyDescent="0.2">
      <c r="E201" s="31"/>
      <c r="F201" s="31"/>
      <c r="G201" s="31"/>
      <c r="H201" s="31"/>
    </row>
    <row r="202" spans="5:8" x14ac:dyDescent="0.2">
      <c r="E202" s="31"/>
      <c r="F202" s="31"/>
      <c r="G202" s="31"/>
      <c r="H202" s="31"/>
    </row>
    <row r="203" spans="5:8" x14ac:dyDescent="0.2">
      <c r="E203" s="31"/>
      <c r="F203" s="31"/>
      <c r="G203" s="31"/>
      <c r="H203" s="31"/>
    </row>
    <row r="204" spans="5:8" x14ac:dyDescent="0.2">
      <c r="E204" s="31"/>
      <c r="F204" s="31"/>
      <c r="G204" s="31"/>
      <c r="H204" s="31"/>
    </row>
    <row r="205" spans="5:8" x14ac:dyDescent="0.2">
      <c r="E205" s="31"/>
      <c r="F205" s="31"/>
      <c r="G205" s="31"/>
      <c r="H205" s="31"/>
    </row>
    <row r="206" spans="5:8" x14ac:dyDescent="0.2">
      <c r="E206" s="31"/>
      <c r="F206" s="31"/>
      <c r="G206" s="31"/>
      <c r="H206" s="31"/>
    </row>
    <row r="207" spans="5:8" x14ac:dyDescent="0.2">
      <c r="E207" s="31"/>
      <c r="F207" s="31"/>
      <c r="G207" s="31"/>
      <c r="H207" s="31"/>
    </row>
    <row r="208" spans="5:8" x14ac:dyDescent="0.2">
      <c r="E208" s="31"/>
      <c r="F208" s="31"/>
      <c r="G208" s="31"/>
      <c r="H208" s="31"/>
    </row>
    <row r="209" spans="5:8" x14ac:dyDescent="0.2">
      <c r="E209" s="31"/>
      <c r="F209" s="31"/>
      <c r="G209" s="31"/>
      <c r="H209" s="31"/>
    </row>
    <row r="210" spans="5:8" x14ac:dyDescent="0.2">
      <c r="E210" s="31"/>
      <c r="F210" s="31"/>
      <c r="G210" s="31"/>
      <c r="H210" s="31"/>
    </row>
    <row r="211" spans="5:8" x14ac:dyDescent="0.2">
      <c r="E211" s="31"/>
      <c r="F211" s="31"/>
      <c r="G211" s="31"/>
      <c r="H211" s="31"/>
    </row>
    <row r="212" spans="5:8" x14ac:dyDescent="0.2">
      <c r="E212" s="31"/>
      <c r="F212" s="31"/>
      <c r="G212" s="31"/>
      <c r="H212" s="31"/>
    </row>
    <row r="213" spans="5:8" x14ac:dyDescent="0.2">
      <c r="E213" s="31"/>
      <c r="F213" s="31"/>
      <c r="G213" s="31"/>
      <c r="H213" s="31"/>
    </row>
    <row r="214" spans="5:8" x14ac:dyDescent="0.2">
      <c r="E214" s="31"/>
      <c r="F214" s="31"/>
      <c r="G214" s="31"/>
      <c r="H214" s="31"/>
    </row>
    <row r="215" spans="5:8" x14ac:dyDescent="0.2">
      <c r="E215" s="31"/>
      <c r="F215" s="31"/>
      <c r="G215" s="31"/>
      <c r="H215" s="31"/>
    </row>
    <row r="216" spans="5:8" x14ac:dyDescent="0.2">
      <c r="E216" s="31"/>
      <c r="F216" s="31"/>
      <c r="G216" s="31"/>
      <c r="H216" s="31"/>
    </row>
    <row r="217" spans="5:8" x14ac:dyDescent="0.2">
      <c r="E217" s="31"/>
      <c r="F217" s="31"/>
      <c r="G217" s="31"/>
      <c r="H217" s="31"/>
    </row>
    <row r="218" spans="5:8" x14ac:dyDescent="0.2">
      <c r="E218" s="31"/>
      <c r="F218" s="31"/>
      <c r="G218" s="31"/>
      <c r="H218" s="31"/>
    </row>
    <row r="219" spans="5:8" x14ac:dyDescent="0.2">
      <c r="E219" s="31"/>
      <c r="F219" s="31"/>
      <c r="G219" s="31"/>
      <c r="H219" s="31"/>
    </row>
    <row r="220" spans="5:8" x14ac:dyDescent="0.2">
      <c r="E220" s="31"/>
      <c r="F220" s="31"/>
      <c r="G220" s="31"/>
      <c r="H220" s="31"/>
    </row>
    <row r="221" spans="5:8" x14ac:dyDescent="0.2">
      <c r="E221" s="31"/>
      <c r="F221" s="31"/>
      <c r="G221" s="31"/>
      <c r="H221" s="31"/>
    </row>
    <row r="222" spans="5:8" x14ac:dyDescent="0.2">
      <c r="E222" s="31"/>
      <c r="F222" s="31"/>
      <c r="G222" s="31"/>
      <c r="H222" s="31"/>
    </row>
    <row r="223" spans="5:8" x14ac:dyDescent="0.2">
      <c r="E223" s="31"/>
      <c r="F223" s="31"/>
      <c r="G223" s="31"/>
      <c r="H223" s="31"/>
    </row>
    <row r="224" spans="5:8" x14ac:dyDescent="0.2">
      <c r="E224" s="31"/>
      <c r="F224" s="31"/>
      <c r="G224" s="31"/>
      <c r="H224" s="31"/>
    </row>
    <row r="225" spans="5:8" x14ac:dyDescent="0.2">
      <c r="E225" s="31"/>
      <c r="F225" s="31"/>
      <c r="G225" s="31"/>
      <c r="H225" s="31"/>
    </row>
    <row r="226" spans="5:8" x14ac:dyDescent="0.2">
      <c r="E226" s="31"/>
      <c r="F226" s="31"/>
      <c r="G226" s="31"/>
      <c r="H226" s="31"/>
    </row>
    <row r="227" spans="5:8" x14ac:dyDescent="0.2">
      <c r="E227" s="31"/>
      <c r="F227" s="31"/>
      <c r="G227" s="31"/>
      <c r="H227" s="31"/>
    </row>
    <row r="228" spans="5:8" x14ac:dyDescent="0.2">
      <c r="E228" s="31"/>
      <c r="F228" s="31"/>
      <c r="G228" s="31"/>
      <c r="H228" s="31"/>
    </row>
    <row r="229" spans="5:8" x14ac:dyDescent="0.2">
      <c r="E229" s="31"/>
      <c r="F229" s="31"/>
      <c r="G229" s="31"/>
      <c r="H229" s="31"/>
    </row>
    <row r="230" spans="5:8" x14ac:dyDescent="0.2">
      <c r="E230" s="31"/>
      <c r="F230" s="31"/>
      <c r="G230" s="31"/>
      <c r="H230" s="31"/>
    </row>
    <row r="231" spans="5:8" x14ac:dyDescent="0.2">
      <c r="E231" s="31"/>
      <c r="F231" s="31"/>
      <c r="G231" s="31"/>
      <c r="H231" s="31"/>
    </row>
    <row r="232" spans="5:8" x14ac:dyDescent="0.2">
      <c r="E232" s="31"/>
      <c r="F232" s="31"/>
      <c r="G232" s="31"/>
      <c r="H232" s="31"/>
    </row>
    <row r="233" spans="5:8" x14ac:dyDescent="0.2">
      <c r="E233" s="31"/>
      <c r="F233" s="31"/>
      <c r="G233" s="31"/>
      <c r="H233" s="31"/>
    </row>
    <row r="234" spans="5:8" x14ac:dyDescent="0.2">
      <c r="E234" s="31"/>
      <c r="F234" s="31"/>
      <c r="G234" s="31"/>
      <c r="H234" s="31"/>
    </row>
    <row r="235" spans="5:8" x14ac:dyDescent="0.2">
      <c r="E235" s="31"/>
      <c r="F235" s="31"/>
      <c r="G235" s="31"/>
      <c r="H235" s="31"/>
    </row>
    <row r="236" spans="5:8" x14ac:dyDescent="0.2">
      <c r="E236" s="31"/>
      <c r="F236" s="31"/>
      <c r="G236" s="31"/>
      <c r="H236" s="31"/>
    </row>
    <row r="237" spans="5:8" x14ac:dyDescent="0.2">
      <c r="E237" s="31"/>
      <c r="F237" s="31"/>
      <c r="G237" s="31"/>
      <c r="H237" s="31"/>
    </row>
    <row r="238" spans="5:8" x14ac:dyDescent="0.2">
      <c r="E238" s="31"/>
      <c r="F238" s="31"/>
      <c r="G238" s="31"/>
      <c r="H238" s="31"/>
    </row>
    <row r="239" spans="5:8" x14ac:dyDescent="0.2">
      <c r="E239" s="31"/>
      <c r="F239" s="31"/>
      <c r="G239" s="31"/>
      <c r="H239" s="31"/>
    </row>
    <row r="240" spans="5:8" x14ac:dyDescent="0.2">
      <c r="E240" s="31"/>
      <c r="F240" s="31"/>
      <c r="G240" s="31"/>
      <c r="H240" s="31"/>
    </row>
    <row r="241" spans="5:8" x14ac:dyDescent="0.2">
      <c r="E241" s="31"/>
      <c r="F241" s="31"/>
      <c r="G241" s="31"/>
      <c r="H241" s="31"/>
    </row>
    <row r="242" spans="5:8" x14ac:dyDescent="0.2">
      <c r="E242" s="31"/>
      <c r="F242" s="31"/>
      <c r="G242" s="31"/>
      <c r="H242" s="31"/>
    </row>
    <row r="243" spans="5:8" x14ac:dyDescent="0.2">
      <c r="E243" s="31"/>
      <c r="F243" s="31"/>
      <c r="G243" s="31"/>
      <c r="H243" s="31"/>
    </row>
    <row r="244" spans="5:8" x14ac:dyDescent="0.2">
      <c r="E244" s="31"/>
      <c r="F244" s="31"/>
      <c r="G244" s="31"/>
      <c r="H244" s="31"/>
    </row>
    <row r="245" spans="5:8" x14ac:dyDescent="0.2">
      <c r="E245" s="31"/>
      <c r="F245" s="31"/>
      <c r="G245" s="31"/>
      <c r="H245" s="31"/>
    </row>
    <row r="246" spans="5:8" x14ac:dyDescent="0.2">
      <c r="E246" s="31"/>
      <c r="F246" s="31"/>
      <c r="G246" s="31"/>
      <c r="H246" s="31"/>
    </row>
    <row r="247" spans="5:8" x14ac:dyDescent="0.2">
      <c r="E247" s="31"/>
      <c r="F247" s="31"/>
      <c r="G247" s="31"/>
      <c r="H247" s="31"/>
    </row>
    <row r="248" spans="5:8" x14ac:dyDescent="0.2">
      <c r="E248" s="31"/>
      <c r="F248" s="31"/>
      <c r="G248" s="31"/>
      <c r="H248" s="31"/>
    </row>
    <row r="249" spans="5:8" x14ac:dyDescent="0.2">
      <c r="E249" s="31"/>
      <c r="F249" s="31"/>
      <c r="G249" s="31"/>
      <c r="H249" s="31"/>
    </row>
    <row r="250" spans="5:8" x14ac:dyDescent="0.2">
      <c r="E250" s="31"/>
      <c r="F250" s="31"/>
      <c r="G250" s="31"/>
      <c r="H250" s="31"/>
    </row>
    <row r="251" spans="5:8" x14ac:dyDescent="0.2">
      <c r="E251" s="31"/>
      <c r="F251" s="31"/>
      <c r="G251" s="31"/>
      <c r="H251" s="31"/>
    </row>
    <row r="252" spans="5:8" x14ac:dyDescent="0.2">
      <c r="E252" s="31"/>
      <c r="F252" s="31"/>
      <c r="G252" s="31"/>
      <c r="H252" s="31"/>
    </row>
    <row r="253" spans="5:8" x14ac:dyDescent="0.2">
      <c r="E253" s="31"/>
      <c r="F253" s="31"/>
      <c r="G253" s="31"/>
      <c r="H253" s="31"/>
    </row>
    <row r="254" spans="5:8" x14ac:dyDescent="0.2">
      <c r="E254" s="31"/>
      <c r="F254" s="31"/>
      <c r="G254" s="31"/>
      <c r="H254" s="31"/>
    </row>
    <row r="255" spans="5:8" x14ac:dyDescent="0.2">
      <c r="E255" s="31"/>
      <c r="F255" s="31"/>
      <c r="G255" s="31"/>
      <c r="H255" s="31"/>
    </row>
    <row r="256" spans="5:8" x14ac:dyDescent="0.2">
      <c r="E256" s="31"/>
      <c r="F256" s="31"/>
      <c r="G256" s="31"/>
      <c r="H256" s="31"/>
    </row>
    <row r="257" spans="5:8" x14ac:dyDescent="0.2">
      <c r="E257" s="31"/>
      <c r="F257" s="31"/>
      <c r="G257" s="31"/>
      <c r="H257" s="31"/>
    </row>
    <row r="258" spans="5:8" x14ac:dyDescent="0.2">
      <c r="E258" s="31"/>
      <c r="F258" s="31"/>
      <c r="G258" s="31"/>
      <c r="H258" s="31"/>
    </row>
    <row r="259" spans="5:8" x14ac:dyDescent="0.2">
      <c r="E259" s="31"/>
      <c r="F259" s="31"/>
      <c r="G259" s="31"/>
      <c r="H259" s="31"/>
    </row>
    <row r="260" spans="5:8" x14ac:dyDescent="0.2">
      <c r="E260" s="31"/>
      <c r="F260" s="31"/>
      <c r="G260" s="31"/>
      <c r="H260" s="31"/>
    </row>
    <row r="261" spans="5:8" x14ac:dyDescent="0.2">
      <c r="E261" s="31"/>
      <c r="F261" s="31"/>
      <c r="G261" s="31"/>
      <c r="H261" s="31"/>
    </row>
    <row r="262" spans="5:8" x14ac:dyDescent="0.2">
      <c r="E262" s="31"/>
      <c r="F262" s="31"/>
      <c r="G262" s="31"/>
      <c r="H262" s="31"/>
    </row>
    <row r="263" spans="5:8" x14ac:dyDescent="0.2">
      <c r="E263" s="31"/>
      <c r="F263" s="31"/>
      <c r="G263" s="31"/>
      <c r="H263" s="31"/>
    </row>
    <row r="264" spans="5:8" x14ac:dyDescent="0.2">
      <c r="E264" s="31"/>
      <c r="F264" s="31"/>
      <c r="G264" s="31"/>
      <c r="H264" s="31"/>
    </row>
    <row r="265" spans="5:8" x14ac:dyDescent="0.2">
      <c r="E265" s="31"/>
      <c r="F265" s="31"/>
      <c r="G265" s="31"/>
      <c r="H265" s="31"/>
    </row>
    <row r="266" spans="5:8" x14ac:dyDescent="0.2">
      <c r="E266" s="31"/>
      <c r="F266" s="31"/>
      <c r="G266" s="31"/>
      <c r="H266" s="31"/>
    </row>
    <row r="267" spans="5:8" x14ac:dyDescent="0.2">
      <c r="E267" s="31"/>
      <c r="F267" s="31"/>
      <c r="G267" s="31"/>
      <c r="H267" s="31"/>
    </row>
    <row r="268" spans="5:8" x14ac:dyDescent="0.2">
      <c r="E268" s="31"/>
      <c r="F268" s="31"/>
      <c r="G268" s="31"/>
      <c r="H268" s="31"/>
    </row>
    <row r="269" spans="5:8" x14ac:dyDescent="0.2">
      <c r="E269" s="31"/>
      <c r="F269" s="31"/>
      <c r="G269" s="31"/>
      <c r="H269" s="31"/>
    </row>
    <row r="270" spans="5:8" x14ac:dyDescent="0.2">
      <c r="E270" s="31"/>
      <c r="F270" s="31"/>
      <c r="G270" s="31"/>
      <c r="H270" s="31"/>
    </row>
    <row r="271" spans="5:8" x14ac:dyDescent="0.2">
      <c r="E271" s="31"/>
      <c r="F271" s="31"/>
      <c r="G271" s="31"/>
      <c r="H271" s="31"/>
    </row>
    <row r="272" spans="5:8" x14ac:dyDescent="0.2">
      <c r="E272" s="31"/>
      <c r="F272" s="31"/>
      <c r="G272" s="31"/>
      <c r="H272" s="31"/>
    </row>
    <row r="273" spans="5:8" x14ac:dyDescent="0.2">
      <c r="E273" s="31"/>
      <c r="F273" s="31"/>
      <c r="G273" s="31"/>
      <c r="H273" s="31"/>
    </row>
    <row r="274" spans="5:8" x14ac:dyDescent="0.2">
      <c r="E274" s="31"/>
      <c r="F274" s="31"/>
      <c r="G274" s="31"/>
      <c r="H274" s="31"/>
    </row>
    <row r="275" spans="5:8" x14ac:dyDescent="0.2">
      <c r="E275" s="31"/>
      <c r="F275" s="31"/>
      <c r="G275" s="31"/>
      <c r="H275" s="31"/>
    </row>
    <row r="276" spans="5:8" x14ac:dyDescent="0.2">
      <c r="E276" s="31"/>
      <c r="F276" s="31"/>
      <c r="G276" s="31"/>
      <c r="H276" s="31"/>
    </row>
    <row r="277" spans="5:8" x14ac:dyDescent="0.2">
      <c r="E277" s="31"/>
      <c r="F277" s="31"/>
      <c r="G277" s="31"/>
      <c r="H277" s="31"/>
    </row>
    <row r="278" spans="5:8" x14ac:dyDescent="0.2">
      <c r="E278" s="31"/>
      <c r="F278" s="31"/>
      <c r="G278" s="31"/>
      <c r="H278" s="31"/>
    </row>
    <row r="279" spans="5:8" x14ac:dyDescent="0.2">
      <c r="E279" s="31"/>
      <c r="F279" s="31"/>
      <c r="G279" s="31"/>
      <c r="H279" s="31"/>
    </row>
    <row r="280" spans="5:8" x14ac:dyDescent="0.2">
      <c r="E280" s="31"/>
      <c r="F280" s="31"/>
      <c r="G280" s="31"/>
      <c r="H280" s="31"/>
    </row>
    <row r="281" spans="5:8" x14ac:dyDescent="0.2">
      <c r="E281" s="31"/>
      <c r="F281" s="31"/>
      <c r="G281" s="31"/>
      <c r="H281" s="31"/>
    </row>
    <row r="282" spans="5:8" x14ac:dyDescent="0.2">
      <c r="E282" s="31"/>
      <c r="F282" s="31"/>
      <c r="G282" s="31"/>
      <c r="H282" s="31"/>
    </row>
    <row r="283" spans="5:8" x14ac:dyDescent="0.2">
      <c r="E283" s="31"/>
      <c r="F283" s="31"/>
      <c r="G283" s="31"/>
      <c r="H283" s="31"/>
    </row>
    <row r="284" spans="5:8" x14ac:dyDescent="0.2">
      <c r="E284" s="31"/>
      <c r="F284" s="31"/>
      <c r="G284" s="31"/>
      <c r="H284" s="31"/>
    </row>
    <row r="285" spans="5:8" x14ac:dyDescent="0.2">
      <c r="E285" s="31"/>
      <c r="F285" s="31"/>
      <c r="G285" s="31"/>
      <c r="H285" s="31"/>
    </row>
    <row r="286" spans="5:8" x14ac:dyDescent="0.2">
      <c r="E286" s="31"/>
      <c r="F286" s="31"/>
      <c r="G286" s="31"/>
      <c r="H286" s="31"/>
    </row>
    <row r="287" spans="5:8" x14ac:dyDescent="0.2">
      <c r="E287" s="31"/>
      <c r="F287" s="31"/>
      <c r="G287" s="31"/>
      <c r="H287" s="31"/>
    </row>
    <row r="288" spans="5:8" x14ac:dyDescent="0.2">
      <c r="E288" s="31"/>
      <c r="F288" s="31"/>
      <c r="G288" s="31"/>
      <c r="H288" s="31"/>
    </row>
    <row r="289" spans="5:8" x14ac:dyDescent="0.2">
      <c r="E289" s="31"/>
      <c r="F289" s="31"/>
      <c r="G289" s="31"/>
      <c r="H289" s="31"/>
    </row>
    <row r="290" spans="5:8" x14ac:dyDescent="0.2">
      <c r="E290" s="31"/>
      <c r="F290" s="31"/>
      <c r="G290" s="31"/>
      <c r="H290" s="31"/>
    </row>
    <row r="291" spans="5:8" x14ac:dyDescent="0.2">
      <c r="E291" s="31"/>
      <c r="F291" s="31"/>
      <c r="G291" s="31"/>
      <c r="H291" s="31"/>
    </row>
    <row r="292" spans="5:8" x14ac:dyDescent="0.2">
      <c r="E292" s="31"/>
      <c r="F292" s="31"/>
      <c r="G292" s="31"/>
      <c r="H292" s="31"/>
    </row>
    <row r="293" spans="5:8" x14ac:dyDescent="0.2">
      <c r="E293" s="31"/>
      <c r="F293" s="31"/>
      <c r="G293" s="31"/>
      <c r="H293" s="31"/>
    </row>
    <row r="294" spans="5:8" x14ac:dyDescent="0.2">
      <c r="E294" s="31"/>
      <c r="F294" s="31"/>
      <c r="G294" s="31"/>
      <c r="H294" s="31"/>
    </row>
    <row r="295" spans="5:8" x14ac:dyDescent="0.2">
      <c r="E295" s="31"/>
      <c r="F295" s="31"/>
      <c r="G295" s="31"/>
      <c r="H295" s="31"/>
    </row>
    <row r="296" spans="5:8" x14ac:dyDescent="0.2">
      <c r="E296" s="31"/>
      <c r="F296" s="31"/>
      <c r="G296" s="31"/>
      <c r="H296" s="31"/>
    </row>
    <row r="297" spans="5:8" x14ac:dyDescent="0.2">
      <c r="E297" s="31"/>
      <c r="F297" s="31"/>
      <c r="G297" s="31"/>
      <c r="H297" s="31"/>
    </row>
    <row r="298" spans="5:8" x14ac:dyDescent="0.2">
      <c r="E298" s="31"/>
      <c r="F298" s="31"/>
      <c r="G298" s="31"/>
      <c r="H298" s="31"/>
    </row>
    <row r="299" spans="5:8" x14ac:dyDescent="0.2">
      <c r="E299" s="31"/>
      <c r="F299" s="31"/>
      <c r="G299" s="31"/>
      <c r="H299" s="31"/>
    </row>
    <row r="300" spans="5:8" x14ac:dyDescent="0.2">
      <c r="E300" s="31"/>
      <c r="F300" s="31"/>
      <c r="G300" s="31"/>
      <c r="H300" s="31"/>
    </row>
    <row r="301" spans="5:8" x14ac:dyDescent="0.2">
      <c r="E301" s="31"/>
      <c r="F301" s="31"/>
      <c r="G301" s="31"/>
      <c r="H301" s="31"/>
    </row>
    <row r="302" spans="5:8" x14ac:dyDescent="0.2">
      <c r="E302" s="31"/>
      <c r="F302" s="31"/>
      <c r="G302" s="31"/>
      <c r="H302" s="31"/>
    </row>
    <row r="303" spans="5:8" x14ac:dyDescent="0.2">
      <c r="E303" s="31"/>
      <c r="F303" s="31"/>
      <c r="G303" s="31"/>
      <c r="H303" s="31"/>
    </row>
    <row r="304" spans="5:8" x14ac:dyDescent="0.2">
      <c r="E304" s="31"/>
      <c r="F304" s="31"/>
      <c r="G304" s="31"/>
      <c r="H304" s="31"/>
    </row>
    <row r="305" spans="5:8" x14ac:dyDescent="0.2">
      <c r="E305" s="31"/>
      <c r="F305" s="31"/>
      <c r="G305" s="31"/>
      <c r="H305" s="31"/>
    </row>
    <row r="306" spans="5:8" x14ac:dyDescent="0.2">
      <c r="E306" s="31"/>
      <c r="F306" s="31"/>
      <c r="G306" s="31"/>
      <c r="H306" s="31"/>
    </row>
    <row r="307" spans="5:8" x14ac:dyDescent="0.2">
      <c r="E307" s="31"/>
      <c r="F307" s="31"/>
      <c r="G307" s="31"/>
      <c r="H307" s="31"/>
    </row>
    <row r="308" spans="5:8" x14ac:dyDescent="0.2">
      <c r="E308" s="31"/>
      <c r="F308" s="31"/>
      <c r="G308" s="31"/>
      <c r="H308" s="31"/>
    </row>
    <row r="309" spans="5:8" x14ac:dyDescent="0.2">
      <c r="E309" s="31"/>
      <c r="F309" s="31"/>
      <c r="G309" s="31"/>
      <c r="H309" s="31"/>
    </row>
    <row r="310" spans="5:8" x14ac:dyDescent="0.2">
      <c r="E310" s="31"/>
      <c r="F310" s="31"/>
      <c r="G310" s="31"/>
      <c r="H310" s="31"/>
    </row>
    <row r="311" spans="5:8" x14ac:dyDescent="0.2">
      <c r="E311" s="31"/>
      <c r="F311" s="31"/>
      <c r="G311" s="31"/>
      <c r="H311" s="31"/>
    </row>
    <row r="312" spans="5:8" x14ac:dyDescent="0.2">
      <c r="E312" s="31"/>
      <c r="F312" s="31"/>
      <c r="G312" s="31"/>
      <c r="H312" s="31"/>
    </row>
    <row r="313" spans="5:8" x14ac:dyDescent="0.2">
      <c r="E313" s="31"/>
      <c r="F313" s="31"/>
      <c r="G313" s="31"/>
      <c r="H313" s="31"/>
    </row>
    <row r="314" spans="5:8" x14ac:dyDescent="0.2">
      <c r="E314" s="31"/>
      <c r="F314" s="31"/>
      <c r="G314" s="31"/>
      <c r="H314" s="31"/>
    </row>
    <row r="315" spans="5:8" x14ac:dyDescent="0.2">
      <c r="E315" s="31"/>
      <c r="F315" s="31"/>
      <c r="G315" s="31"/>
      <c r="H315" s="31"/>
    </row>
    <row r="316" spans="5:8" x14ac:dyDescent="0.2">
      <c r="E316" s="31"/>
      <c r="F316" s="31"/>
      <c r="G316" s="31"/>
      <c r="H316" s="31"/>
    </row>
    <row r="317" spans="5:8" x14ac:dyDescent="0.2">
      <c r="E317" s="31"/>
      <c r="F317" s="31"/>
      <c r="G317" s="31"/>
      <c r="H317" s="31"/>
    </row>
    <row r="318" spans="5:8" x14ac:dyDescent="0.2">
      <c r="E318" s="31"/>
      <c r="F318" s="31"/>
      <c r="G318" s="31"/>
      <c r="H318" s="31"/>
    </row>
    <row r="319" spans="5:8" x14ac:dyDescent="0.2">
      <c r="E319" s="31"/>
      <c r="F319" s="31"/>
      <c r="G319" s="31"/>
      <c r="H319" s="31"/>
    </row>
    <row r="320" spans="5:8" x14ac:dyDescent="0.2">
      <c r="E320" s="31"/>
      <c r="F320" s="31"/>
      <c r="G320" s="31"/>
      <c r="H320" s="31"/>
    </row>
    <row r="321" spans="5:8" x14ac:dyDescent="0.2">
      <c r="E321" s="31"/>
      <c r="F321" s="31"/>
      <c r="G321" s="31"/>
      <c r="H321" s="31"/>
    </row>
    <row r="322" spans="5:8" x14ac:dyDescent="0.2">
      <c r="E322" s="31"/>
      <c r="F322" s="31"/>
      <c r="G322" s="31"/>
      <c r="H322" s="31"/>
    </row>
    <row r="323" spans="5:8" x14ac:dyDescent="0.2">
      <c r="E323" s="31"/>
      <c r="F323" s="31"/>
      <c r="G323" s="31"/>
      <c r="H323" s="31"/>
    </row>
    <row r="324" spans="5:8" x14ac:dyDescent="0.2">
      <c r="E324" s="31"/>
      <c r="F324" s="31"/>
      <c r="G324" s="31"/>
      <c r="H324" s="31"/>
    </row>
    <row r="325" spans="5:8" x14ac:dyDescent="0.2">
      <c r="E325" s="31"/>
      <c r="F325" s="31"/>
      <c r="G325" s="31"/>
      <c r="H325" s="31"/>
    </row>
    <row r="326" spans="5:8" x14ac:dyDescent="0.2">
      <c r="E326" s="31"/>
      <c r="F326" s="31"/>
      <c r="G326" s="31"/>
      <c r="H326" s="31"/>
    </row>
    <row r="327" spans="5:8" x14ac:dyDescent="0.2">
      <c r="E327" s="31"/>
      <c r="F327" s="31"/>
      <c r="G327" s="31"/>
      <c r="H327" s="31"/>
    </row>
    <row r="328" spans="5:8" x14ac:dyDescent="0.2">
      <c r="E328" s="31"/>
      <c r="F328" s="31"/>
      <c r="G328" s="31"/>
      <c r="H328" s="31"/>
    </row>
    <row r="329" spans="5:8" x14ac:dyDescent="0.2">
      <c r="E329" s="31"/>
      <c r="F329" s="31"/>
      <c r="G329" s="31"/>
      <c r="H329" s="31"/>
    </row>
    <row r="330" spans="5:8" x14ac:dyDescent="0.2">
      <c r="E330" s="31"/>
      <c r="F330" s="31"/>
      <c r="G330" s="31"/>
      <c r="H330" s="31"/>
    </row>
    <row r="331" spans="5:8" x14ac:dyDescent="0.2">
      <c r="E331" s="31"/>
      <c r="F331" s="31"/>
      <c r="G331" s="31"/>
      <c r="H331" s="31"/>
    </row>
    <row r="332" spans="5:8" x14ac:dyDescent="0.2">
      <c r="E332" s="31"/>
      <c r="F332" s="31"/>
      <c r="G332" s="31"/>
      <c r="H332" s="31"/>
    </row>
    <row r="333" spans="5:8" x14ac:dyDescent="0.2">
      <c r="E333" s="31"/>
      <c r="F333" s="31"/>
      <c r="G333" s="31"/>
      <c r="H333" s="31"/>
    </row>
    <row r="334" spans="5:8" x14ac:dyDescent="0.2">
      <c r="E334" s="31"/>
      <c r="F334" s="31"/>
      <c r="G334" s="31"/>
      <c r="H334" s="31"/>
    </row>
    <row r="335" spans="5:8" x14ac:dyDescent="0.2">
      <c r="E335" s="31"/>
      <c r="F335" s="31"/>
      <c r="G335" s="31"/>
      <c r="H335" s="31"/>
    </row>
    <row r="336" spans="5:8" x14ac:dyDescent="0.2">
      <c r="E336" s="31"/>
      <c r="F336" s="31"/>
      <c r="G336" s="31"/>
      <c r="H336" s="31"/>
    </row>
    <row r="337" spans="5:8" x14ac:dyDescent="0.2">
      <c r="E337" s="31"/>
      <c r="F337" s="31"/>
      <c r="G337" s="31"/>
      <c r="H337" s="31"/>
    </row>
    <row r="338" spans="5:8" x14ac:dyDescent="0.2">
      <c r="E338" s="31"/>
      <c r="F338" s="31"/>
      <c r="G338" s="31"/>
      <c r="H338" s="31"/>
    </row>
    <row r="339" spans="5:8" x14ac:dyDescent="0.2">
      <c r="E339" s="31"/>
      <c r="F339" s="31"/>
      <c r="G339" s="31"/>
      <c r="H339" s="31"/>
    </row>
    <row r="340" spans="5:8" x14ac:dyDescent="0.2">
      <c r="E340" s="31"/>
      <c r="F340" s="31"/>
      <c r="G340" s="31"/>
      <c r="H340" s="31"/>
    </row>
    <row r="341" spans="5:8" x14ac:dyDescent="0.2">
      <c r="E341" s="31"/>
      <c r="F341" s="31"/>
      <c r="G341" s="31"/>
      <c r="H341" s="31"/>
    </row>
    <row r="342" spans="5:8" x14ac:dyDescent="0.2">
      <c r="E342" s="31"/>
      <c r="F342" s="31"/>
      <c r="G342" s="31"/>
      <c r="H342" s="31"/>
    </row>
    <row r="343" spans="5:8" x14ac:dyDescent="0.2">
      <c r="E343" s="31"/>
      <c r="F343" s="31"/>
      <c r="G343" s="31"/>
      <c r="H343" s="31"/>
    </row>
    <row r="344" spans="5:8" x14ac:dyDescent="0.2">
      <c r="E344" s="31"/>
      <c r="F344" s="31"/>
      <c r="G344" s="31"/>
      <c r="H344" s="31"/>
    </row>
    <row r="345" spans="5:8" x14ac:dyDescent="0.2">
      <c r="E345" s="31"/>
      <c r="F345" s="31"/>
      <c r="G345" s="31"/>
      <c r="H345" s="31"/>
    </row>
    <row r="346" spans="5:8" x14ac:dyDescent="0.2">
      <c r="E346" s="31"/>
      <c r="F346" s="31"/>
      <c r="G346" s="31"/>
      <c r="H346" s="31"/>
    </row>
    <row r="347" spans="5:8" x14ac:dyDescent="0.2">
      <c r="E347" s="31"/>
      <c r="F347" s="31"/>
      <c r="G347" s="31"/>
      <c r="H347" s="31"/>
    </row>
    <row r="348" spans="5:8" x14ac:dyDescent="0.2">
      <c r="E348" s="31"/>
      <c r="F348" s="31"/>
      <c r="G348" s="31"/>
      <c r="H348" s="31"/>
    </row>
    <row r="349" spans="5:8" x14ac:dyDescent="0.2">
      <c r="E349" s="31"/>
      <c r="F349" s="31"/>
      <c r="G349" s="31"/>
      <c r="H349" s="31"/>
    </row>
    <row r="350" spans="5:8" x14ac:dyDescent="0.2">
      <c r="E350" s="31"/>
      <c r="F350" s="31"/>
      <c r="G350" s="31"/>
      <c r="H350" s="31"/>
    </row>
    <row r="351" spans="5:8" x14ac:dyDescent="0.2">
      <c r="E351" s="31"/>
      <c r="F351" s="31"/>
      <c r="G351" s="31"/>
      <c r="H351" s="31"/>
    </row>
    <row r="352" spans="5:8" x14ac:dyDescent="0.2">
      <c r="E352" s="31"/>
      <c r="F352" s="31"/>
      <c r="G352" s="31"/>
      <c r="H352" s="31"/>
    </row>
    <row r="353" spans="5:8" x14ac:dyDescent="0.2">
      <c r="E353" s="31"/>
      <c r="F353" s="31"/>
      <c r="G353" s="31"/>
      <c r="H353" s="31"/>
    </row>
    <row r="354" spans="5:8" x14ac:dyDescent="0.2">
      <c r="E354" s="31"/>
      <c r="F354" s="31"/>
      <c r="G354" s="31"/>
      <c r="H354" s="31"/>
    </row>
    <row r="355" spans="5:8" x14ac:dyDescent="0.2">
      <c r="E355" s="31"/>
      <c r="F355" s="31"/>
      <c r="G355" s="31"/>
      <c r="H355" s="31"/>
    </row>
    <row r="356" spans="5:8" x14ac:dyDescent="0.2">
      <c r="E356" s="31"/>
      <c r="F356" s="31"/>
      <c r="G356" s="31"/>
      <c r="H356" s="31"/>
    </row>
    <row r="357" spans="5:8" x14ac:dyDescent="0.2">
      <c r="E357" s="31"/>
      <c r="F357" s="31"/>
      <c r="G357" s="31"/>
      <c r="H357" s="31"/>
    </row>
    <row r="358" spans="5:8" x14ac:dyDescent="0.2">
      <c r="E358" s="31"/>
      <c r="F358" s="31"/>
      <c r="G358" s="31"/>
      <c r="H358" s="31"/>
    </row>
    <row r="359" spans="5:8" x14ac:dyDescent="0.2">
      <c r="E359" s="31"/>
      <c r="F359" s="31"/>
      <c r="G359" s="31"/>
      <c r="H359" s="31"/>
    </row>
    <row r="360" spans="5:8" x14ac:dyDescent="0.2">
      <c r="E360" s="31"/>
      <c r="F360" s="31"/>
      <c r="G360" s="31"/>
      <c r="H360" s="31"/>
    </row>
    <row r="361" spans="5:8" x14ac:dyDescent="0.2">
      <c r="E361" s="31"/>
      <c r="F361" s="31"/>
      <c r="G361" s="31"/>
      <c r="H361" s="31"/>
    </row>
    <row r="362" spans="5:8" x14ac:dyDescent="0.2">
      <c r="E362" s="31"/>
      <c r="F362" s="31"/>
      <c r="G362" s="31"/>
      <c r="H362" s="31"/>
    </row>
    <row r="363" spans="5:8" x14ac:dyDescent="0.2">
      <c r="E363" s="31"/>
      <c r="F363" s="31"/>
      <c r="G363" s="31"/>
      <c r="H363" s="31"/>
    </row>
    <row r="364" spans="5:8" x14ac:dyDescent="0.2">
      <c r="E364" s="31"/>
      <c r="F364" s="31"/>
      <c r="G364" s="31"/>
      <c r="H364" s="31"/>
    </row>
    <row r="365" spans="5:8" x14ac:dyDescent="0.2">
      <c r="E365" s="31"/>
      <c r="F365" s="31"/>
      <c r="G365" s="31"/>
      <c r="H365" s="31"/>
    </row>
    <row r="366" spans="5:8" x14ac:dyDescent="0.2">
      <c r="E366" s="31"/>
      <c r="F366" s="31"/>
      <c r="G366" s="31"/>
      <c r="H366" s="31"/>
    </row>
    <row r="367" spans="5:8" x14ac:dyDescent="0.2">
      <c r="E367" s="31"/>
      <c r="F367" s="31"/>
      <c r="G367" s="31"/>
      <c r="H367" s="31"/>
    </row>
    <row r="368" spans="5:8" x14ac:dyDescent="0.2">
      <c r="E368" s="31"/>
      <c r="F368" s="31"/>
      <c r="G368" s="31"/>
      <c r="H368" s="31"/>
    </row>
    <row r="369" spans="5:8" x14ac:dyDescent="0.2">
      <c r="E369" s="31"/>
      <c r="F369" s="31"/>
      <c r="G369" s="31"/>
      <c r="H369" s="31"/>
    </row>
    <row r="370" spans="5:8" x14ac:dyDescent="0.2">
      <c r="E370" s="31"/>
      <c r="F370" s="31"/>
      <c r="G370" s="31"/>
      <c r="H370" s="31"/>
    </row>
    <row r="371" spans="5:8" x14ac:dyDescent="0.2">
      <c r="E371" s="31"/>
      <c r="F371" s="31"/>
      <c r="G371" s="31"/>
      <c r="H371" s="31"/>
    </row>
    <row r="372" spans="5:8" x14ac:dyDescent="0.2">
      <c r="E372" s="31"/>
      <c r="F372" s="31"/>
      <c r="G372" s="31"/>
      <c r="H372" s="31"/>
    </row>
    <row r="373" spans="5:8" x14ac:dyDescent="0.2">
      <c r="E373" s="31"/>
      <c r="F373" s="31"/>
      <c r="G373" s="31"/>
      <c r="H373" s="31"/>
    </row>
    <row r="374" spans="5:8" x14ac:dyDescent="0.2">
      <c r="E374" s="31"/>
      <c r="F374" s="31"/>
      <c r="G374" s="31"/>
      <c r="H374" s="31"/>
    </row>
    <row r="375" spans="5:8" x14ac:dyDescent="0.2">
      <c r="E375" s="31"/>
      <c r="F375" s="31"/>
      <c r="G375" s="31"/>
      <c r="H375" s="31"/>
    </row>
    <row r="376" spans="5:8" x14ac:dyDescent="0.2">
      <c r="E376" s="31"/>
      <c r="F376" s="31"/>
      <c r="G376" s="31"/>
      <c r="H376" s="31"/>
    </row>
    <row r="377" spans="5:8" x14ac:dyDescent="0.2">
      <c r="E377" s="31"/>
      <c r="F377" s="31"/>
      <c r="G377" s="31"/>
      <c r="H377" s="31"/>
    </row>
    <row r="378" spans="5:8" x14ac:dyDescent="0.2">
      <c r="E378" s="31"/>
      <c r="F378" s="31"/>
      <c r="G378" s="31"/>
      <c r="H378" s="31"/>
    </row>
    <row r="379" spans="5:8" x14ac:dyDescent="0.2">
      <c r="E379" s="31"/>
      <c r="F379" s="31"/>
      <c r="G379" s="31"/>
      <c r="H379" s="31"/>
    </row>
    <row r="380" spans="5:8" x14ac:dyDescent="0.2">
      <c r="E380" s="31"/>
      <c r="F380" s="31"/>
      <c r="G380" s="31"/>
      <c r="H380" s="31"/>
    </row>
    <row r="381" spans="5:8" x14ac:dyDescent="0.2">
      <c r="E381" s="31"/>
      <c r="F381" s="31"/>
      <c r="G381" s="31"/>
      <c r="H381" s="31"/>
    </row>
    <row r="382" spans="5:8" x14ac:dyDescent="0.2">
      <c r="E382" s="31"/>
      <c r="F382" s="31"/>
      <c r="G382" s="31"/>
      <c r="H382" s="31"/>
    </row>
    <row r="383" spans="5:8" x14ac:dyDescent="0.2">
      <c r="E383" s="31"/>
      <c r="F383" s="31"/>
      <c r="G383" s="31"/>
      <c r="H383" s="31"/>
    </row>
    <row r="384" spans="5:8" x14ac:dyDescent="0.2">
      <c r="E384" s="31"/>
      <c r="F384" s="31"/>
      <c r="G384" s="31"/>
      <c r="H384" s="31"/>
    </row>
    <row r="385" spans="5:8" x14ac:dyDescent="0.2">
      <c r="E385" s="31"/>
      <c r="F385" s="31"/>
      <c r="G385" s="31"/>
      <c r="H385" s="31"/>
    </row>
    <row r="386" spans="5:8" x14ac:dyDescent="0.2">
      <c r="E386" s="31"/>
      <c r="F386" s="31"/>
      <c r="G386" s="31"/>
      <c r="H386" s="31"/>
    </row>
    <row r="387" spans="5:8" x14ac:dyDescent="0.2">
      <c r="E387" s="31"/>
      <c r="F387" s="31"/>
      <c r="G387" s="31"/>
      <c r="H387" s="31"/>
    </row>
    <row r="388" spans="5:8" x14ac:dyDescent="0.2">
      <c r="E388" s="31"/>
      <c r="F388" s="31"/>
      <c r="G388" s="31"/>
      <c r="H388" s="31"/>
    </row>
    <row r="389" spans="5:8" x14ac:dyDescent="0.2">
      <c r="E389" s="31"/>
      <c r="F389" s="31"/>
      <c r="G389" s="31"/>
      <c r="H389" s="31"/>
    </row>
    <row r="390" spans="5:8" x14ac:dyDescent="0.2">
      <c r="E390" s="31"/>
      <c r="F390" s="31"/>
      <c r="G390" s="31"/>
      <c r="H390" s="31"/>
    </row>
    <row r="391" spans="5:8" x14ac:dyDescent="0.2">
      <c r="E391" s="31"/>
      <c r="F391" s="31"/>
      <c r="G391" s="31"/>
      <c r="H391" s="31"/>
    </row>
    <row r="392" spans="5:8" x14ac:dyDescent="0.2">
      <c r="E392" s="31"/>
      <c r="F392" s="31"/>
      <c r="G392" s="31"/>
      <c r="H392" s="31"/>
    </row>
    <row r="393" spans="5:8" x14ac:dyDescent="0.2">
      <c r="E393" s="31"/>
      <c r="F393" s="31"/>
      <c r="G393" s="31"/>
      <c r="H393" s="31"/>
    </row>
    <row r="394" spans="5:8" x14ac:dyDescent="0.2">
      <c r="E394" s="31"/>
      <c r="F394" s="31"/>
      <c r="G394" s="31"/>
      <c r="H394" s="31"/>
    </row>
    <row r="395" spans="5:8" x14ac:dyDescent="0.2">
      <c r="E395" s="31"/>
      <c r="F395" s="31"/>
      <c r="G395" s="31"/>
      <c r="H395" s="31"/>
    </row>
    <row r="396" spans="5:8" x14ac:dyDescent="0.2">
      <c r="E396" s="31"/>
      <c r="F396" s="31"/>
      <c r="G396" s="31"/>
      <c r="H396" s="31"/>
    </row>
    <row r="397" spans="5:8" x14ac:dyDescent="0.2">
      <c r="E397" s="31"/>
      <c r="F397" s="31"/>
      <c r="G397" s="31"/>
      <c r="H397" s="31"/>
    </row>
    <row r="398" spans="5:8" x14ac:dyDescent="0.2">
      <c r="E398" s="31"/>
      <c r="F398" s="31"/>
      <c r="G398" s="31"/>
      <c r="H398" s="31"/>
    </row>
    <row r="399" spans="5:8" x14ac:dyDescent="0.2">
      <c r="E399" s="31"/>
      <c r="F399" s="31"/>
      <c r="G399" s="31"/>
      <c r="H399" s="31"/>
    </row>
    <row r="400" spans="5:8" x14ac:dyDescent="0.2">
      <c r="E400" s="31"/>
      <c r="F400" s="31"/>
      <c r="G400" s="31"/>
      <c r="H400" s="31"/>
    </row>
    <row r="401" spans="5:8" x14ac:dyDescent="0.2">
      <c r="E401" s="31"/>
      <c r="F401" s="31"/>
      <c r="G401" s="31"/>
      <c r="H401" s="31"/>
    </row>
    <row r="402" spans="5:8" x14ac:dyDescent="0.2">
      <c r="E402" s="31"/>
      <c r="F402" s="31"/>
      <c r="G402" s="31"/>
      <c r="H402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B214"/>
  <sheetViews>
    <sheetView showGridLines="0" topLeftCell="A62" workbookViewId="0">
      <selection activeCell="S26" sqref="S26:Z26"/>
    </sheetView>
  </sheetViews>
  <sheetFormatPr baseColWidth="10" defaultRowHeight="15" x14ac:dyDescent="0.25"/>
  <cols>
    <col min="1" max="1" width="2.85546875" style="1146" customWidth="1"/>
    <col min="2" max="5" width="2.7109375" style="1146" customWidth="1"/>
    <col min="6" max="6" width="2.85546875" style="1146" customWidth="1"/>
    <col min="7" max="9" width="2.7109375" style="1146" customWidth="1"/>
    <col min="10" max="10" width="2.42578125" style="1146" customWidth="1"/>
    <col min="11" max="11" width="0.28515625" style="1146" customWidth="1"/>
    <col min="12" max="12" width="1" style="1146" customWidth="1"/>
    <col min="13" max="13" width="1.5703125" style="1146" customWidth="1"/>
    <col min="14" max="26" width="2.7109375" style="1146" customWidth="1"/>
    <col min="27" max="27" width="2.42578125" style="1146" customWidth="1"/>
    <col min="28" max="28" width="0.28515625" style="1146" customWidth="1"/>
    <col min="29" max="29" width="1.85546875" style="1146" hidden="1" customWidth="1"/>
    <col min="30" max="30" width="0.85546875" style="1146" hidden="1" customWidth="1"/>
    <col min="31" max="31" width="2.7109375" style="1146" hidden="1" customWidth="1"/>
    <col min="32" max="34" width="2.7109375" style="1146" customWidth="1"/>
    <col min="35" max="35" width="3.28515625" style="1146" customWidth="1"/>
    <col min="36" max="36" width="1.5703125" style="1146" customWidth="1"/>
    <col min="37" max="38" width="2.7109375" style="1146" hidden="1" customWidth="1"/>
    <col min="39" max="39" width="0.85546875" style="1146" hidden="1" customWidth="1"/>
    <col min="40" max="40" width="0.85546875" style="1146" customWidth="1"/>
    <col min="41" max="41" width="1" style="1146" hidden="1" customWidth="1"/>
    <col min="42" max="44" width="19.5703125" style="1146" bestFit="1" customWidth="1"/>
    <col min="45" max="45" width="11.5703125" style="1146" customWidth="1"/>
    <col min="46" max="46" width="20.5703125" style="1146" customWidth="1"/>
    <col min="47" max="47" width="19.5703125" style="1146" bestFit="1" customWidth="1"/>
    <col min="48" max="50" width="18.5703125" style="1146" bestFit="1" customWidth="1"/>
    <col min="51" max="51" width="16.7109375" style="1146" customWidth="1"/>
    <col min="52" max="52" width="18.5703125" style="1146" bestFit="1" customWidth="1"/>
    <col min="53" max="53" width="16.5703125" style="1146" bestFit="1" customWidth="1"/>
    <col min="54" max="54" width="11.42578125" style="1146" customWidth="1"/>
    <col min="55" max="56" width="14.28515625" style="1146" customWidth="1"/>
    <col min="57" max="16384" width="11.42578125" style="1146"/>
  </cols>
  <sheetData>
    <row r="1" spans="1:54" ht="4.3499999999999996" customHeight="1" x14ac:dyDescent="0.25"/>
    <row r="2" spans="1:54" ht="4.3499999999999996" customHeight="1" x14ac:dyDescent="0.25">
      <c r="A2" s="1324"/>
      <c r="B2" s="1324"/>
      <c r="C2" s="1324"/>
      <c r="D2" s="1324"/>
      <c r="E2" s="1324"/>
      <c r="F2" s="1324"/>
      <c r="G2" s="1324"/>
      <c r="H2" s="1324"/>
      <c r="I2" s="1324"/>
      <c r="J2" s="1324"/>
    </row>
    <row r="3" spans="1:54" ht="14.1" customHeight="1" x14ac:dyDescent="0.25">
      <c r="A3" s="1324"/>
      <c r="B3" s="1324"/>
      <c r="C3" s="1324"/>
      <c r="D3" s="1324"/>
      <c r="E3" s="1324"/>
      <c r="F3" s="1324"/>
      <c r="G3" s="1324"/>
      <c r="H3" s="1324"/>
      <c r="I3" s="1324"/>
      <c r="J3" s="1324"/>
      <c r="M3" s="1348" t="s">
        <v>693</v>
      </c>
      <c r="N3" s="1324"/>
      <c r="O3" s="1324"/>
      <c r="P3" s="1324"/>
      <c r="Q3" s="1324"/>
      <c r="R3" s="1324"/>
      <c r="S3" s="1324"/>
      <c r="T3" s="1324"/>
      <c r="U3" s="1324"/>
      <c r="V3" s="1324"/>
      <c r="W3" s="1324"/>
      <c r="X3" s="1324"/>
      <c r="Y3" s="1324"/>
      <c r="Z3" s="1324"/>
      <c r="AA3" s="1324"/>
      <c r="AD3" s="1349" t="s">
        <v>694</v>
      </c>
      <c r="AE3" s="1324"/>
      <c r="AF3" s="1324"/>
      <c r="AG3" s="1324"/>
      <c r="AH3" s="1324"/>
      <c r="AI3" s="1324"/>
      <c r="AJ3" s="1324"/>
      <c r="AK3" s="1324"/>
      <c r="AL3" s="1324"/>
      <c r="AM3" s="1324"/>
      <c r="AO3" s="1350" t="s">
        <v>854</v>
      </c>
      <c r="AP3" s="1324"/>
      <c r="AQ3" s="1324"/>
      <c r="AR3" s="1324"/>
      <c r="AS3" s="1324"/>
    </row>
    <row r="4" spans="1:54" ht="7.15" customHeight="1" x14ac:dyDescent="0.25">
      <c r="A4" s="1324"/>
      <c r="B4" s="1324"/>
      <c r="C4" s="1324"/>
      <c r="D4" s="1324"/>
      <c r="E4" s="1324"/>
      <c r="F4" s="1324"/>
      <c r="G4" s="1324"/>
      <c r="H4" s="1324"/>
      <c r="I4" s="1324"/>
      <c r="J4" s="1324"/>
      <c r="M4" s="1324"/>
      <c r="N4" s="1324"/>
      <c r="O4" s="1324"/>
      <c r="P4" s="1324"/>
      <c r="Q4" s="1324"/>
      <c r="R4" s="1324"/>
      <c r="S4" s="1324"/>
      <c r="T4" s="1324"/>
      <c r="U4" s="1324"/>
      <c r="V4" s="1324"/>
      <c r="W4" s="1324"/>
      <c r="X4" s="1324"/>
      <c r="Y4" s="1324"/>
      <c r="Z4" s="1324"/>
      <c r="AA4" s="1324"/>
    </row>
    <row r="5" spans="1:54" ht="28.35" customHeight="1" x14ac:dyDescent="0.25">
      <c r="A5" s="1324"/>
      <c r="B5" s="1324"/>
      <c r="C5" s="1324"/>
      <c r="D5" s="1324"/>
      <c r="E5" s="1324"/>
      <c r="F5" s="1324"/>
      <c r="G5" s="1324"/>
      <c r="H5" s="1324"/>
      <c r="I5" s="1324"/>
      <c r="J5" s="1324"/>
      <c r="M5" s="1324"/>
      <c r="N5" s="1324"/>
      <c r="O5" s="1324"/>
      <c r="P5" s="1324"/>
      <c r="Q5" s="1324"/>
      <c r="R5" s="1324"/>
      <c r="S5" s="1324"/>
      <c r="T5" s="1324"/>
      <c r="U5" s="1324"/>
      <c r="V5" s="1324"/>
      <c r="W5" s="1324"/>
      <c r="X5" s="1324"/>
      <c r="Y5" s="1324"/>
      <c r="Z5" s="1324"/>
      <c r="AA5" s="1324"/>
      <c r="AD5" s="1343" t="s">
        <v>695</v>
      </c>
      <c r="AE5" s="1324"/>
      <c r="AF5" s="1324"/>
      <c r="AG5" s="1324"/>
      <c r="AH5" s="1324"/>
      <c r="AI5" s="1324"/>
      <c r="AJ5" s="1324"/>
      <c r="AK5" s="1324"/>
      <c r="AL5" s="1324"/>
      <c r="AM5" s="1324"/>
      <c r="AO5" s="1344" t="s">
        <v>696</v>
      </c>
      <c r="AP5" s="1324"/>
      <c r="AQ5" s="1324"/>
      <c r="AR5" s="1324"/>
      <c r="AS5" s="1324"/>
    </row>
    <row r="6" spans="1:54" ht="2.85" customHeight="1" x14ac:dyDescent="0.25">
      <c r="A6" s="1324"/>
      <c r="B6" s="1324"/>
      <c r="C6" s="1324"/>
      <c r="D6" s="1324"/>
      <c r="E6" s="1324"/>
      <c r="F6" s="1324"/>
      <c r="G6" s="1324"/>
      <c r="H6" s="1324"/>
      <c r="I6" s="1324"/>
      <c r="J6" s="1324"/>
      <c r="AD6" s="1324"/>
      <c r="AE6" s="1324"/>
      <c r="AF6" s="1324"/>
      <c r="AG6" s="1324"/>
      <c r="AH6" s="1324"/>
      <c r="AI6" s="1324"/>
      <c r="AJ6" s="1324"/>
      <c r="AK6" s="1324"/>
      <c r="AL6" s="1324"/>
      <c r="AM6" s="1324"/>
      <c r="AO6" s="1324"/>
      <c r="AP6" s="1324"/>
      <c r="AQ6" s="1324"/>
      <c r="AR6" s="1324"/>
      <c r="AS6" s="1324"/>
    </row>
    <row r="7" spans="1:54" x14ac:dyDescent="0.25">
      <c r="AD7" s="1324"/>
      <c r="AE7" s="1324"/>
      <c r="AF7" s="1324"/>
      <c r="AG7" s="1324"/>
      <c r="AH7" s="1324"/>
      <c r="AI7" s="1324"/>
      <c r="AJ7" s="1324"/>
      <c r="AK7" s="1324"/>
      <c r="AL7" s="1324"/>
      <c r="AM7" s="1324"/>
      <c r="AO7" s="1324"/>
      <c r="AP7" s="1324"/>
      <c r="AQ7" s="1324"/>
      <c r="AR7" s="1324"/>
      <c r="AS7" s="1324"/>
    </row>
    <row r="8" spans="1:54" ht="7.15" customHeight="1" x14ac:dyDescent="0.25"/>
    <row r="9" spans="1:54" ht="14.1" customHeight="1" x14ac:dyDescent="0.25">
      <c r="AD9" s="1343" t="s">
        <v>697</v>
      </c>
      <c r="AE9" s="1324"/>
      <c r="AF9" s="1324"/>
      <c r="AG9" s="1324"/>
      <c r="AH9" s="1324"/>
      <c r="AI9" s="1324"/>
      <c r="AJ9" s="1324"/>
      <c r="AK9" s="1324"/>
      <c r="AL9" s="1324"/>
      <c r="AM9" s="1324"/>
      <c r="AO9" s="1344" t="s">
        <v>855</v>
      </c>
      <c r="AP9" s="1324"/>
      <c r="AQ9" s="1324"/>
      <c r="AR9" s="1324"/>
      <c r="AS9" s="1324"/>
    </row>
    <row r="10" spans="1:54" ht="0" hidden="1" customHeight="1" x14ac:dyDescent="0.25"/>
    <row r="11" spans="1:54" ht="19.899999999999999" customHeight="1" x14ac:dyDescent="0.25"/>
    <row r="12" spans="1:54" ht="0" hidden="1" customHeight="1" x14ac:dyDescent="0.25"/>
    <row r="13" spans="1:54" ht="8.4499999999999993" customHeight="1" x14ac:dyDescent="0.25"/>
    <row r="14" spans="1:54" ht="27.75" customHeight="1" x14ac:dyDescent="0.25">
      <c r="A14" s="1345" t="s">
        <v>698</v>
      </c>
      <c r="B14" s="1336"/>
      <c r="C14" s="1336"/>
      <c r="D14" s="1336"/>
      <c r="E14" s="1337"/>
      <c r="F14" s="1346" t="s">
        <v>856</v>
      </c>
      <c r="G14" s="1336"/>
      <c r="H14" s="1337"/>
      <c r="I14" s="1345" t="s">
        <v>700</v>
      </c>
      <c r="J14" s="1336"/>
      <c r="K14" s="1336"/>
      <c r="L14" s="1336"/>
      <c r="M14" s="1336"/>
      <c r="N14" s="1336"/>
      <c r="O14" s="1336"/>
      <c r="P14" s="1337"/>
      <c r="Q14" s="1347" t="s">
        <v>701</v>
      </c>
      <c r="R14" s="1336"/>
      <c r="S14" s="1336"/>
      <c r="T14" s="1336"/>
      <c r="U14" s="1336"/>
      <c r="V14" s="1336"/>
      <c r="W14" s="1337"/>
      <c r="X14" s="1345" t="s">
        <v>702</v>
      </c>
      <c r="Y14" s="1336"/>
      <c r="Z14" s="1336"/>
      <c r="AA14" s="1336"/>
      <c r="AB14" s="1336"/>
      <c r="AC14" s="1336"/>
      <c r="AD14" s="1337"/>
      <c r="AE14" s="1347" t="s">
        <v>857</v>
      </c>
      <c r="AF14" s="1336"/>
      <c r="AG14" s="1336"/>
      <c r="AH14" s="1336"/>
      <c r="AI14" s="1336"/>
      <c r="AJ14" s="1337"/>
      <c r="AK14" s="1147" t="s">
        <v>685</v>
      </c>
      <c r="AL14" s="1147" t="s">
        <v>685</v>
      </c>
      <c r="AM14" s="1327" t="s">
        <v>685</v>
      </c>
      <c r="AN14" s="1324"/>
      <c r="AO14" s="1324"/>
      <c r="AP14" s="1147" t="s">
        <v>685</v>
      </c>
      <c r="AQ14" s="1147" t="s">
        <v>685</v>
      </c>
      <c r="AR14" s="1147" t="s">
        <v>685</v>
      </c>
      <c r="AS14" s="1147" t="s">
        <v>685</v>
      </c>
      <c r="AT14" s="1147" t="s">
        <v>685</v>
      </c>
      <c r="AU14" s="1147" t="s">
        <v>685</v>
      </c>
      <c r="AV14" s="1147" t="s">
        <v>685</v>
      </c>
      <c r="AW14" s="1147" t="s">
        <v>685</v>
      </c>
      <c r="AX14" s="1147" t="s">
        <v>685</v>
      </c>
      <c r="AY14" s="1147" t="s">
        <v>685</v>
      </c>
      <c r="AZ14" s="1147" t="s">
        <v>685</v>
      </c>
      <c r="BA14" s="1147" t="s">
        <v>685</v>
      </c>
      <c r="BB14" s="1147" t="s">
        <v>685</v>
      </c>
    </row>
    <row r="15" spans="1:54" x14ac:dyDescent="0.25">
      <c r="A15" s="1340" t="s">
        <v>703</v>
      </c>
      <c r="B15" s="1336"/>
      <c r="C15" s="1336"/>
      <c r="D15" s="1336"/>
      <c r="E15" s="1336"/>
      <c r="F15" s="1337"/>
      <c r="G15" s="1335" t="s">
        <v>696</v>
      </c>
      <c r="H15" s="1336"/>
      <c r="I15" s="1336"/>
      <c r="J15" s="1336"/>
      <c r="K15" s="1336"/>
      <c r="L15" s="1336"/>
      <c r="M15" s="1336"/>
      <c r="N15" s="1336"/>
      <c r="O15" s="1336"/>
      <c r="P15" s="1336"/>
      <c r="Q15" s="1336"/>
      <c r="R15" s="1336"/>
      <c r="S15" s="1336"/>
      <c r="T15" s="1336"/>
      <c r="U15" s="1336"/>
      <c r="V15" s="1336"/>
      <c r="W15" s="1336"/>
      <c r="X15" s="1336"/>
      <c r="Y15" s="1336"/>
      <c r="Z15" s="1336"/>
      <c r="AA15" s="1336"/>
      <c r="AB15" s="1336"/>
      <c r="AC15" s="1336"/>
      <c r="AD15" s="1336"/>
      <c r="AE15" s="1336"/>
      <c r="AF15" s="1336"/>
      <c r="AG15" s="1337"/>
      <c r="AH15" s="1157" t="s">
        <v>685</v>
      </c>
      <c r="AI15" s="1157" t="s">
        <v>685</v>
      </c>
      <c r="AJ15" s="1157" t="s">
        <v>685</v>
      </c>
      <c r="AK15" s="1157" t="s">
        <v>685</v>
      </c>
      <c r="AL15" s="1157" t="s">
        <v>685</v>
      </c>
      <c r="AM15" s="1338" t="s">
        <v>685</v>
      </c>
      <c r="AN15" s="1339"/>
      <c r="AO15" s="1339"/>
      <c r="AP15" s="1147" t="s">
        <v>685</v>
      </c>
      <c r="AQ15" s="1147" t="s">
        <v>685</v>
      </c>
      <c r="AR15" s="1147" t="s">
        <v>685</v>
      </c>
      <c r="AS15" s="1147" t="s">
        <v>685</v>
      </c>
      <c r="AT15" s="1147" t="s">
        <v>685</v>
      </c>
      <c r="AU15" s="1147" t="s">
        <v>685</v>
      </c>
      <c r="AV15" s="1147" t="s">
        <v>685</v>
      </c>
      <c r="AW15" s="1147" t="s">
        <v>685</v>
      </c>
      <c r="AX15" s="1147" t="s">
        <v>685</v>
      </c>
      <c r="AY15" s="1147" t="s">
        <v>685</v>
      </c>
      <c r="AZ15" s="1147" t="s">
        <v>685</v>
      </c>
      <c r="BA15" s="1147" t="s">
        <v>685</v>
      </c>
      <c r="BB15" s="1147" t="s">
        <v>685</v>
      </c>
    </row>
    <row r="16" spans="1:54" ht="42" customHeight="1" x14ac:dyDescent="0.25">
      <c r="A16" s="1340" t="s">
        <v>704</v>
      </c>
      <c r="B16" s="1336"/>
      <c r="C16" s="1336"/>
      <c r="D16" s="1336"/>
      <c r="E16" s="1336"/>
      <c r="F16" s="1336"/>
      <c r="G16" s="1337"/>
      <c r="H16" s="1335" t="s">
        <v>705</v>
      </c>
      <c r="I16" s="1336"/>
      <c r="J16" s="1336"/>
      <c r="K16" s="1336"/>
      <c r="L16" s="1336"/>
      <c r="M16" s="1336"/>
      <c r="N16" s="1336"/>
      <c r="O16" s="1336"/>
      <c r="P16" s="1336"/>
      <c r="Q16" s="1336"/>
      <c r="R16" s="1336"/>
      <c r="S16" s="1336"/>
      <c r="T16" s="1336"/>
      <c r="U16" s="1336"/>
      <c r="V16" s="1336"/>
      <c r="W16" s="1336"/>
      <c r="X16" s="1336"/>
      <c r="Y16" s="1336"/>
      <c r="Z16" s="1336"/>
      <c r="AA16" s="1336"/>
      <c r="AB16" s="1336"/>
      <c r="AC16" s="1336"/>
      <c r="AD16" s="1336"/>
      <c r="AE16" s="1336"/>
      <c r="AF16" s="1336"/>
      <c r="AG16" s="1336"/>
      <c r="AH16" s="1336"/>
      <c r="AI16" s="1336"/>
      <c r="AJ16" s="1336"/>
      <c r="AK16" s="1336"/>
      <c r="AL16" s="1336"/>
      <c r="AM16" s="1336"/>
      <c r="AN16" s="1336"/>
      <c r="AO16" s="1337"/>
      <c r="AP16" s="1102" t="s">
        <v>719</v>
      </c>
      <c r="AQ16" s="1103" t="s">
        <v>720</v>
      </c>
      <c r="AR16" s="1102" t="s">
        <v>721</v>
      </c>
      <c r="AS16" s="1102" t="s">
        <v>722</v>
      </c>
      <c r="AT16" s="1103" t="s">
        <v>723</v>
      </c>
      <c r="AU16" s="1102" t="s">
        <v>724</v>
      </c>
      <c r="AV16" s="1103" t="s">
        <v>725</v>
      </c>
      <c r="AW16" s="1102" t="s">
        <v>726</v>
      </c>
      <c r="AX16" s="1103" t="s">
        <v>727</v>
      </c>
      <c r="AY16" s="1102" t="s">
        <v>728</v>
      </c>
      <c r="AZ16" s="1102" t="s">
        <v>729</v>
      </c>
      <c r="BA16" s="1102" t="s">
        <v>730</v>
      </c>
      <c r="BB16" s="1102" t="s">
        <v>731</v>
      </c>
    </row>
    <row r="17" spans="1:54" ht="18.75" customHeight="1" x14ac:dyDescent="0.25">
      <c r="A17" s="1155"/>
      <c r="B17" s="1152"/>
      <c r="C17" s="1152"/>
      <c r="D17" s="1152"/>
      <c r="E17" s="1152"/>
      <c r="F17" s="1152"/>
      <c r="G17" s="1153"/>
      <c r="H17" s="1156"/>
      <c r="I17" s="1152"/>
      <c r="J17" s="1152"/>
      <c r="K17" s="1152"/>
      <c r="L17" s="1152"/>
      <c r="M17" s="1152"/>
      <c r="N17" s="1152"/>
      <c r="O17" s="1152"/>
      <c r="P17" s="1152"/>
      <c r="Q17" s="1152"/>
      <c r="R17" s="1152"/>
      <c r="S17" s="1152"/>
      <c r="T17" s="1152"/>
      <c r="U17" s="1152"/>
      <c r="V17" s="1152"/>
      <c r="W17" s="1152"/>
      <c r="X17" s="1152"/>
      <c r="Y17" s="1152"/>
      <c r="Z17" s="1152"/>
      <c r="AA17" s="1152"/>
      <c r="AB17" s="1152"/>
      <c r="AC17" s="1152"/>
      <c r="AD17" s="1152"/>
      <c r="AE17" s="1152"/>
      <c r="AF17" s="1341" t="s">
        <v>858</v>
      </c>
      <c r="AG17" s="1341"/>
      <c r="AH17" s="1341"/>
      <c r="AI17" s="1341"/>
      <c r="AJ17" s="1341"/>
      <c r="AK17" s="1341"/>
      <c r="AL17" s="1341"/>
      <c r="AM17" s="1341"/>
      <c r="AN17" s="1341"/>
      <c r="AO17" s="1341"/>
      <c r="AP17" s="1104">
        <f>+AP30</f>
        <v>172032226926</v>
      </c>
      <c r="AQ17" s="1105">
        <f t="shared" ref="AQ17:BB17" si="0">+AQ30</f>
        <v>171186130380</v>
      </c>
      <c r="AR17" s="1104">
        <f t="shared" si="0"/>
        <v>846096546</v>
      </c>
      <c r="AS17" s="1104">
        <f t="shared" si="0"/>
        <v>0</v>
      </c>
      <c r="AT17" s="1105">
        <f t="shared" si="0"/>
        <v>14424349040</v>
      </c>
      <c r="AU17" s="1104">
        <f t="shared" si="0"/>
        <v>156761781340</v>
      </c>
      <c r="AV17" s="1105">
        <f t="shared" si="0"/>
        <v>12724372486</v>
      </c>
      <c r="AW17" s="1104">
        <f t="shared" si="0"/>
        <v>1699976554</v>
      </c>
      <c r="AX17" s="1105">
        <f t="shared" si="0"/>
        <v>12724372486</v>
      </c>
      <c r="AY17" s="1104">
        <f t="shared" si="0"/>
        <v>0</v>
      </c>
      <c r="AZ17" s="1104">
        <f t="shared" si="0"/>
        <v>12724372486</v>
      </c>
      <c r="BA17" s="1104">
        <f t="shared" si="0"/>
        <v>0</v>
      </c>
      <c r="BB17" s="1104">
        <f t="shared" si="0"/>
        <v>0</v>
      </c>
    </row>
    <row r="18" spans="1:54" ht="15" customHeight="1" x14ac:dyDescent="0.25">
      <c r="A18" s="1155"/>
      <c r="B18" s="1152"/>
      <c r="C18" s="1152"/>
      <c r="D18" s="1152"/>
      <c r="E18" s="1152"/>
      <c r="F18" s="1152"/>
      <c r="G18" s="1153"/>
      <c r="H18" s="1156"/>
      <c r="I18" s="1152"/>
      <c r="J18" s="1152"/>
      <c r="K18" s="1152"/>
      <c r="L18" s="1152"/>
      <c r="M18" s="1152"/>
      <c r="N18" s="1152"/>
      <c r="O18" s="1152"/>
      <c r="P18" s="1152"/>
      <c r="Q18" s="1152"/>
      <c r="R18" s="1152"/>
      <c r="S18" s="1152"/>
      <c r="T18" s="1152"/>
      <c r="U18" s="1152"/>
      <c r="V18" s="1152"/>
      <c r="W18" s="1152"/>
      <c r="X18" s="1152"/>
      <c r="Y18" s="1152"/>
      <c r="Z18" s="1152"/>
      <c r="AA18" s="1152"/>
      <c r="AB18" s="1152"/>
      <c r="AC18" s="1152"/>
      <c r="AD18" s="1152"/>
      <c r="AE18" s="1152"/>
      <c r="AF18" s="1341" t="s">
        <v>859</v>
      </c>
      <c r="AG18" s="1341"/>
      <c r="AH18" s="1341"/>
      <c r="AI18" s="1341"/>
      <c r="AJ18" s="1341"/>
      <c r="AK18" s="1341"/>
      <c r="AL18" s="1341"/>
      <c r="AM18" s="1341"/>
      <c r="AN18" s="1341"/>
      <c r="AO18" s="1341"/>
      <c r="AP18" s="1104">
        <f>+AP67</f>
        <v>18322440000</v>
      </c>
      <c r="AQ18" s="1105">
        <f t="shared" ref="AQ18:BB18" si="1">+AQ67</f>
        <v>9564692466.6299992</v>
      </c>
      <c r="AR18" s="1104">
        <f t="shared" si="1"/>
        <v>8757747533.3700008</v>
      </c>
      <c r="AS18" s="1104">
        <f t="shared" si="1"/>
        <v>0</v>
      </c>
      <c r="AT18" s="1105">
        <f t="shared" si="1"/>
        <v>5937906348.0500002</v>
      </c>
      <c r="AU18" s="1104">
        <f t="shared" si="1"/>
        <v>3626786118.5799999</v>
      </c>
      <c r="AV18" s="1105">
        <f t="shared" si="1"/>
        <v>322615508.80000001</v>
      </c>
      <c r="AW18" s="1104">
        <f t="shared" si="1"/>
        <v>5615290839.25</v>
      </c>
      <c r="AX18" s="1105">
        <f t="shared" si="1"/>
        <v>321985062.80000001</v>
      </c>
      <c r="AY18" s="1104">
        <f t="shared" si="1"/>
        <v>630446</v>
      </c>
      <c r="AZ18" s="1104">
        <f t="shared" si="1"/>
        <v>308750343.80000001</v>
      </c>
      <c r="BA18" s="1104">
        <f t="shared" si="1"/>
        <v>13234719</v>
      </c>
      <c r="BB18" s="1104">
        <f t="shared" si="1"/>
        <v>0</v>
      </c>
    </row>
    <row r="19" spans="1:54" ht="24" customHeight="1" x14ac:dyDescent="0.25">
      <c r="A19" s="1155"/>
      <c r="B19" s="1152"/>
      <c r="C19" s="1152"/>
      <c r="D19" s="1152"/>
      <c r="E19" s="1152"/>
      <c r="F19" s="1152"/>
      <c r="G19" s="1153"/>
      <c r="H19" s="1156"/>
      <c r="I19" s="1152"/>
      <c r="J19" s="1152"/>
      <c r="K19" s="1152"/>
      <c r="L19" s="1152"/>
      <c r="M19" s="1152"/>
      <c r="N19" s="1152"/>
      <c r="O19" s="1152"/>
      <c r="P19" s="1152"/>
      <c r="Q19" s="1152"/>
      <c r="R19" s="1152"/>
      <c r="S19" s="1152"/>
      <c r="T19" s="1152"/>
      <c r="U19" s="1152"/>
      <c r="V19" s="1152"/>
      <c r="W19" s="1152"/>
      <c r="X19" s="1152"/>
      <c r="Y19" s="1152"/>
      <c r="Z19" s="1152"/>
      <c r="AA19" s="1152"/>
      <c r="AB19" s="1152"/>
      <c r="AC19" s="1152"/>
      <c r="AD19" s="1152"/>
      <c r="AE19" s="1152"/>
      <c r="AF19" s="1341" t="s">
        <v>860</v>
      </c>
      <c r="AG19" s="1341"/>
      <c r="AH19" s="1341"/>
      <c r="AI19" s="1341"/>
      <c r="AJ19" s="1341"/>
      <c r="AK19" s="1341"/>
      <c r="AL19" s="1341"/>
      <c r="AM19" s="1341"/>
      <c r="AN19" s="1341"/>
      <c r="AO19" s="1341"/>
      <c r="AP19" s="1104">
        <f>+AP139+AP140+AP141</f>
        <v>283149188845</v>
      </c>
      <c r="AQ19" s="1105">
        <f t="shared" ref="AQ19:BB19" si="2">+AQ139+AQ140+AQ141</f>
        <v>61123790790</v>
      </c>
      <c r="AR19" s="1104">
        <f t="shared" si="2"/>
        <v>222025398055</v>
      </c>
      <c r="AS19" s="1104">
        <f t="shared" si="2"/>
        <v>0</v>
      </c>
      <c r="AT19" s="1105">
        <f t="shared" si="2"/>
        <v>54982293126</v>
      </c>
      <c r="AU19" s="1104">
        <f t="shared" si="2"/>
        <v>6141497664</v>
      </c>
      <c r="AV19" s="1105">
        <f t="shared" si="2"/>
        <v>18914690</v>
      </c>
      <c r="AW19" s="1104">
        <f t="shared" si="2"/>
        <v>54963378436</v>
      </c>
      <c r="AX19" s="1105">
        <f t="shared" si="2"/>
        <v>5391783</v>
      </c>
      <c r="AY19" s="1104">
        <f t="shared" si="2"/>
        <v>13522907</v>
      </c>
      <c r="AZ19" s="1104">
        <f t="shared" si="2"/>
        <v>5391783</v>
      </c>
      <c r="BA19" s="1104">
        <f t="shared" si="2"/>
        <v>0</v>
      </c>
      <c r="BB19" s="1104">
        <f t="shared" si="2"/>
        <v>0</v>
      </c>
    </row>
    <row r="20" spans="1:54" s="1112" customFormat="1" ht="20.25" customHeight="1" x14ac:dyDescent="0.25">
      <c r="A20" s="1106"/>
      <c r="B20" s="1107"/>
      <c r="C20" s="1107"/>
      <c r="D20" s="1107"/>
      <c r="E20" s="1107"/>
      <c r="F20" s="1107"/>
      <c r="G20" s="1108"/>
      <c r="H20" s="1109"/>
      <c r="I20" s="1107"/>
      <c r="J20" s="1107"/>
      <c r="K20" s="1107"/>
      <c r="L20" s="1107"/>
      <c r="M20" s="1107"/>
      <c r="N20" s="1107"/>
      <c r="O20" s="1107"/>
      <c r="P20" s="1107"/>
      <c r="Q20" s="1107"/>
      <c r="R20" s="1107"/>
      <c r="S20" s="1107"/>
      <c r="T20" s="1107"/>
      <c r="U20" s="1107"/>
      <c r="V20" s="1107"/>
      <c r="W20" s="1107"/>
      <c r="X20" s="1107"/>
      <c r="Y20" s="1107"/>
      <c r="Z20" s="1107"/>
      <c r="AA20" s="1107"/>
      <c r="AB20" s="1107"/>
      <c r="AC20" s="1107"/>
      <c r="AD20" s="1107"/>
      <c r="AE20" s="1107"/>
      <c r="AF20" s="1353" t="s">
        <v>861</v>
      </c>
      <c r="AG20" s="1353"/>
      <c r="AH20" s="1353"/>
      <c r="AI20" s="1353"/>
      <c r="AJ20" s="1353"/>
      <c r="AK20" s="1353"/>
      <c r="AL20" s="1353"/>
      <c r="AM20" s="1353"/>
      <c r="AN20" s="1353"/>
      <c r="AO20" s="1353"/>
      <c r="AP20" s="1110">
        <f>+AP17+AP18+AP19</f>
        <v>473503855771</v>
      </c>
      <c r="AQ20" s="1111">
        <f t="shared" ref="AQ20:BB20" si="3">+AQ17+AQ18+AQ19</f>
        <v>241874613636.63</v>
      </c>
      <c r="AR20" s="1110">
        <f t="shared" si="3"/>
        <v>231629242134.37</v>
      </c>
      <c r="AS20" s="1110">
        <f t="shared" si="3"/>
        <v>0</v>
      </c>
      <c r="AT20" s="1111">
        <f t="shared" si="3"/>
        <v>75344548514.050003</v>
      </c>
      <c r="AU20" s="1110">
        <f t="shared" si="3"/>
        <v>166530065122.57999</v>
      </c>
      <c r="AV20" s="1111">
        <f t="shared" si="3"/>
        <v>13065902684.799999</v>
      </c>
      <c r="AW20" s="1110">
        <f t="shared" si="3"/>
        <v>62278645829.25</v>
      </c>
      <c r="AX20" s="1111">
        <f t="shared" si="3"/>
        <v>13051749331.799999</v>
      </c>
      <c r="AY20" s="1110">
        <f t="shared" si="3"/>
        <v>14153353</v>
      </c>
      <c r="AZ20" s="1110">
        <f t="shared" si="3"/>
        <v>13038514612.799999</v>
      </c>
      <c r="BA20" s="1110">
        <f t="shared" si="3"/>
        <v>13234719</v>
      </c>
      <c r="BB20" s="1110">
        <f t="shared" si="3"/>
        <v>0</v>
      </c>
    </row>
    <row r="21" spans="1:54" s="1115" customFormat="1" ht="19.5" customHeight="1" x14ac:dyDescent="0.25">
      <c r="A21" s="1106"/>
      <c r="B21" s="1113"/>
      <c r="C21" s="1113"/>
      <c r="D21" s="1113"/>
      <c r="E21" s="1113"/>
      <c r="F21" s="1113"/>
      <c r="G21" s="1114"/>
      <c r="H21" s="1109"/>
      <c r="I21" s="1113"/>
      <c r="J21" s="1113"/>
      <c r="K21" s="1113"/>
      <c r="L21" s="1113"/>
      <c r="M21" s="1113"/>
      <c r="N21" s="1113"/>
      <c r="O21" s="1113"/>
      <c r="P21" s="1113"/>
      <c r="Q21" s="1113"/>
      <c r="R21" s="1113"/>
      <c r="S21" s="1113"/>
      <c r="T21" s="1113"/>
      <c r="U21" s="1113"/>
      <c r="V21" s="1113"/>
      <c r="W21" s="1113"/>
      <c r="X21" s="1113"/>
      <c r="Y21" s="1113"/>
      <c r="Z21" s="1113"/>
      <c r="AA21" s="1113"/>
      <c r="AB21" s="1113"/>
      <c r="AC21" s="1113"/>
      <c r="AD21" s="1113"/>
      <c r="AE21" s="1113"/>
      <c r="AF21" s="1353" t="s">
        <v>657</v>
      </c>
      <c r="AG21" s="1353"/>
      <c r="AH21" s="1353"/>
      <c r="AI21" s="1353"/>
      <c r="AJ21" s="1353"/>
      <c r="AK21" s="1353"/>
      <c r="AL21" s="1353"/>
      <c r="AM21" s="1353"/>
      <c r="AN21" s="1353"/>
      <c r="AO21" s="1353"/>
      <c r="AP21" s="1110">
        <f>+AP174+AP175+AP176</f>
        <v>36015382139</v>
      </c>
      <c r="AQ21" s="1111">
        <f t="shared" ref="AQ21:BB21" si="4">+AQ174+AQ175+AQ176</f>
        <v>26093657881</v>
      </c>
      <c r="AR21" s="1110">
        <f t="shared" si="4"/>
        <v>9921724258</v>
      </c>
      <c r="AS21" s="1110">
        <f t="shared" si="4"/>
        <v>0</v>
      </c>
      <c r="AT21" s="1111">
        <f t="shared" si="4"/>
        <v>16495214365</v>
      </c>
      <c r="AU21" s="1110">
        <f t="shared" si="4"/>
        <v>9598443516</v>
      </c>
      <c r="AV21" s="1111">
        <f t="shared" si="4"/>
        <v>0</v>
      </c>
      <c r="AW21" s="1110">
        <f t="shared" si="4"/>
        <v>16495214365</v>
      </c>
      <c r="AX21" s="1111">
        <f t="shared" si="4"/>
        <v>0</v>
      </c>
      <c r="AY21" s="1110">
        <f t="shared" si="4"/>
        <v>0</v>
      </c>
      <c r="AZ21" s="1110">
        <f t="shared" si="4"/>
        <v>0</v>
      </c>
      <c r="BA21" s="1110">
        <f t="shared" si="4"/>
        <v>0</v>
      </c>
      <c r="BB21" s="1110">
        <f t="shared" si="4"/>
        <v>0</v>
      </c>
    </row>
    <row r="22" spans="1:54" s="1122" customFormat="1" ht="18" customHeight="1" x14ac:dyDescent="0.25">
      <c r="A22" s="1116"/>
      <c r="B22" s="1117"/>
      <c r="C22" s="1117"/>
      <c r="D22" s="1117"/>
      <c r="E22" s="1117"/>
      <c r="F22" s="1117"/>
      <c r="G22" s="1118"/>
      <c r="H22" s="1119"/>
      <c r="I22" s="1117"/>
      <c r="J22" s="1117"/>
      <c r="K22" s="1117"/>
      <c r="L22" s="1117"/>
      <c r="M22" s="1117"/>
      <c r="N22" s="1117"/>
      <c r="O22" s="1117"/>
      <c r="P22" s="1117"/>
      <c r="Q22" s="1117"/>
      <c r="R22" s="1117"/>
      <c r="S22" s="1117"/>
      <c r="T22" s="1117"/>
      <c r="U22" s="1117"/>
      <c r="V22" s="1117"/>
      <c r="W22" s="1117"/>
      <c r="X22" s="1117"/>
      <c r="Y22" s="1117"/>
      <c r="Z22" s="1117"/>
      <c r="AA22" s="1117"/>
      <c r="AB22" s="1117"/>
      <c r="AC22" s="1117"/>
      <c r="AD22" s="1117"/>
      <c r="AE22" s="1354" t="s">
        <v>833</v>
      </c>
      <c r="AF22" s="1354"/>
      <c r="AG22" s="1354"/>
      <c r="AH22" s="1354"/>
      <c r="AI22" s="1354"/>
      <c r="AJ22" s="1354"/>
      <c r="AK22" s="1354"/>
      <c r="AL22" s="1354"/>
      <c r="AM22" s="1354"/>
      <c r="AN22" s="1354"/>
      <c r="AO22" s="1354"/>
      <c r="AP22" s="1120">
        <f>+AP20+AP21</f>
        <v>509519237910</v>
      </c>
      <c r="AQ22" s="1121">
        <f t="shared" ref="AQ22:BB22" si="5">+AQ20+AQ21</f>
        <v>267968271517.63</v>
      </c>
      <c r="AR22" s="1120">
        <f t="shared" si="5"/>
        <v>241550966392.37</v>
      </c>
      <c r="AS22" s="1120">
        <f t="shared" si="5"/>
        <v>0</v>
      </c>
      <c r="AT22" s="1121">
        <f t="shared" si="5"/>
        <v>91839762879.050003</v>
      </c>
      <c r="AU22" s="1120">
        <f t="shared" si="5"/>
        <v>176128508638.57999</v>
      </c>
      <c r="AV22" s="1121">
        <f t="shared" si="5"/>
        <v>13065902684.799999</v>
      </c>
      <c r="AW22" s="1120">
        <f t="shared" si="5"/>
        <v>78773860194.25</v>
      </c>
      <c r="AX22" s="1121">
        <f t="shared" si="5"/>
        <v>13051749331.799999</v>
      </c>
      <c r="AY22" s="1120">
        <f t="shared" si="5"/>
        <v>14153353</v>
      </c>
      <c r="AZ22" s="1120">
        <f t="shared" si="5"/>
        <v>13038514612.799999</v>
      </c>
      <c r="BA22" s="1120">
        <f t="shared" si="5"/>
        <v>13234719</v>
      </c>
      <c r="BB22" s="1120">
        <f t="shared" si="5"/>
        <v>0</v>
      </c>
    </row>
    <row r="23" spans="1:54" s="1129" customFormat="1" ht="18" customHeight="1" x14ac:dyDescent="0.25">
      <c r="A23" s="1123"/>
      <c r="B23" s="1124"/>
      <c r="C23" s="1124"/>
      <c r="D23" s="1124"/>
      <c r="E23" s="1124"/>
      <c r="F23" s="1124"/>
      <c r="G23" s="1125"/>
      <c r="H23" s="1126"/>
      <c r="I23" s="1124"/>
      <c r="J23" s="1124"/>
      <c r="K23" s="1124"/>
      <c r="L23" s="1124"/>
      <c r="M23" s="1124"/>
      <c r="N23" s="1124"/>
      <c r="O23" s="1124"/>
      <c r="P23" s="1124"/>
      <c r="Q23" s="1124"/>
      <c r="R23" s="1124"/>
      <c r="S23" s="1124"/>
      <c r="T23" s="1124"/>
      <c r="U23" s="1124"/>
      <c r="V23" s="1124"/>
      <c r="W23" s="1124"/>
      <c r="X23" s="1124"/>
      <c r="Y23" s="1124"/>
      <c r="Z23" s="1124"/>
      <c r="AA23" s="1124"/>
      <c r="AB23" s="1124"/>
      <c r="AC23" s="1124"/>
      <c r="AD23" s="1124"/>
      <c r="AE23" s="1351" t="s">
        <v>862</v>
      </c>
      <c r="AF23" s="1351"/>
      <c r="AG23" s="1351"/>
      <c r="AH23" s="1351"/>
      <c r="AI23" s="1351"/>
      <c r="AJ23" s="1154"/>
      <c r="AK23" s="1154"/>
      <c r="AL23" s="1154"/>
      <c r="AM23" s="1154"/>
      <c r="AN23" s="1154"/>
      <c r="AO23" s="1154"/>
      <c r="AP23" s="1127"/>
      <c r="AQ23" s="1128">
        <v>267968271517.62997</v>
      </c>
      <c r="AR23" s="1127"/>
      <c r="AS23" s="1127">
        <v>0</v>
      </c>
      <c r="AT23" s="1128">
        <v>91839762879.050003</v>
      </c>
      <c r="AU23" s="1127">
        <v>176128508638.57999</v>
      </c>
      <c r="AV23" s="1128">
        <v>13065902684.799999</v>
      </c>
      <c r="AW23" s="1127">
        <v>78773860194.25</v>
      </c>
      <c r="AX23" s="1128">
        <v>13051749331.799999</v>
      </c>
      <c r="AY23" s="1127">
        <v>14153353</v>
      </c>
      <c r="AZ23" s="1127">
        <v>13038514612.799999</v>
      </c>
      <c r="BA23" s="1127">
        <v>13234719</v>
      </c>
      <c r="BB23" s="1127"/>
    </row>
    <row r="24" spans="1:54" s="1129" customFormat="1" ht="18" customHeight="1" x14ac:dyDescent="0.25">
      <c r="A24" s="1123"/>
      <c r="B24" s="1124"/>
      <c r="C24" s="1124"/>
      <c r="D24" s="1124"/>
      <c r="E24" s="1124"/>
      <c r="F24" s="1124"/>
      <c r="G24" s="1125"/>
      <c r="H24" s="1126"/>
      <c r="I24" s="1124"/>
      <c r="J24" s="1124"/>
      <c r="K24" s="1124"/>
      <c r="L24" s="1124"/>
      <c r="M24" s="1124"/>
      <c r="N24" s="1124"/>
      <c r="O24" s="1124"/>
      <c r="P24" s="1124"/>
      <c r="Q24" s="1124"/>
      <c r="R24" s="1124"/>
      <c r="S24" s="1124"/>
      <c r="T24" s="1124"/>
      <c r="U24" s="1124"/>
      <c r="V24" s="1124"/>
      <c r="W24" s="1124"/>
      <c r="X24" s="1124"/>
      <c r="Y24" s="1124"/>
      <c r="Z24" s="1124"/>
      <c r="AA24" s="1124"/>
      <c r="AB24" s="1124"/>
      <c r="AC24" s="1124"/>
      <c r="AD24" s="1124"/>
      <c r="AE24" s="1154"/>
      <c r="AF24" s="1351" t="s">
        <v>351</v>
      </c>
      <c r="AG24" s="1351"/>
      <c r="AH24" s="1351"/>
      <c r="AI24" s="1351"/>
      <c r="AJ24" s="1351"/>
      <c r="AK24" s="1154"/>
      <c r="AL24" s="1154"/>
      <c r="AM24" s="1154"/>
      <c r="AN24" s="1154"/>
      <c r="AO24" s="1154"/>
      <c r="AP24" s="1127">
        <v>0</v>
      </c>
      <c r="AQ24" s="1128">
        <f>+AQ22-AQ23</f>
        <v>0</v>
      </c>
      <c r="AR24" s="1127">
        <v>0</v>
      </c>
      <c r="AS24" s="1127">
        <v>0</v>
      </c>
      <c r="AT24" s="1128">
        <f t="shared" ref="AT24:BB24" si="6">+AT22-AT23</f>
        <v>0</v>
      </c>
      <c r="AU24" s="1127">
        <f t="shared" si="6"/>
        <v>0</v>
      </c>
      <c r="AV24" s="1128">
        <f>+AV22-AV23</f>
        <v>0</v>
      </c>
      <c r="AW24" s="1127">
        <f t="shared" si="6"/>
        <v>0</v>
      </c>
      <c r="AX24" s="1128">
        <f t="shared" si="6"/>
        <v>0</v>
      </c>
      <c r="AY24" s="1127">
        <f t="shared" si="6"/>
        <v>0</v>
      </c>
      <c r="AZ24" s="1127">
        <f t="shared" si="6"/>
        <v>0</v>
      </c>
      <c r="BA24" s="1127">
        <f t="shared" si="6"/>
        <v>0</v>
      </c>
      <c r="BB24" s="1127">
        <f t="shared" si="6"/>
        <v>0</v>
      </c>
    </row>
    <row r="25" spans="1:54" ht="36.75" customHeight="1" x14ac:dyDescent="0.25">
      <c r="A25" s="1155"/>
      <c r="B25" s="1152"/>
      <c r="C25" s="1152"/>
      <c r="D25" s="1152"/>
      <c r="E25" s="1152"/>
      <c r="F25" s="1152"/>
      <c r="G25" s="1153"/>
      <c r="H25" s="1156"/>
      <c r="I25" s="1152"/>
      <c r="J25" s="1152"/>
      <c r="K25" s="1152"/>
      <c r="L25" s="1152"/>
      <c r="M25" s="1152"/>
      <c r="N25" s="1152"/>
      <c r="O25" s="1152"/>
      <c r="P25" s="1152"/>
      <c r="Q25" s="1152"/>
      <c r="R25" s="1152"/>
      <c r="S25" s="1152"/>
      <c r="T25" s="1152"/>
      <c r="U25" s="1152"/>
      <c r="V25" s="1152"/>
      <c r="W25" s="1152"/>
      <c r="X25" s="1152"/>
      <c r="Y25" s="1152"/>
      <c r="Z25" s="1152"/>
      <c r="AA25" s="1152"/>
      <c r="AB25" s="1152"/>
      <c r="AC25" s="1152"/>
      <c r="AD25" s="1152"/>
      <c r="AE25" s="1152"/>
      <c r="AF25" s="1152"/>
      <c r="AG25" s="1152"/>
      <c r="AH25" s="1152"/>
      <c r="AI25" s="1152"/>
      <c r="AJ25" s="1152"/>
      <c r="AK25" s="1152"/>
      <c r="AL25" s="1152"/>
      <c r="AM25" s="1152"/>
      <c r="AN25" s="1152"/>
      <c r="AO25" s="1153"/>
      <c r="AP25" s="1147"/>
      <c r="AQ25" s="1147"/>
      <c r="AR25" s="1147"/>
      <c r="AS25" s="1147"/>
      <c r="AT25" s="1147"/>
      <c r="AU25" s="1147"/>
      <c r="AV25" s="1147"/>
      <c r="AW25" s="1147"/>
      <c r="AX25" s="1147"/>
      <c r="AY25" s="1147"/>
      <c r="AZ25" s="1147"/>
      <c r="BA25" s="1147"/>
      <c r="BB25" s="1147"/>
    </row>
    <row r="26" spans="1:54" ht="25.5" customHeight="1" x14ac:dyDescent="0.25">
      <c r="A26" s="1342" t="s">
        <v>706</v>
      </c>
      <c r="B26" s="1337"/>
      <c r="C26" s="1352" t="s">
        <v>707</v>
      </c>
      <c r="D26" s="1337"/>
      <c r="E26" s="1342" t="s">
        <v>708</v>
      </c>
      <c r="F26" s="1337"/>
      <c r="G26" s="1342" t="s">
        <v>709</v>
      </c>
      <c r="H26" s="1337"/>
      <c r="I26" s="1342" t="s">
        <v>710</v>
      </c>
      <c r="J26" s="1336"/>
      <c r="K26" s="1337"/>
      <c r="L26" s="1342" t="s">
        <v>711</v>
      </c>
      <c r="M26" s="1336"/>
      <c r="N26" s="1337"/>
      <c r="O26" s="1342" t="s">
        <v>712</v>
      </c>
      <c r="P26" s="1337"/>
      <c r="Q26" s="1342" t="s">
        <v>713</v>
      </c>
      <c r="R26" s="1337"/>
      <c r="S26" s="1342" t="s">
        <v>714</v>
      </c>
      <c r="T26" s="1336"/>
      <c r="U26" s="1336"/>
      <c r="V26" s="1336"/>
      <c r="W26" s="1336"/>
      <c r="X26" s="1336"/>
      <c r="Y26" s="1336"/>
      <c r="Z26" s="1337"/>
      <c r="AA26" s="1342" t="s">
        <v>715</v>
      </c>
      <c r="AB26" s="1336"/>
      <c r="AC26" s="1336"/>
      <c r="AD26" s="1336"/>
      <c r="AE26" s="1337"/>
      <c r="AF26" s="1342" t="s">
        <v>716</v>
      </c>
      <c r="AG26" s="1336"/>
      <c r="AH26" s="1337"/>
      <c r="AI26" s="1151" t="s">
        <v>717</v>
      </c>
      <c r="AJ26" s="1342" t="s">
        <v>718</v>
      </c>
      <c r="AK26" s="1336"/>
      <c r="AL26" s="1336"/>
      <c r="AM26" s="1336"/>
      <c r="AN26" s="1336"/>
      <c r="AO26" s="1337"/>
      <c r="AP26" s="1151" t="s">
        <v>863</v>
      </c>
      <c r="AQ26" s="1151" t="s">
        <v>720</v>
      </c>
      <c r="AR26" s="1151" t="s">
        <v>721</v>
      </c>
      <c r="AS26" s="1151" t="s">
        <v>722</v>
      </c>
      <c r="AT26" s="1151" t="s">
        <v>723</v>
      </c>
      <c r="AU26" s="1151" t="s">
        <v>724</v>
      </c>
      <c r="AV26" s="1151" t="s">
        <v>725</v>
      </c>
      <c r="AW26" s="1151" t="s">
        <v>726</v>
      </c>
      <c r="AX26" s="1151" t="s">
        <v>727</v>
      </c>
      <c r="AY26" s="1151" t="s">
        <v>728</v>
      </c>
      <c r="AZ26" s="1151" t="s">
        <v>729</v>
      </c>
      <c r="BA26" s="1151" t="s">
        <v>730</v>
      </c>
      <c r="BB26" s="1151" t="s">
        <v>731</v>
      </c>
    </row>
    <row r="27" spans="1:54" x14ac:dyDescent="0.25">
      <c r="A27" s="1329" t="s">
        <v>361</v>
      </c>
      <c r="B27" s="1324"/>
      <c r="C27" s="1329"/>
      <c r="D27" s="1324"/>
      <c r="E27" s="1329"/>
      <c r="F27" s="1324"/>
      <c r="G27" s="1329"/>
      <c r="H27" s="1324"/>
      <c r="I27" s="1329"/>
      <c r="J27" s="1324"/>
      <c r="K27" s="1324"/>
      <c r="L27" s="1329"/>
      <c r="M27" s="1324"/>
      <c r="N27" s="1324"/>
      <c r="O27" s="1329"/>
      <c r="P27" s="1324"/>
      <c r="Q27" s="1329"/>
      <c r="R27" s="1324"/>
      <c r="S27" s="1330" t="s">
        <v>58</v>
      </c>
      <c r="T27" s="1324"/>
      <c r="U27" s="1324"/>
      <c r="V27" s="1324"/>
      <c r="W27" s="1324"/>
      <c r="X27" s="1324"/>
      <c r="Y27" s="1324"/>
      <c r="Z27" s="1324"/>
      <c r="AA27" s="1329" t="s">
        <v>732</v>
      </c>
      <c r="AB27" s="1324"/>
      <c r="AC27" s="1324"/>
      <c r="AD27" s="1324"/>
      <c r="AE27" s="1324"/>
      <c r="AF27" s="1329" t="s">
        <v>733</v>
      </c>
      <c r="AG27" s="1324"/>
      <c r="AH27" s="1324"/>
      <c r="AI27" s="1091" t="s">
        <v>417</v>
      </c>
      <c r="AJ27" s="1328" t="s">
        <v>734</v>
      </c>
      <c r="AK27" s="1324"/>
      <c r="AL27" s="1324"/>
      <c r="AM27" s="1324"/>
      <c r="AN27" s="1324"/>
      <c r="AO27" s="1324"/>
      <c r="AP27" s="1130">
        <v>404549968771</v>
      </c>
      <c r="AQ27" s="1130">
        <v>240753088346.63</v>
      </c>
      <c r="AR27" s="1130">
        <v>163796880424.37</v>
      </c>
      <c r="AS27" s="1130">
        <v>0</v>
      </c>
      <c r="AT27" s="1130">
        <v>75344548514.050003</v>
      </c>
      <c r="AU27" s="1130">
        <v>165408539832.57999</v>
      </c>
      <c r="AV27" s="1130">
        <v>13065902684.799999</v>
      </c>
      <c r="AW27" s="1130">
        <v>62278645829.25</v>
      </c>
      <c r="AX27" s="1130">
        <v>13051749331.799999</v>
      </c>
      <c r="AY27" s="1130">
        <v>14153353</v>
      </c>
      <c r="AZ27" s="1130">
        <v>13038514612.799999</v>
      </c>
      <c r="BA27" s="1130">
        <v>13234719</v>
      </c>
      <c r="BB27" s="1130">
        <v>0</v>
      </c>
    </row>
    <row r="28" spans="1:54" x14ac:dyDescent="0.25">
      <c r="A28" s="1329" t="s">
        <v>361</v>
      </c>
      <c r="B28" s="1324"/>
      <c r="C28" s="1329"/>
      <c r="D28" s="1324"/>
      <c r="E28" s="1329"/>
      <c r="F28" s="1324"/>
      <c r="G28" s="1329"/>
      <c r="H28" s="1324"/>
      <c r="I28" s="1329"/>
      <c r="J28" s="1324"/>
      <c r="K28" s="1324"/>
      <c r="L28" s="1329"/>
      <c r="M28" s="1324"/>
      <c r="N28" s="1324"/>
      <c r="O28" s="1329"/>
      <c r="P28" s="1324"/>
      <c r="Q28" s="1329"/>
      <c r="R28" s="1324"/>
      <c r="S28" s="1330" t="s">
        <v>58</v>
      </c>
      <c r="T28" s="1324"/>
      <c r="U28" s="1324"/>
      <c r="V28" s="1324"/>
      <c r="W28" s="1324"/>
      <c r="X28" s="1324"/>
      <c r="Y28" s="1324"/>
      <c r="Z28" s="1324"/>
      <c r="AA28" s="1329" t="s">
        <v>732</v>
      </c>
      <c r="AB28" s="1324"/>
      <c r="AC28" s="1324"/>
      <c r="AD28" s="1324"/>
      <c r="AE28" s="1324"/>
      <c r="AF28" s="1329" t="s">
        <v>735</v>
      </c>
      <c r="AG28" s="1324"/>
      <c r="AH28" s="1324"/>
      <c r="AI28" s="1091" t="s">
        <v>433</v>
      </c>
      <c r="AJ28" s="1328" t="s">
        <v>736</v>
      </c>
      <c r="AK28" s="1324"/>
      <c r="AL28" s="1324"/>
      <c r="AM28" s="1324"/>
      <c r="AN28" s="1324"/>
      <c r="AO28" s="1324"/>
      <c r="AP28" s="1130">
        <v>534570000</v>
      </c>
      <c r="AQ28" s="1130">
        <v>0</v>
      </c>
      <c r="AR28" s="1130">
        <v>534570000</v>
      </c>
      <c r="AS28" s="1130">
        <v>0</v>
      </c>
      <c r="AT28" s="1130">
        <v>0</v>
      </c>
      <c r="AU28" s="1130">
        <v>0</v>
      </c>
      <c r="AV28" s="1130">
        <v>0</v>
      </c>
      <c r="AW28" s="1130">
        <v>0</v>
      </c>
      <c r="AX28" s="1130">
        <v>0</v>
      </c>
      <c r="AY28" s="1130">
        <v>0</v>
      </c>
      <c r="AZ28" s="1130">
        <v>0</v>
      </c>
      <c r="BA28" s="1130">
        <v>0</v>
      </c>
      <c r="BB28" s="1130">
        <v>0</v>
      </c>
    </row>
    <row r="29" spans="1:54" x14ac:dyDescent="0.25">
      <c r="A29" s="1329" t="s">
        <v>361</v>
      </c>
      <c r="B29" s="1324"/>
      <c r="C29" s="1329"/>
      <c r="D29" s="1324"/>
      <c r="E29" s="1329"/>
      <c r="F29" s="1324"/>
      <c r="G29" s="1329"/>
      <c r="H29" s="1324"/>
      <c r="I29" s="1329"/>
      <c r="J29" s="1324"/>
      <c r="K29" s="1324"/>
      <c r="L29" s="1329"/>
      <c r="M29" s="1324"/>
      <c r="N29" s="1324"/>
      <c r="O29" s="1329"/>
      <c r="P29" s="1324"/>
      <c r="Q29" s="1329"/>
      <c r="R29" s="1324"/>
      <c r="S29" s="1330" t="s">
        <v>58</v>
      </c>
      <c r="T29" s="1324"/>
      <c r="U29" s="1324"/>
      <c r="V29" s="1324"/>
      <c r="W29" s="1324"/>
      <c r="X29" s="1324"/>
      <c r="Y29" s="1324"/>
      <c r="Z29" s="1324"/>
      <c r="AA29" s="1329" t="s">
        <v>732</v>
      </c>
      <c r="AB29" s="1324"/>
      <c r="AC29" s="1324"/>
      <c r="AD29" s="1324"/>
      <c r="AE29" s="1324"/>
      <c r="AF29" s="1329" t="s">
        <v>735</v>
      </c>
      <c r="AG29" s="1324"/>
      <c r="AH29" s="1324"/>
      <c r="AI29" s="1091" t="s">
        <v>370</v>
      </c>
      <c r="AJ29" s="1328" t="s">
        <v>737</v>
      </c>
      <c r="AK29" s="1324"/>
      <c r="AL29" s="1324"/>
      <c r="AM29" s="1324"/>
      <c r="AN29" s="1324"/>
      <c r="AO29" s="1324"/>
      <c r="AP29" s="1130">
        <v>68419317000</v>
      </c>
      <c r="AQ29" s="1130">
        <v>1121525290</v>
      </c>
      <c r="AR29" s="1130">
        <v>67297791710</v>
      </c>
      <c r="AS29" s="1130">
        <v>0</v>
      </c>
      <c r="AT29" s="1130">
        <v>0</v>
      </c>
      <c r="AU29" s="1130">
        <v>1121525290</v>
      </c>
      <c r="AV29" s="1130">
        <v>0</v>
      </c>
      <c r="AW29" s="1130">
        <v>0</v>
      </c>
      <c r="AX29" s="1130">
        <v>0</v>
      </c>
      <c r="AY29" s="1130">
        <v>0</v>
      </c>
      <c r="AZ29" s="1130">
        <v>0</v>
      </c>
      <c r="BA29" s="1130">
        <v>0</v>
      </c>
      <c r="BB29" s="1130">
        <v>0</v>
      </c>
    </row>
    <row r="30" spans="1:54" s="1149" customFormat="1" x14ac:dyDescent="0.25">
      <c r="A30" s="1331" t="s">
        <v>361</v>
      </c>
      <c r="B30" s="1332"/>
      <c r="C30" s="1331" t="s">
        <v>738</v>
      </c>
      <c r="D30" s="1332"/>
      <c r="E30" s="1331"/>
      <c r="F30" s="1332"/>
      <c r="G30" s="1331"/>
      <c r="H30" s="1332"/>
      <c r="I30" s="1331"/>
      <c r="J30" s="1332"/>
      <c r="K30" s="1332"/>
      <c r="L30" s="1331"/>
      <c r="M30" s="1332"/>
      <c r="N30" s="1332"/>
      <c r="O30" s="1331"/>
      <c r="P30" s="1332"/>
      <c r="Q30" s="1331"/>
      <c r="R30" s="1332"/>
      <c r="S30" s="1334" t="s">
        <v>57</v>
      </c>
      <c r="T30" s="1332"/>
      <c r="U30" s="1332"/>
      <c r="V30" s="1332"/>
      <c r="W30" s="1332"/>
      <c r="X30" s="1332"/>
      <c r="Y30" s="1332"/>
      <c r="Z30" s="1332"/>
      <c r="AA30" s="1331" t="s">
        <v>732</v>
      </c>
      <c r="AB30" s="1332"/>
      <c r="AC30" s="1332"/>
      <c r="AD30" s="1332"/>
      <c r="AE30" s="1332"/>
      <c r="AF30" s="1331" t="s">
        <v>733</v>
      </c>
      <c r="AG30" s="1332"/>
      <c r="AH30" s="1332"/>
      <c r="AI30" s="1090" t="s">
        <v>417</v>
      </c>
      <c r="AJ30" s="1333" t="s">
        <v>734</v>
      </c>
      <c r="AK30" s="1332"/>
      <c r="AL30" s="1332"/>
      <c r="AM30" s="1332"/>
      <c r="AN30" s="1332"/>
      <c r="AO30" s="1332"/>
      <c r="AP30" s="1131">
        <v>172032226926</v>
      </c>
      <c r="AQ30" s="1131">
        <v>171186130380</v>
      </c>
      <c r="AR30" s="1131">
        <v>846096546</v>
      </c>
      <c r="AS30" s="1131">
        <v>0</v>
      </c>
      <c r="AT30" s="1131">
        <v>14424349040</v>
      </c>
      <c r="AU30" s="1131">
        <v>156761781340</v>
      </c>
      <c r="AV30" s="1131">
        <v>12724372486</v>
      </c>
      <c r="AW30" s="1131">
        <v>1699976554</v>
      </c>
      <c r="AX30" s="1131">
        <v>12724372486</v>
      </c>
      <c r="AY30" s="1131">
        <v>0</v>
      </c>
      <c r="AZ30" s="1131">
        <v>12724372486</v>
      </c>
      <c r="BA30" s="1131">
        <v>0</v>
      </c>
      <c r="BB30" s="1131">
        <v>0</v>
      </c>
    </row>
    <row r="31" spans="1:54" x14ac:dyDescent="0.25">
      <c r="A31" s="1329" t="s">
        <v>361</v>
      </c>
      <c r="B31" s="1324"/>
      <c r="C31" s="1329" t="s">
        <v>738</v>
      </c>
      <c r="D31" s="1324"/>
      <c r="E31" s="1329" t="s">
        <v>739</v>
      </c>
      <c r="F31" s="1324"/>
      <c r="G31" s="1329"/>
      <c r="H31" s="1324"/>
      <c r="I31" s="1329"/>
      <c r="J31" s="1324"/>
      <c r="K31" s="1324"/>
      <c r="L31" s="1329"/>
      <c r="M31" s="1324"/>
      <c r="N31" s="1324"/>
      <c r="O31" s="1329"/>
      <c r="P31" s="1324"/>
      <c r="Q31" s="1329"/>
      <c r="R31" s="1324"/>
      <c r="S31" s="1330" t="s">
        <v>57</v>
      </c>
      <c r="T31" s="1324"/>
      <c r="U31" s="1324"/>
      <c r="V31" s="1324"/>
      <c r="W31" s="1324"/>
      <c r="X31" s="1324"/>
      <c r="Y31" s="1324"/>
      <c r="Z31" s="1324"/>
      <c r="AA31" s="1329" t="s">
        <v>732</v>
      </c>
      <c r="AB31" s="1324"/>
      <c r="AC31" s="1324"/>
      <c r="AD31" s="1324"/>
      <c r="AE31" s="1324"/>
      <c r="AF31" s="1329" t="s">
        <v>733</v>
      </c>
      <c r="AG31" s="1324"/>
      <c r="AH31" s="1324"/>
      <c r="AI31" s="1091" t="s">
        <v>417</v>
      </c>
      <c r="AJ31" s="1328" t="s">
        <v>734</v>
      </c>
      <c r="AK31" s="1324"/>
      <c r="AL31" s="1324"/>
      <c r="AM31" s="1324"/>
      <c r="AN31" s="1324"/>
      <c r="AO31" s="1324"/>
      <c r="AP31" s="1130">
        <v>172032226926</v>
      </c>
      <c r="AQ31" s="1130">
        <v>171186130380</v>
      </c>
      <c r="AR31" s="1130">
        <v>846096546</v>
      </c>
      <c r="AS31" s="1130">
        <v>0</v>
      </c>
      <c r="AT31" s="1130">
        <v>14424349040</v>
      </c>
      <c r="AU31" s="1130">
        <v>156761781340</v>
      </c>
      <c r="AV31" s="1130">
        <v>12724372486</v>
      </c>
      <c r="AW31" s="1130">
        <v>1699976554</v>
      </c>
      <c r="AX31" s="1130">
        <v>12724372486</v>
      </c>
      <c r="AY31" s="1130">
        <v>0</v>
      </c>
      <c r="AZ31" s="1130">
        <v>12724372486</v>
      </c>
      <c r="BA31" s="1130">
        <v>0</v>
      </c>
      <c r="BB31" s="1130">
        <v>0</v>
      </c>
    </row>
    <row r="32" spans="1:54" x14ac:dyDescent="0.25">
      <c r="A32" s="1329" t="s">
        <v>361</v>
      </c>
      <c r="B32" s="1324"/>
      <c r="C32" s="1329" t="s">
        <v>738</v>
      </c>
      <c r="D32" s="1324"/>
      <c r="E32" s="1329" t="s">
        <v>739</v>
      </c>
      <c r="F32" s="1324"/>
      <c r="G32" s="1329" t="s">
        <v>738</v>
      </c>
      <c r="H32" s="1324"/>
      <c r="I32" s="1329"/>
      <c r="J32" s="1324"/>
      <c r="K32" s="1324"/>
      <c r="L32" s="1329"/>
      <c r="M32" s="1324"/>
      <c r="N32" s="1324"/>
      <c r="O32" s="1329"/>
      <c r="P32" s="1324"/>
      <c r="Q32" s="1329"/>
      <c r="R32" s="1324"/>
      <c r="S32" s="1330" t="s">
        <v>740</v>
      </c>
      <c r="T32" s="1324"/>
      <c r="U32" s="1324"/>
      <c r="V32" s="1324"/>
      <c r="W32" s="1324"/>
      <c r="X32" s="1324"/>
      <c r="Y32" s="1324"/>
      <c r="Z32" s="1324"/>
      <c r="AA32" s="1329" t="s">
        <v>732</v>
      </c>
      <c r="AB32" s="1324"/>
      <c r="AC32" s="1324"/>
      <c r="AD32" s="1324"/>
      <c r="AE32" s="1324"/>
      <c r="AF32" s="1329" t="s">
        <v>733</v>
      </c>
      <c r="AG32" s="1324"/>
      <c r="AH32" s="1324"/>
      <c r="AI32" s="1091" t="s">
        <v>417</v>
      </c>
      <c r="AJ32" s="1328" t="s">
        <v>734</v>
      </c>
      <c r="AK32" s="1324"/>
      <c r="AL32" s="1324"/>
      <c r="AM32" s="1324"/>
      <c r="AN32" s="1324"/>
      <c r="AO32" s="1324"/>
      <c r="AP32" s="1130">
        <v>142026288177</v>
      </c>
      <c r="AQ32" s="1130">
        <v>142026288177</v>
      </c>
      <c r="AR32" s="1130">
        <v>0</v>
      </c>
      <c r="AS32" s="1130">
        <v>0</v>
      </c>
      <c r="AT32" s="1130">
        <v>9309075408</v>
      </c>
      <c r="AU32" s="1130">
        <v>132717212769</v>
      </c>
      <c r="AV32" s="1130">
        <v>9309075408</v>
      </c>
      <c r="AW32" s="1130">
        <v>0</v>
      </c>
      <c r="AX32" s="1130">
        <v>9309075408</v>
      </c>
      <c r="AY32" s="1130">
        <v>0</v>
      </c>
      <c r="AZ32" s="1130">
        <v>9309075408</v>
      </c>
      <c r="BA32" s="1130">
        <v>0</v>
      </c>
      <c r="BB32" s="1130">
        <v>0</v>
      </c>
    </row>
    <row r="33" spans="1:54" x14ac:dyDescent="0.25">
      <c r="A33" s="1329" t="s">
        <v>361</v>
      </c>
      <c r="B33" s="1324"/>
      <c r="C33" s="1329" t="s">
        <v>738</v>
      </c>
      <c r="D33" s="1324"/>
      <c r="E33" s="1329" t="s">
        <v>739</v>
      </c>
      <c r="F33" s="1324"/>
      <c r="G33" s="1329" t="s">
        <v>738</v>
      </c>
      <c r="H33" s="1324"/>
      <c r="I33" s="1329" t="s">
        <v>738</v>
      </c>
      <c r="J33" s="1324"/>
      <c r="K33" s="1324"/>
      <c r="L33" s="1329"/>
      <c r="M33" s="1324"/>
      <c r="N33" s="1324"/>
      <c r="O33" s="1329"/>
      <c r="P33" s="1324"/>
      <c r="Q33" s="1329"/>
      <c r="R33" s="1324"/>
      <c r="S33" s="1330" t="s">
        <v>608</v>
      </c>
      <c r="T33" s="1324"/>
      <c r="U33" s="1324"/>
      <c r="V33" s="1324"/>
      <c r="W33" s="1324"/>
      <c r="X33" s="1324"/>
      <c r="Y33" s="1324"/>
      <c r="Z33" s="1324"/>
      <c r="AA33" s="1329" t="s">
        <v>732</v>
      </c>
      <c r="AB33" s="1324"/>
      <c r="AC33" s="1324"/>
      <c r="AD33" s="1324"/>
      <c r="AE33" s="1324"/>
      <c r="AF33" s="1329" t="s">
        <v>733</v>
      </c>
      <c r="AG33" s="1324"/>
      <c r="AH33" s="1324"/>
      <c r="AI33" s="1091" t="s">
        <v>417</v>
      </c>
      <c r="AJ33" s="1328" t="s">
        <v>734</v>
      </c>
      <c r="AK33" s="1324"/>
      <c r="AL33" s="1324"/>
      <c r="AM33" s="1324"/>
      <c r="AN33" s="1324"/>
      <c r="AO33" s="1324"/>
      <c r="AP33" s="1130">
        <v>100788159660</v>
      </c>
      <c r="AQ33" s="1130">
        <v>100788159660</v>
      </c>
      <c r="AR33" s="1130">
        <v>0</v>
      </c>
      <c r="AS33" s="1130">
        <v>0</v>
      </c>
      <c r="AT33" s="1130">
        <v>7978407759</v>
      </c>
      <c r="AU33" s="1130">
        <v>92809751901</v>
      </c>
      <c r="AV33" s="1130">
        <v>7978407759</v>
      </c>
      <c r="AW33" s="1130">
        <v>0</v>
      </c>
      <c r="AX33" s="1130">
        <v>7978407759</v>
      </c>
      <c r="AY33" s="1130">
        <v>0</v>
      </c>
      <c r="AZ33" s="1130">
        <v>7978407759</v>
      </c>
      <c r="BA33" s="1130">
        <v>0</v>
      </c>
      <c r="BB33" s="1130">
        <v>0</v>
      </c>
    </row>
    <row r="34" spans="1:54" x14ac:dyDescent="0.25">
      <c r="A34" s="1323" t="s">
        <v>361</v>
      </c>
      <c r="B34" s="1324"/>
      <c r="C34" s="1323" t="s">
        <v>738</v>
      </c>
      <c r="D34" s="1324"/>
      <c r="E34" s="1323" t="s">
        <v>739</v>
      </c>
      <c r="F34" s="1324"/>
      <c r="G34" s="1323" t="s">
        <v>738</v>
      </c>
      <c r="H34" s="1324"/>
      <c r="I34" s="1323" t="s">
        <v>738</v>
      </c>
      <c r="J34" s="1324"/>
      <c r="K34" s="1324"/>
      <c r="L34" s="1323" t="s">
        <v>738</v>
      </c>
      <c r="M34" s="1324"/>
      <c r="N34" s="1324"/>
      <c r="O34" s="1323"/>
      <c r="P34" s="1324"/>
      <c r="Q34" s="1323"/>
      <c r="R34" s="1324"/>
      <c r="S34" s="1325" t="s">
        <v>362</v>
      </c>
      <c r="T34" s="1324"/>
      <c r="U34" s="1324"/>
      <c r="V34" s="1324"/>
      <c r="W34" s="1324"/>
      <c r="X34" s="1324"/>
      <c r="Y34" s="1324"/>
      <c r="Z34" s="1324"/>
      <c r="AA34" s="1323" t="s">
        <v>732</v>
      </c>
      <c r="AB34" s="1324"/>
      <c r="AC34" s="1324"/>
      <c r="AD34" s="1324"/>
      <c r="AE34" s="1324"/>
      <c r="AF34" s="1323" t="s">
        <v>733</v>
      </c>
      <c r="AG34" s="1324"/>
      <c r="AH34" s="1324"/>
      <c r="AI34" s="1092" t="s">
        <v>417</v>
      </c>
      <c r="AJ34" s="1326" t="s">
        <v>734</v>
      </c>
      <c r="AK34" s="1324"/>
      <c r="AL34" s="1324"/>
      <c r="AM34" s="1324"/>
      <c r="AN34" s="1324"/>
      <c r="AO34" s="1324"/>
      <c r="AP34" s="1132">
        <v>93732988484</v>
      </c>
      <c r="AQ34" s="1132">
        <v>93732988484</v>
      </c>
      <c r="AR34" s="1132">
        <v>0</v>
      </c>
      <c r="AS34" s="1132">
        <v>0</v>
      </c>
      <c r="AT34" s="1132">
        <v>7519745570</v>
      </c>
      <c r="AU34" s="1132">
        <v>86213242914</v>
      </c>
      <c r="AV34" s="1132">
        <v>7519745570</v>
      </c>
      <c r="AW34" s="1132">
        <v>0</v>
      </c>
      <c r="AX34" s="1132">
        <v>7519745570</v>
      </c>
      <c r="AY34" s="1132">
        <v>0</v>
      </c>
      <c r="AZ34" s="1132">
        <v>7519745570</v>
      </c>
      <c r="BA34" s="1132">
        <v>0</v>
      </c>
      <c r="BB34" s="1132">
        <v>0</v>
      </c>
    </row>
    <row r="35" spans="1:54" x14ac:dyDescent="0.25">
      <c r="A35" s="1323" t="s">
        <v>361</v>
      </c>
      <c r="B35" s="1324"/>
      <c r="C35" s="1323" t="s">
        <v>738</v>
      </c>
      <c r="D35" s="1324"/>
      <c r="E35" s="1323" t="s">
        <v>739</v>
      </c>
      <c r="F35" s="1324"/>
      <c r="G35" s="1323" t="s">
        <v>738</v>
      </c>
      <c r="H35" s="1324"/>
      <c r="I35" s="1323" t="s">
        <v>738</v>
      </c>
      <c r="J35" s="1324"/>
      <c r="K35" s="1324"/>
      <c r="L35" s="1323" t="s">
        <v>741</v>
      </c>
      <c r="M35" s="1324"/>
      <c r="N35" s="1324"/>
      <c r="O35" s="1323"/>
      <c r="P35" s="1324"/>
      <c r="Q35" s="1323"/>
      <c r="R35" s="1324"/>
      <c r="S35" s="1325" t="s">
        <v>363</v>
      </c>
      <c r="T35" s="1324"/>
      <c r="U35" s="1324"/>
      <c r="V35" s="1324"/>
      <c r="W35" s="1324"/>
      <c r="X35" s="1324"/>
      <c r="Y35" s="1324"/>
      <c r="Z35" s="1324"/>
      <c r="AA35" s="1323" t="s">
        <v>732</v>
      </c>
      <c r="AB35" s="1324"/>
      <c r="AC35" s="1324"/>
      <c r="AD35" s="1324"/>
      <c r="AE35" s="1324"/>
      <c r="AF35" s="1323" t="s">
        <v>733</v>
      </c>
      <c r="AG35" s="1324"/>
      <c r="AH35" s="1324"/>
      <c r="AI35" s="1092" t="s">
        <v>417</v>
      </c>
      <c r="AJ35" s="1326" t="s">
        <v>734</v>
      </c>
      <c r="AK35" s="1324"/>
      <c r="AL35" s="1324"/>
      <c r="AM35" s="1324"/>
      <c r="AN35" s="1324"/>
      <c r="AO35" s="1324"/>
      <c r="AP35" s="1132">
        <v>6047289580</v>
      </c>
      <c r="AQ35" s="1132">
        <v>6047289580</v>
      </c>
      <c r="AR35" s="1132">
        <v>0</v>
      </c>
      <c r="AS35" s="1132">
        <v>0</v>
      </c>
      <c r="AT35" s="1132">
        <v>342149673</v>
      </c>
      <c r="AU35" s="1132">
        <v>5705139907</v>
      </c>
      <c r="AV35" s="1132">
        <v>342149673</v>
      </c>
      <c r="AW35" s="1132">
        <v>0</v>
      </c>
      <c r="AX35" s="1132">
        <v>342149673</v>
      </c>
      <c r="AY35" s="1132">
        <v>0</v>
      </c>
      <c r="AZ35" s="1132">
        <v>342149673</v>
      </c>
      <c r="BA35" s="1132">
        <v>0</v>
      </c>
      <c r="BB35" s="1132">
        <v>0</v>
      </c>
    </row>
    <row r="36" spans="1:54" x14ac:dyDescent="0.25">
      <c r="A36" s="1323" t="s">
        <v>361</v>
      </c>
      <c r="B36" s="1324"/>
      <c r="C36" s="1323" t="s">
        <v>738</v>
      </c>
      <c r="D36" s="1324"/>
      <c r="E36" s="1323" t="s">
        <v>739</v>
      </c>
      <c r="F36" s="1324"/>
      <c r="G36" s="1323" t="s">
        <v>738</v>
      </c>
      <c r="H36" s="1324"/>
      <c r="I36" s="1323" t="s">
        <v>738</v>
      </c>
      <c r="J36" s="1324"/>
      <c r="K36" s="1324"/>
      <c r="L36" s="1323" t="s">
        <v>742</v>
      </c>
      <c r="M36" s="1324"/>
      <c r="N36" s="1324"/>
      <c r="O36" s="1323"/>
      <c r="P36" s="1324"/>
      <c r="Q36" s="1323"/>
      <c r="R36" s="1324"/>
      <c r="S36" s="1325" t="s">
        <v>364</v>
      </c>
      <c r="T36" s="1324"/>
      <c r="U36" s="1324"/>
      <c r="V36" s="1324"/>
      <c r="W36" s="1324"/>
      <c r="X36" s="1324"/>
      <c r="Y36" s="1324"/>
      <c r="Z36" s="1324"/>
      <c r="AA36" s="1323" t="s">
        <v>732</v>
      </c>
      <c r="AB36" s="1324"/>
      <c r="AC36" s="1324"/>
      <c r="AD36" s="1324"/>
      <c r="AE36" s="1324"/>
      <c r="AF36" s="1323" t="s">
        <v>733</v>
      </c>
      <c r="AG36" s="1324"/>
      <c r="AH36" s="1324"/>
      <c r="AI36" s="1092" t="s">
        <v>417</v>
      </c>
      <c r="AJ36" s="1326" t="s">
        <v>734</v>
      </c>
      <c r="AK36" s="1324"/>
      <c r="AL36" s="1324"/>
      <c r="AM36" s="1324"/>
      <c r="AN36" s="1324"/>
      <c r="AO36" s="1324"/>
      <c r="AP36" s="1132">
        <v>1007881596</v>
      </c>
      <c r="AQ36" s="1132">
        <v>1007881596</v>
      </c>
      <c r="AR36" s="1132">
        <v>0</v>
      </c>
      <c r="AS36" s="1132">
        <v>0</v>
      </c>
      <c r="AT36" s="1132">
        <v>116512516</v>
      </c>
      <c r="AU36" s="1132">
        <v>891369080</v>
      </c>
      <c r="AV36" s="1132">
        <v>116512516</v>
      </c>
      <c r="AW36" s="1132">
        <v>0</v>
      </c>
      <c r="AX36" s="1132">
        <v>116512516</v>
      </c>
      <c r="AY36" s="1132">
        <v>0</v>
      </c>
      <c r="AZ36" s="1132">
        <v>116512516</v>
      </c>
      <c r="BA36" s="1132">
        <v>0</v>
      </c>
      <c r="BB36" s="1132">
        <v>0</v>
      </c>
    </row>
    <row r="37" spans="1:54" x14ac:dyDescent="0.25">
      <c r="A37" s="1329" t="s">
        <v>361</v>
      </c>
      <c r="B37" s="1324"/>
      <c r="C37" s="1329" t="s">
        <v>738</v>
      </c>
      <c r="D37" s="1324"/>
      <c r="E37" s="1329" t="s">
        <v>739</v>
      </c>
      <c r="F37" s="1324"/>
      <c r="G37" s="1329" t="s">
        <v>738</v>
      </c>
      <c r="H37" s="1324"/>
      <c r="I37" s="1329" t="s">
        <v>742</v>
      </c>
      <c r="J37" s="1324"/>
      <c r="K37" s="1324"/>
      <c r="L37" s="1329"/>
      <c r="M37" s="1324"/>
      <c r="N37" s="1324"/>
      <c r="O37" s="1329"/>
      <c r="P37" s="1324"/>
      <c r="Q37" s="1329"/>
      <c r="R37" s="1324"/>
      <c r="S37" s="1330" t="s">
        <v>609</v>
      </c>
      <c r="T37" s="1324"/>
      <c r="U37" s="1324"/>
      <c r="V37" s="1324"/>
      <c r="W37" s="1324"/>
      <c r="X37" s="1324"/>
      <c r="Y37" s="1324"/>
      <c r="Z37" s="1324"/>
      <c r="AA37" s="1329" t="s">
        <v>732</v>
      </c>
      <c r="AB37" s="1324"/>
      <c r="AC37" s="1324"/>
      <c r="AD37" s="1324"/>
      <c r="AE37" s="1324"/>
      <c r="AF37" s="1329" t="s">
        <v>733</v>
      </c>
      <c r="AG37" s="1324"/>
      <c r="AH37" s="1324"/>
      <c r="AI37" s="1091" t="s">
        <v>417</v>
      </c>
      <c r="AJ37" s="1328" t="s">
        <v>734</v>
      </c>
      <c r="AK37" s="1324"/>
      <c r="AL37" s="1324"/>
      <c r="AM37" s="1324"/>
      <c r="AN37" s="1324"/>
      <c r="AO37" s="1324"/>
      <c r="AP37" s="1130">
        <v>1739523133</v>
      </c>
      <c r="AQ37" s="1130">
        <v>1739523133</v>
      </c>
      <c r="AR37" s="1130">
        <v>0</v>
      </c>
      <c r="AS37" s="1130">
        <v>0</v>
      </c>
      <c r="AT37" s="1130">
        <v>129508086</v>
      </c>
      <c r="AU37" s="1130">
        <v>1610015047</v>
      </c>
      <c r="AV37" s="1130">
        <v>129508086</v>
      </c>
      <c r="AW37" s="1130">
        <v>0</v>
      </c>
      <c r="AX37" s="1130">
        <v>129508086</v>
      </c>
      <c r="AY37" s="1130">
        <v>0</v>
      </c>
      <c r="AZ37" s="1130">
        <v>129508086</v>
      </c>
      <c r="BA37" s="1130">
        <v>0</v>
      </c>
      <c r="BB37" s="1130">
        <v>0</v>
      </c>
    </row>
    <row r="38" spans="1:54" x14ac:dyDescent="0.25">
      <c r="A38" s="1323" t="s">
        <v>361</v>
      </c>
      <c r="B38" s="1324"/>
      <c r="C38" s="1323" t="s">
        <v>738</v>
      </c>
      <c r="D38" s="1324"/>
      <c r="E38" s="1323" t="s">
        <v>739</v>
      </c>
      <c r="F38" s="1324"/>
      <c r="G38" s="1323" t="s">
        <v>738</v>
      </c>
      <c r="H38" s="1324"/>
      <c r="I38" s="1323" t="s">
        <v>742</v>
      </c>
      <c r="J38" s="1324"/>
      <c r="K38" s="1324"/>
      <c r="L38" s="1323" t="s">
        <v>741</v>
      </c>
      <c r="M38" s="1324"/>
      <c r="N38" s="1324"/>
      <c r="O38" s="1323"/>
      <c r="P38" s="1324"/>
      <c r="Q38" s="1323"/>
      <c r="R38" s="1324"/>
      <c r="S38" s="1325" t="s">
        <v>365</v>
      </c>
      <c r="T38" s="1324"/>
      <c r="U38" s="1324"/>
      <c r="V38" s="1324"/>
      <c r="W38" s="1324"/>
      <c r="X38" s="1324"/>
      <c r="Y38" s="1324"/>
      <c r="Z38" s="1324"/>
      <c r="AA38" s="1323" t="s">
        <v>732</v>
      </c>
      <c r="AB38" s="1324"/>
      <c r="AC38" s="1324"/>
      <c r="AD38" s="1324"/>
      <c r="AE38" s="1324"/>
      <c r="AF38" s="1323" t="s">
        <v>733</v>
      </c>
      <c r="AG38" s="1324"/>
      <c r="AH38" s="1324"/>
      <c r="AI38" s="1092" t="s">
        <v>417</v>
      </c>
      <c r="AJ38" s="1326" t="s">
        <v>734</v>
      </c>
      <c r="AK38" s="1324"/>
      <c r="AL38" s="1324"/>
      <c r="AM38" s="1324"/>
      <c r="AN38" s="1324"/>
      <c r="AO38" s="1324"/>
      <c r="AP38" s="1132">
        <v>1739523133</v>
      </c>
      <c r="AQ38" s="1132">
        <v>1739523133</v>
      </c>
      <c r="AR38" s="1132">
        <v>0</v>
      </c>
      <c r="AS38" s="1132">
        <v>0</v>
      </c>
      <c r="AT38" s="1132">
        <v>129508086</v>
      </c>
      <c r="AU38" s="1132">
        <v>1610015047</v>
      </c>
      <c r="AV38" s="1132">
        <v>129508086</v>
      </c>
      <c r="AW38" s="1132">
        <v>0</v>
      </c>
      <c r="AX38" s="1132">
        <v>129508086</v>
      </c>
      <c r="AY38" s="1132">
        <v>0</v>
      </c>
      <c r="AZ38" s="1132">
        <v>129508086</v>
      </c>
      <c r="BA38" s="1132">
        <v>0</v>
      </c>
      <c r="BB38" s="1132">
        <v>0</v>
      </c>
    </row>
    <row r="39" spans="1:54" x14ac:dyDescent="0.25">
      <c r="A39" s="1329" t="s">
        <v>361</v>
      </c>
      <c r="B39" s="1324"/>
      <c r="C39" s="1329" t="s">
        <v>738</v>
      </c>
      <c r="D39" s="1324"/>
      <c r="E39" s="1329" t="s">
        <v>739</v>
      </c>
      <c r="F39" s="1324"/>
      <c r="G39" s="1329" t="s">
        <v>738</v>
      </c>
      <c r="H39" s="1324"/>
      <c r="I39" s="1329" t="s">
        <v>743</v>
      </c>
      <c r="J39" s="1324"/>
      <c r="K39" s="1324"/>
      <c r="L39" s="1329"/>
      <c r="M39" s="1324"/>
      <c r="N39" s="1324"/>
      <c r="O39" s="1329"/>
      <c r="P39" s="1324"/>
      <c r="Q39" s="1329"/>
      <c r="R39" s="1324"/>
      <c r="S39" s="1330" t="s">
        <v>611</v>
      </c>
      <c r="T39" s="1324"/>
      <c r="U39" s="1324"/>
      <c r="V39" s="1324"/>
      <c r="W39" s="1324"/>
      <c r="X39" s="1324"/>
      <c r="Y39" s="1324"/>
      <c r="Z39" s="1324"/>
      <c r="AA39" s="1329" t="s">
        <v>732</v>
      </c>
      <c r="AB39" s="1324"/>
      <c r="AC39" s="1324"/>
      <c r="AD39" s="1324"/>
      <c r="AE39" s="1324"/>
      <c r="AF39" s="1329" t="s">
        <v>733</v>
      </c>
      <c r="AG39" s="1324"/>
      <c r="AH39" s="1324"/>
      <c r="AI39" s="1091" t="s">
        <v>417</v>
      </c>
      <c r="AJ39" s="1328" t="s">
        <v>734</v>
      </c>
      <c r="AK39" s="1324"/>
      <c r="AL39" s="1324"/>
      <c r="AM39" s="1324"/>
      <c r="AN39" s="1324"/>
      <c r="AO39" s="1324"/>
      <c r="AP39" s="1130">
        <v>38897433384</v>
      </c>
      <c r="AQ39" s="1130">
        <v>38897433384</v>
      </c>
      <c r="AR39" s="1130">
        <v>0</v>
      </c>
      <c r="AS39" s="1130">
        <v>0</v>
      </c>
      <c r="AT39" s="1130">
        <v>1149541771</v>
      </c>
      <c r="AU39" s="1130">
        <v>37747891613</v>
      </c>
      <c r="AV39" s="1130">
        <v>1149541771</v>
      </c>
      <c r="AW39" s="1130">
        <v>0</v>
      </c>
      <c r="AX39" s="1130">
        <v>1149541771</v>
      </c>
      <c r="AY39" s="1130">
        <v>0</v>
      </c>
      <c r="AZ39" s="1130">
        <v>1149541771</v>
      </c>
      <c r="BA39" s="1130">
        <v>0</v>
      </c>
      <c r="BB39" s="1130">
        <v>0</v>
      </c>
    </row>
    <row r="40" spans="1:54" x14ac:dyDescent="0.25">
      <c r="A40" s="1323" t="s">
        <v>361</v>
      </c>
      <c r="B40" s="1324"/>
      <c r="C40" s="1323" t="s">
        <v>738</v>
      </c>
      <c r="D40" s="1324"/>
      <c r="E40" s="1323" t="s">
        <v>739</v>
      </c>
      <c r="F40" s="1324"/>
      <c r="G40" s="1323" t="s">
        <v>738</v>
      </c>
      <c r="H40" s="1324"/>
      <c r="I40" s="1323" t="s">
        <v>743</v>
      </c>
      <c r="J40" s="1324"/>
      <c r="K40" s="1324"/>
      <c r="L40" s="1323" t="s">
        <v>738</v>
      </c>
      <c r="M40" s="1324"/>
      <c r="N40" s="1324"/>
      <c r="O40" s="1323"/>
      <c r="P40" s="1324"/>
      <c r="Q40" s="1323"/>
      <c r="R40" s="1324"/>
      <c r="S40" s="1325" t="s">
        <v>366</v>
      </c>
      <c r="T40" s="1324"/>
      <c r="U40" s="1324"/>
      <c r="V40" s="1324"/>
      <c r="W40" s="1324"/>
      <c r="X40" s="1324"/>
      <c r="Y40" s="1324"/>
      <c r="Z40" s="1324"/>
      <c r="AA40" s="1323" t="s">
        <v>732</v>
      </c>
      <c r="AB40" s="1324"/>
      <c r="AC40" s="1324"/>
      <c r="AD40" s="1324"/>
      <c r="AE40" s="1324"/>
      <c r="AF40" s="1323" t="s">
        <v>733</v>
      </c>
      <c r="AG40" s="1324"/>
      <c r="AH40" s="1324"/>
      <c r="AI40" s="1092" t="s">
        <v>417</v>
      </c>
      <c r="AJ40" s="1326" t="s">
        <v>734</v>
      </c>
      <c r="AK40" s="1324"/>
      <c r="AL40" s="1324"/>
      <c r="AM40" s="1324"/>
      <c r="AN40" s="1324"/>
      <c r="AO40" s="1324"/>
      <c r="AP40" s="1132">
        <v>3450263436</v>
      </c>
      <c r="AQ40" s="1132">
        <v>3450263436</v>
      </c>
      <c r="AR40" s="1132">
        <v>0</v>
      </c>
      <c r="AS40" s="1132">
        <v>0</v>
      </c>
      <c r="AT40" s="1132">
        <v>274316048</v>
      </c>
      <c r="AU40" s="1132">
        <v>3175947388</v>
      </c>
      <c r="AV40" s="1132">
        <v>274316048</v>
      </c>
      <c r="AW40" s="1132">
        <v>0</v>
      </c>
      <c r="AX40" s="1132">
        <v>274316048</v>
      </c>
      <c r="AY40" s="1132">
        <v>0</v>
      </c>
      <c r="AZ40" s="1132">
        <v>274316048</v>
      </c>
      <c r="BA40" s="1132">
        <v>0</v>
      </c>
      <c r="BB40" s="1132">
        <v>0</v>
      </c>
    </row>
    <row r="41" spans="1:54" x14ac:dyDescent="0.25">
      <c r="A41" s="1323" t="s">
        <v>361</v>
      </c>
      <c r="B41" s="1324"/>
      <c r="C41" s="1323" t="s">
        <v>738</v>
      </c>
      <c r="D41" s="1324"/>
      <c r="E41" s="1323" t="s">
        <v>739</v>
      </c>
      <c r="F41" s="1324"/>
      <c r="G41" s="1323" t="s">
        <v>738</v>
      </c>
      <c r="H41" s="1324"/>
      <c r="I41" s="1323" t="s">
        <v>743</v>
      </c>
      <c r="J41" s="1324"/>
      <c r="K41" s="1324"/>
      <c r="L41" s="1323" t="s">
        <v>741</v>
      </c>
      <c r="M41" s="1324"/>
      <c r="N41" s="1324"/>
      <c r="O41" s="1323"/>
      <c r="P41" s="1324"/>
      <c r="Q41" s="1323"/>
      <c r="R41" s="1324"/>
      <c r="S41" s="1325" t="s">
        <v>367</v>
      </c>
      <c r="T41" s="1324"/>
      <c r="U41" s="1324"/>
      <c r="V41" s="1324"/>
      <c r="W41" s="1324"/>
      <c r="X41" s="1324"/>
      <c r="Y41" s="1324"/>
      <c r="Z41" s="1324"/>
      <c r="AA41" s="1323" t="s">
        <v>732</v>
      </c>
      <c r="AB41" s="1324"/>
      <c r="AC41" s="1324"/>
      <c r="AD41" s="1324"/>
      <c r="AE41" s="1324"/>
      <c r="AF41" s="1323" t="s">
        <v>733</v>
      </c>
      <c r="AG41" s="1324"/>
      <c r="AH41" s="1324"/>
      <c r="AI41" s="1092" t="s">
        <v>417</v>
      </c>
      <c r="AJ41" s="1326" t="s">
        <v>734</v>
      </c>
      <c r="AK41" s="1324"/>
      <c r="AL41" s="1324"/>
      <c r="AM41" s="1324"/>
      <c r="AN41" s="1324"/>
      <c r="AO41" s="1324"/>
      <c r="AP41" s="1132">
        <v>2914910278</v>
      </c>
      <c r="AQ41" s="1132">
        <v>2914910278</v>
      </c>
      <c r="AR41" s="1132">
        <v>0</v>
      </c>
      <c r="AS41" s="1132">
        <v>0</v>
      </c>
      <c r="AT41" s="1132">
        <v>406491479</v>
      </c>
      <c r="AU41" s="1132">
        <v>2508418799</v>
      </c>
      <c r="AV41" s="1132">
        <v>406491479</v>
      </c>
      <c r="AW41" s="1132">
        <v>0</v>
      </c>
      <c r="AX41" s="1132">
        <v>406491479</v>
      </c>
      <c r="AY41" s="1132">
        <v>0</v>
      </c>
      <c r="AZ41" s="1132">
        <v>406491479</v>
      </c>
      <c r="BA41" s="1132">
        <v>0</v>
      </c>
      <c r="BB41" s="1132">
        <v>0</v>
      </c>
    </row>
    <row r="42" spans="1:54" x14ac:dyDescent="0.25">
      <c r="A42" s="1323" t="s">
        <v>361</v>
      </c>
      <c r="B42" s="1324"/>
      <c r="C42" s="1323" t="s">
        <v>738</v>
      </c>
      <c r="D42" s="1324"/>
      <c r="E42" s="1323" t="s">
        <v>739</v>
      </c>
      <c r="F42" s="1324"/>
      <c r="G42" s="1323" t="s">
        <v>738</v>
      </c>
      <c r="H42" s="1324"/>
      <c r="I42" s="1323" t="s">
        <v>743</v>
      </c>
      <c r="J42" s="1324"/>
      <c r="K42" s="1324"/>
      <c r="L42" s="1323" t="s">
        <v>744</v>
      </c>
      <c r="M42" s="1324"/>
      <c r="N42" s="1324"/>
      <c r="O42" s="1323"/>
      <c r="P42" s="1324"/>
      <c r="Q42" s="1323"/>
      <c r="R42" s="1324"/>
      <c r="S42" s="1325" t="s">
        <v>368</v>
      </c>
      <c r="T42" s="1324"/>
      <c r="U42" s="1324"/>
      <c r="V42" s="1324"/>
      <c r="W42" s="1324"/>
      <c r="X42" s="1324"/>
      <c r="Y42" s="1324"/>
      <c r="Z42" s="1324"/>
      <c r="AA42" s="1323" t="s">
        <v>732</v>
      </c>
      <c r="AB42" s="1324"/>
      <c r="AC42" s="1324"/>
      <c r="AD42" s="1324"/>
      <c r="AE42" s="1324"/>
      <c r="AF42" s="1323" t="s">
        <v>733</v>
      </c>
      <c r="AG42" s="1324"/>
      <c r="AH42" s="1324"/>
      <c r="AI42" s="1092" t="s">
        <v>417</v>
      </c>
      <c r="AJ42" s="1326" t="s">
        <v>734</v>
      </c>
      <c r="AK42" s="1324"/>
      <c r="AL42" s="1324"/>
      <c r="AM42" s="1324"/>
      <c r="AN42" s="1324"/>
      <c r="AO42" s="1324"/>
      <c r="AP42" s="1132">
        <v>4154363750</v>
      </c>
      <c r="AQ42" s="1132">
        <v>4154363750</v>
      </c>
      <c r="AR42" s="1132">
        <v>0</v>
      </c>
      <c r="AS42" s="1132">
        <v>0</v>
      </c>
      <c r="AT42" s="1132">
        <v>10412910</v>
      </c>
      <c r="AU42" s="1132">
        <v>4143950840</v>
      </c>
      <c r="AV42" s="1132">
        <v>10412910</v>
      </c>
      <c r="AW42" s="1132">
        <v>0</v>
      </c>
      <c r="AX42" s="1132">
        <v>10412910</v>
      </c>
      <c r="AY42" s="1132">
        <v>0</v>
      </c>
      <c r="AZ42" s="1132">
        <v>10412910</v>
      </c>
      <c r="BA42" s="1132">
        <v>0</v>
      </c>
      <c r="BB42" s="1132">
        <v>0</v>
      </c>
    </row>
    <row r="43" spans="1:54" x14ac:dyDescent="0.25">
      <c r="A43" s="1323" t="s">
        <v>361</v>
      </c>
      <c r="B43" s="1324"/>
      <c r="C43" s="1323" t="s">
        <v>738</v>
      </c>
      <c r="D43" s="1324"/>
      <c r="E43" s="1323" t="s">
        <v>739</v>
      </c>
      <c r="F43" s="1324"/>
      <c r="G43" s="1323" t="s">
        <v>738</v>
      </c>
      <c r="H43" s="1324"/>
      <c r="I43" s="1323" t="s">
        <v>743</v>
      </c>
      <c r="J43" s="1324"/>
      <c r="K43" s="1324"/>
      <c r="L43" s="1323" t="s">
        <v>745</v>
      </c>
      <c r="M43" s="1324"/>
      <c r="N43" s="1324"/>
      <c r="O43" s="1323"/>
      <c r="P43" s="1324"/>
      <c r="Q43" s="1323"/>
      <c r="R43" s="1324"/>
      <c r="S43" s="1325" t="s">
        <v>369</v>
      </c>
      <c r="T43" s="1324"/>
      <c r="U43" s="1324"/>
      <c r="V43" s="1324"/>
      <c r="W43" s="1324"/>
      <c r="X43" s="1324"/>
      <c r="Y43" s="1324"/>
      <c r="Z43" s="1324"/>
      <c r="AA43" s="1323" t="s">
        <v>732</v>
      </c>
      <c r="AB43" s="1324"/>
      <c r="AC43" s="1324"/>
      <c r="AD43" s="1324"/>
      <c r="AE43" s="1324"/>
      <c r="AF43" s="1323" t="s">
        <v>733</v>
      </c>
      <c r="AG43" s="1324"/>
      <c r="AH43" s="1324"/>
      <c r="AI43" s="1092" t="s">
        <v>417</v>
      </c>
      <c r="AJ43" s="1326" t="s">
        <v>734</v>
      </c>
      <c r="AK43" s="1324"/>
      <c r="AL43" s="1324"/>
      <c r="AM43" s="1324"/>
      <c r="AN43" s="1324"/>
      <c r="AO43" s="1324"/>
      <c r="AP43" s="1132">
        <v>4208084059</v>
      </c>
      <c r="AQ43" s="1132">
        <v>4208084059</v>
      </c>
      <c r="AR43" s="1132">
        <v>0</v>
      </c>
      <c r="AS43" s="1132">
        <v>0</v>
      </c>
      <c r="AT43" s="1132">
        <v>268477829</v>
      </c>
      <c r="AU43" s="1132">
        <v>3939606230</v>
      </c>
      <c r="AV43" s="1132">
        <v>268477829</v>
      </c>
      <c r="AW43" s="1132">
        <v>0</v>
      </c>
      <c r="AX43" s="1132">
        <v>268477829</v>
      </c>
      <c r="AY43" s="1132">
        <v>0</v>
      </c>
      <c r="AZ43" s="1132">
        <v>268477829</v>
      </c>
      <c r="BA43" s="1132">
        <v>0</v>
      </c>
      <c r="BB43" s="1132">
        <v>0</v>
      </c>
    </row>
    <row r="44" spans="1:54" x14ac:dyDescent="0.25">
      <c r="A44" s="1323" t="s">
        <v>361</v>
      </c>
      <c r="B44" s="1324"/>
      <c r="C44" s="1323" t="s">
        <v>738</v>
      </c>
      <c r="D44" s="1324"/>
      <c r="E44" s="1323" t="s">
        <v>739</v>
      </c>
      <c r="F44" s="1324"/>
      <c r="G44" s="1323" t="s">
        <v>738</v>
      </c>
      <c r="H44" s="1324"/>
      <c r="I44" s="1323" t="s">
        <v>743</v>
      </c>
      <c r="J44" s="1324"/>
      <c r="K44" s="1324"/>
      <c r="L44" s="1323" t="s">
        <v>370</v>
      </c>
      <c r="M44" s="1324"/>
      <c r="N44" s="1324"/>
      <c r="O44" s="1323"/>
      <c r="P44" s="1324"/>
      <c r="Q44" s="1323"/>
      <c r="R44" s="1324"/>
      <c r="S44" s="1325" t="s">
        <v>371</v>
      </c>
      <c r="T44" s="1324"/>
      <c r="U44" s="1324"/>
      <c r="V44" s="1324"/>
      <c r="W44" s="1324"/>
      <c r="X44" s="1324"/>
      <c r="Y44" s="1324"/>
      <c r="Z44" s="1324"/>
      <c r="AA44" s="1323" t="s">
        <v>732</v>
      </c>
      <c r="AB44" s="1324"/>
      <c r="AC44" s="1324"/>
      <c r="AD44" s="1324"/>
      <c r="AE44" s="1324"/>
      <c r="AF44" s="1323" t="s">
        <v>733</v>
      </c>
      <c r="AG44" s="1324"/>
      <c r="AH44" s="1324"/>
      <c r="AI44" s="1092" t="s">
        <v>417</v>
      </c>
      <c r="AJ44" s="1326" t="s">
        <v>734</v>
      </c>
      <c r="AK44" s="1324"/>
      <c r="AL44" s="1324"/>
      <c r="AM44" s="1324"/>
      <c r="AN44" s="1324"/>
      <c r="AO44" s="1324"/>
      <c r="AP44" s="1132">
        <v>21959237552</v>
      </c>
      <c r="AQ44" s="1132">
        <v>21959237552</v>
      </c>
      <c r="AR44" s="1132">
        <v>0</v>
      </c>
      <c r="AS44" s="1132">
        <v>0</v>
      </c>
      <c r="AT44" s="1132">
        <v>7656126</v>
      </c>
      <c r="AU44" s="1132">
        <v>21951581426</v>
      </c>
      <c r="AV44" s="1132">
        <v>7656126</v>
      </c>
      <c r="AW44" s="1132">
        <v>0</v>
      </c>
      <c r="AX44" s="1132">
        <v>7656126</v>
      </c>
      <c r="AY44" s="1132">
        <v>0</v>
      </c>
      <c r="AZ44" s="1132">
        <v>7656126</v>
      </c>
      <c r="BA44" s="1132">
        <v>0</v>
      </c>
      <c r="BB44" s="1132">
        <v>0</v>
      </c>
    </row>
    <row r="45" spans="1:54" x14ac:dyDescent="0.25">
      <c r="A45" s="1323" t="s">
        <v>361</v>
      </c>
      <c r="B45" s="1324"/>
      <c r="C45" s="1323" t="s">
        <v>738</v>
      </c>
      <c r="D45" s="1324"/>
      <c r="E45" s="1323" t="s">
        <v>739</v>
      </c>
      <c r="F45" s="1324"/>
      <c r="G45" s="1323" t="s">
        <v>738</v>
      </c>
      <c r="H45" s="1324"/>
      <c r="I45" s="1323" t="s">
        <v>743</v>
      </c>
      <c r="J45" s="1324"/>
      <c r="K45" s="1324"/>
      <c r="L45" s="1323" t="s">
        <v>746</v>
      </c>
      <c r="M45" s="1324"/>
      <c r="N45" s="1324"/>
      <c r="O45" s="1323"/>
      <c r="P45" s="1324"/>
      <c r="Q45" s="1323"/>
      <c r="R45" s="1324"/>
      <c r="S45" s="1325" t="s">
        <v>372</v>
      </c>
      <c r="T45" s="1324"/>
      <c r="U45" s="1324"/>
      <c r="V45" s="1324"/>
      <c r="W45" s="1324"/>
      <c r="X45" s="1324"/>
      <c r="Y45" s="1324"/>
      <c r="Z45" s="1324"/>
      <c r="AA45" s="1323" t="s">
        <v>732</v>
      </c>
      <c r="AB45" s="1324"/>
      <c r="AC45" s="1324"/>
      <c r="AD45" s="1324"/>
      <c r="AE45" s="1324"/>
      <c r="AF45" s="1323" t="s">
        <v>733</v>
      </c>
      <c r="AG45" s="1324"/>
      <c r="AH45" s="1324"/>
      <c r="AI45" s="1092" t="s">
        <v>417</v>
      </c>
      <c r="AJ45" s="1326" t="s">
        <v>734</v>
      </c>
      <c r="AK45" s="1324"/>
      <c r="AL45" s="1324"/>
      <c r="AM45" s="1324"/>
      <c r="AN45" s="1324"/>
      <c r="AO45" s="1324"/>
      <c r="AP45" s="1132">
        <v>2210574309</v>
      </c>
      <c r="AQ45" s="1132">
        <v>2210574309</v>
      </c>
      <c r="AR45" s="1132">
        <v>0</v>
      </c>
      <c r="AS45" s="1132">
        <v>0</v>
      </c>
      <c r="AT45" s="1132">
        <v>182187379</v>
      </c>
      <c r="AU45" s="1132">
        <v>2028386930</v>
      </c>
      <c r="AV45" s="1132">
        <v>182187379</v>
      </c>
      <c r="AW45" s="1132">
        <v>0</v>
      </c>
      <c r="AX45" s="1132">
        <v>182187379</v>
      </c>
      <c r="AY45" s="1132">
        <v>0</v>
      </c>
      <c r="AZ45" s="1132">
        <v>182187379</v>
      </c>
      <c r="BA45" s="1132">
        <v>0</v>
      </c>
      <c r="BB45" s="1132">
        <v>0</v>
      </c>
    </row>
    <row r="46" spans="1:54" x14ac:dyDescent="0.25">
      <c r="A46" s="1329" t="s">
        <v>361</v>
      </c>
      <c r="B46" s="1324"/>
      <c r="C46" s="1329" t="s">
        <v>738</v>
      </c>
      <c r="D46" s="1324"/>
      <c r="E46" s="1329" t="s">
        <v>739</v>
      </c>
      <c r="F46" s="1324"/>
      <c r="G46" s="1329" t="s">
        <v>738</v>
      </c>
      <c r="H46" s="1324"/>
      <c r="I46" s="1329" t="s">
        <v>747</v>
      </c>
      <c r="J46" s="1324"/>
      <c r="K46" s="1324"/>
      <c r="L46" s="1329"/>
      <c r="M46" s="1324"/>
      <c r="N46" s="1324"/>
      <c r="O46" s="1329"/>
      <c r="P46" s="1324"/>
      <c r="Q46" s="1329"/>
      <c r="R46" s="1324"/>
      <c r="S46" s="1330" t="s">
        <v>613</v>
      </c>
      <c r="T46" s="1324"/>
      <c r="U46" s="1324"/>
      <c r="V46" s="1324"/>
      <c r="W46" s="1324"/>
      <c r="X46" s="1324"/>
      <c r="Y46" s="1324"/>
      <c r="Z46" s="1324"/>
      <c r="AA46" s="1329" t="s">
        <v>732</v>
      </c>
      <c r="AB46" s="1324"/>
      <c r="AC46" s="1324"/>
      <c r="AD46" s="1324"/>
      <c r="AE46" s="1324"/>
      <c r="AF46" s="1329" t="s">
        <v>733</v>
      </c>
      <c r="AG46" s="1324"/>
      <c r="AH46" s="1324"/>
      <c r="AI46" s="1091" t="s">
        <v>417</v>
      </c>
      <c r="AJ46" s="1328" t="s">
        <v>734</v>
      </c>
      <c r="AK46" s="1324"/>
      <c r="AL46" s="1324"/>
      <c r="AM46" s="1324"/>
      <c r="AN46" s="1324"/>
      <c r="AO46" s="1324"/>
      <c r="AP46" s="1130">
        <v>601172000</v>
      </c>
      <c r="AQ46" s="1130">
        <v>601172000</v>
      </c>
      <c r="AR46" s="1130">
        <v>0</v>
      </c>
      <c r="AS46" s="1130">
        <v>0</v>
      </c>
      <c r="AT46" s="1130">
        <v>51617792</v>
      </c>
      <c r="AU46" s="1130">
        <v>549554208</v>
      </c>
      <c r="AV46" s="1130">
        <v>51617792</v>
      </c>
      <c r="AW46" s="1130">
        <v>0</v>
      </c>
      <c r="AX46" s="1130">
        <v>51617792</v>
      </c>
      <c r="AY46" s="1130">
        <v>0</v>
      </c>
      <c r="AZ46" s="1130">
        <v>51617792</v>
      </c>
      <c r="BA46" s="1130">
        <v>0</v>
      </c>
      <c r="BB46" s="1130">
        <v>0</v>
      </c>
    </row>
    <row r="47" spans="1:54" x14ac:dyDescent="0.25">
      <c r="A47" s="1323" t="s">
        <v>361</v>
      </c>
      <c r="B47" s="1324"/>
      <c r="C47" s="1323" t="s">
        <v>738</v>
      </c>
      <c r="D47" s="1324"/>
      <c r="E47" s="1323" t="s">
        <v>739</v>
      </c>
      <c r="F47" s="1324"/>
      <c r="G47" s="1323" t="s">
        <v>738</v>
      </c>
      <c r="H47" s="1324"/>
      <c r="I47" s="1323" t="s">
        <v>747</v>
      </c>
      <c r="J47" s="1324"/>
      <c r="K47" s="1324"/>
      <c r="L47" s="1323" t="s">
        <v>738</v>
      </c>
      <c r="M47" s="1324"/>
      <c r="N47" s="1324"/>
      <c r="O47" s="1323"/>
      <c r="P47" s="1324"/>
      <c r="Q47" s="1323"/>
      <c r="R47" s="1324"/>
      <c r="S47" s="1325" t="s">
        <v>373</v>
      </c>
      <c r="T47" s="1324"/>
      <c r="U47" s="1324"/>
      <c r="V47" s="1324"/>
      <c r="W47" s="1324"/>
      <c r="X47" s="1324"/>
      <c r="Y47" s="1324"/>
      <c r="Z47" s="1324"/>
      <c r="AA47" s="1323" t="s">
        <v>732</v>
      </c>
      <c r="AB47" s="1324"/>
      <c r="AC47" s="1324"/>
      <c r="AD47" s="1324"/>
      <c r="AE47" s="1324"/>
      <c r="AF47" s="1323" t="s">
        <v>733</v>
      </c>
      <c r="AG47" s="1324"/>
      <c r="AH47" s="1324"/>
      <c r="AI47" s="1092" t="s">
        <v>417</v>
      </c>
      <c r="AJ47" s="1326" t="s">
        <v>734</v>
      </c>
      <c r="AK47" s="1324"/>
      <c r="AL47" s="1324"/>
      <c r="AM47" s="1324"/>
      <c r="AN47" s="1324"/>
      <c r="AO47" s="1324"/>
      <c r="AP47" s="1132">
        <v>331606663</v>
      </c>
      <c r="AQ47" s="1132">
        <v>331606663</v>
      </c>
      <c r="AR47" s="1132">
        <v>0</v>
      </c>
      <c r="AS47" s="1132">
        <v>0</v>
      </c>
      <c r="AT47" s="1132">
        <v>0</v>
      </c>
      <c r="AU47" s="1132">
        <v>331606663</v>
      </c>
      <c r="AV47" s="1132">
        <v>0</v>
      </c>
      <c r="AW47" s="1132">
        <v>0</v>
      </c>
      <c r="AX47" s="1132">
        <v>0</v>
      </c>
      <c r="AY47" s="1132">
        <v>0</v>
      </c>
      <c r="AZ47" s="1132">
        <v>0</v>
      </c>
      <c r="BA47" s="1132">
        <v>0</v>
      </c>
      <c r="BB47" s="1132">
        <v>0</v>
      </c>
    </row>
    <row r="48" spans="1:54" x14ac:dyDescent="0.25">
      <c r="A48" s="1323" t="s">
        <v>361</v>
      </c>
      <c r="B48" s="1324"/>
      <c r="C48" s="1323" t="s">
        <v>738</v>
      </c>
      <c r="D48" s="1324"/>
      <c r="E48" s="1323" t="s">
        <v>739</v>
      </c>
      <c r="F48" s="1324"/>
      <c r="G48" s="1323" t="s">
        <v>738</v>
      </c>
      <c r="H48" s="1324"/>
      <c r="I48" s="1323" t="s">
        <v>747</v>
      </c>
      <c r="J48" s="1324"/>
      <c r="K48" s="1324"/>
      <c r="L48" s="1323" t="s">
        <v>748</v>
      </c>
      <c r="M48" s="1324"/>
      <c r="N48" s="1324"/>
      <c r="O48" s="1323"/>
      <c r="P48" s="1324"/>
      <c r="Q48" s="1323"/>
      <c r="R48" s="1324"/>
      <c r="S48" s="1325" t="s">
        <v>374</v>
      </c>
      <c r="T48" s="1324"/>
      <c r="U48" s="1324"/>
      <c r="V48" s="1324"/>
      <c r="W48" s="1324"/>
      <c r="X48" s="1324"/>
      <c r="Y48" s="1324"/>
      <c r="Z48" s="1324"/>
      <c r="AA48" s="1323" t="s">
        <v>732</v>
      </c>
      <c r="AB48" s="1324"/>
      <c r="AC48" s="1324"/>
      <c r="AD48" s="1324"/>
      <c r="AE48" s="1324"/>
      <c r="AF48" s="1323" t="s">
        <v>733</v>
      </c>
      <c r="AG48" s="1324"/>
      <c r="AH48" s="1324"/>
      <c r="AI48" s="1092" t="s">
        <v>417</v>
      </c>
      <c r="AJ48" s="1326" t="s">
        <v>734</v>
      </c>
      <c r="AK48" s="1324"/>
      <c r="AL48" s="1324"/>
      <c r="AM48" s="1324"/>
      <c r="AN48" s="1324"/>
      <c r="AO48" s="1324"/>
      <c r="AP48" s="1132">
        <v>269565337</v>
      </c>
      <c r="AQ48" s="1132">
        <v>269565337</v>
      </c>
      <c r="AR48" s="1132">
        <v>0</v>
      </c>
      <c r="AS48" s="1132">
        <v>0</v>
      </c>
      <c r="AT48" s="1132">
        <v>51617792</v>
      </c>
      <c r="AU48" s="1132">
        <v>217947545</v>
      </c>
      <c r="AV48" s="1132">
        <v>51617792</v>
      </c>
      <c r="AW48" s="1132">
        <v>0</v>
      </c>
      <c r="AX48" s="1132">
        <v>51617792</v>
      </c>
      <c r="AY48" s="1132">
        <v>0</v>
      </c>
      <c r="AZ48" s="1132">
        <v>51617792</v>
      </c>
      <c r="BA48" s="1132">
        <v>0</v>
      </c>
      <c r="BB48" s="1132">
        <v>0</v>
      </c>
    </row>
    <row r="49" spans="1:54" x14ac:dyDescent="0.25">
      <c r="A49" s="1329" t="s">
        <v>361</v>
      </c>
      <c r="B49" s="1324"/>
      <c r="C49" s="1329" t="s">
        <v>738</v>
      </c>
      <c r="D49" s="1324"/>
      <c r="E49" s="1329" t="s">
        <v>739</v>
      </c>
      <c r="F49" s="1324"/>
      <c r="G49" s="1329" t="s">
        <v>741</v>
      </c>
      <c r="H49" s="1324"/>
      <c r="I49" s="1329"/>
      <c r="J49" s="1324"/>
      <c r="K49" s="1324"/>
      <c r="L49" s="1329"/>
      <c r="M49" s="1324"/>
      <c r="N49" s="1324"/>
      <c r="O49" s="1329"/>
      <c r="P49" s="1324"/>
      <c r="Q49" s="1329"/>
      <c r="R49" s="1324"/>
      <c r="S49" s="1330" t="s">
        <v>616</v>
      </c>
      <c r="T49" s="1324"/>
      <c r="U49" s="1324"/>
      <c r="V49" s="1324"/>
      <c r="W49" s="1324"/>
      <c r="X49" s="1324"/>
      <c r="Y49" s="1324"/>
      <c r="Z49" s="1324"/>
      <c r="AA49" s="1329" t="s">
        <v>732</v>
      </c>
      <c r="AB49" s="1324"/>
      <c r="AC49" s="1324"/>
      <c r="AD49" s="1324"/>
      <c r="AE49" s="1324"/>
      <c r="AF49" s="1329" t="s">
        <v>733</v>
      </c>
      <c r="AG49" s="1324"/>
      <c r="AH49" s="1324"/>
      <c r="AI49" s="1091" t="s">
        <v>417</v>
      </c>
      <c r="AJ49" s="1328" t="s">
        <v>734</v>
      </c>
      <c r="AK49" s="1324"/>
      <c r="AL49" s="1324"/>
      <c r="AM49" s="1324"/>
      <c r="AN49" s="1324"/>
      <c r="AO49" s="1324"/>
      <c r="AP49" s="1130">
        <v>2753725100</v>
      </c>
      <c r="AQ49" s="1130">
        <v>1907628554</v>
      </c>
      <c r="AR49" s="1130">
        <v>846096546</v>
      </c>
      <c r="AS49" s="1130">
        <v>0</v>
      </c>
      <c r="AT49" s="1130">
        <v>1699976554</v>
      </c>
      <c r="AU49" s="1130">
        <v>207652000</v>
      </c>
      <c r="AV49" s="1130">
        <v>0</v>
      </c>
      <c r="AW49" s="1130">
        <v>1699976554</v>
      </c>
      <c r="AX49" s="1130">
        <v>0</v>
      </c>
      <c r="AY49" s="1130">
        <v>0</v>
      </c>
      <c r="AZ49" s="1130">
        <v>0</v>
      </c>
      <c r="BA49" s="1130">
        <v>0</v>
      </c>
      <c r="BB49" s="1130">
        <v>0</v>
      </c>
    </row>
    <row r="50" spans="1:54" x14ac:dyDescent="0.25">
      <c r="A50" s="1323" t="s">
        <v>361</v>
      </c>
      <c r="B50" s="1324"/>
      <c r="C50" s="1323" t="s">
        <v>738</v>
      </c>
      <c r="D50" s="1324"/>
      <c r="E50" s="1323" t="s">
        <v>739</v>
      </c>
      <c r="F50" s="1324"/>
      <c r="G50" s="1323" t="s">
        <v>741</v>
      </c>
      <c r="H50" s="1324"/>
      <c r="I50" s="1323" t="s">
        <v>751</v>
      </c>
      <c r="J50" s="1324"/>
      <c r="K50" s="1324"/>
      <c r="L50" s="1323"/>
      <c r="M50" s="1324"/>
      <c r="N50" s="1324"/>
      <c r="O50" s="1323"/>
      <c r="P50" s="1324"/>
      <c r="Q50" s="1323"/>
      <c r="R50" s="1324"/>
      <c r="S50" s="1325" t="s">
        <v>375</v>
      </c>
      <c r="T50" s="1324"/>
      <c r="U50" s="1324"/>
      <c r="V50" s="1324"/>
      <c r="W50" s="1324"/>
      <c r="X50" s="1324"/>
      <c r="Y50" s="1324"/>
      <c r="Z50" s="1324"/>
      <c r="AA50" s="1323" t="s">
        <v>732</v>
      </c>
      <c r="AB50" s="1324"/>
      <c r="AC50" s="1324"/>
      <c r="AD50" s="1324"/>
      <c r="AE50" s="1324"/>
      <c r="AF50" s="1323" t="s">
        <v>733</v>
      </c>
      <c r="AG50" s="1324"/>
      <c r="AH50" s="1324"/>
      <c r="AI50" s="1092" t="s">
        <v>417</v>
      </c>
      <c r="AJ50" s="1326" t="s">
        <v>734</v>
      </c>
      <c r="AK50" s="1324"/>
      <c r="AL50" s="1324"/>
      <c r="AM50" s="1324"/>
      <c r="AN50" s="1324"/>
      <c r="AO50" s="1324"/>
      <c r="AP50" s="1132">
        <v>2753725100</v>
      </c>
      <c r="AQ50" s="1132">
        <v>1907628554</v>
      </c>
      <c r="AR50" s="1132">
        <v>846096546</v>
      </c>
      <c r="AS50" s="1132">
        <v>0</v>
      </c>
      <c r="AT50" s="1132">
        <v>1699976554</v>
      </c>
      <c r="AU50" s="1132">
        <v>207652000</v>
      </c>
      <c r="AV50" s="1132">
        <v>0</v>
      </c>
      <c r="AW50" s="1132">
        <v>1699976554</v>
      </c>
      <c r="AX50" s="1132">
        <v>0</v>
      </c>
      <c r="AY50" s="1132">
        <v>0</v>
      </c>
      <c r="AZ50" s="1132">
        <v>0</v>
      </c>
      <c r="BA50" s="1132">
        <v>0</v>
      </c>
      <c r="BB50" s="1132">
        <v>0</v>
      </c>
    </row>
    <row r="51" spans="1:54" x14ac:dyDescent="0.25">
      <c r="A51" s="1329" t="s">
        <v>361</v>
      </c>
      <c r="B51" s="1324"/>
      <c r="C51" s="1329" t="s">
        <v>738</v>
      </c>
      <c r="D51" s="1324"/>
      <c r="E51" s="1329" t="s">
        <v>739</v>
      </c>
      <c r="F51" s="1324"/>
      <c r="G51" s="1329" t="s">
        <v>743</v>
      </c>
      <c r="H51" s="1324"/>
      <c r="I51" s="1329"/>
      <c r="J51" s="1324"/>
      <c r="K51" s="1324"/>
      <c r="L51" s="1329"/>
      <c r="M51" s="1324"/>
      <c r="N51" s="1324"/>
      <c r="O51" s="1329"/>
      <c r="P51" s="1324"/>
      <c r="Q51" s="1329"/>
      <c r="R51" s="1324"/>
      <c r="S51" s="1330" t="s">
        <v>618</v>
      </c>
      <c r="T51" s="1324"/>
      <c r="U51" s="1324"/>
      <c r="V51" s="1324"/>
      <c r="W51" s="1324"/>
      <c r="X51" s="1324"/>
      <c r="Y51" s="1324"/>
      <c r="Z51" s="1324"/>
      <c r="AA51" s="1329" t="s">
        <v>732</v>
      </c>
      <c r="AB51" s="1324"/>
      <c r="AC51" s="1324"/>
      <c r="AD51" s="1324"/>
      <c r="AE51" s="1324"/>
      <c r="AF51" s="1329" t="s">
        <v>733</v>
      </c>
      <c r="AG51" s="1324"/>
      <c r="AH51" s="1324"/>
      <c r="AI51" s="1091" t="s">
        <v>417</v>
      </c>
      <c r="AJ51" s="1328" t="s">
        <v>734</v>
      </c>
      <c r="AK51" s="1324"/>
      <c r="AL51" s="1324"/>
      <c r="AM51" s="1324"/>
      <c r="AN51" s="1324"/>
      <c r="AO51" s="1324"/>
      <c r="AP51" s="1130">
        <v>27252213649</v>
      </c>
      <c r="AQ51" s="1130">
        <v>27252213649</v>
      </c>
      <c r="AR51" s="1130">
        <v>0</v>
      </c>
      <c r="AS51" s="1130">
        <v>0</v>
      </c>
      <c r="AT51" s="1130">
        <v>3415297078</v>
      </c>
      <c r="AU51" s="1130">
        <v>23836916571</v>
      </c>
      <c r="AV51" s="1130">
        <v>3415297078</v>
      </c>
      <c r="AW51" s="1130">
        <v>0</v>
      </c>
      <c r="AX51" s="1130">
        <v>3415297078</v>
      </c>
      <c r="AY51" s="1130">
        <v>0</v>
      </c>
      <c r="AZ51" s="1130">
        <v>3415297078</v>
      </c>
      <c r="BA51" s="1130">
        <v>0</v>
      </c>
      <c r="BB51" s="1130">
        <v>0</v>
      </c>
    </row>
    <row r="52" spans="1:54" x14ac:dyDescent="0.25">
      <c r="A52" s="1329" t="s">
        <v>361</v>
      </c>
      <c r="B52" s="1324"/>
      <c r="C52" s="1329" t="s">
        <v>738</v>
      </c>
      <c r="D52" s="1324"/>
      <c r="E52" s="1329" t="s">
        <v>739</v>
      </c>
      <c r="F52" s="1324"/>
      <c r="G52" s="1329" t="s">
        <v>743</v>
      </c>
      <c r="H52" s="1324"/>
      <c r="I52" s="1329" t="s">
        <v>738</v>
      </c>
      <c r="J52" s="1324"/>
      <c r="K52" s="1324"/>
      <c r="L52" s="1329"/>
      <c r="M52" s="1324"/>
      <c r="N52" s="1324"/>
      <c r="O52" s="1329"/>
      <c r="P52" s="1324"/>
      <c r="Q52" s="1329"/>
      <c r="R52" s="1324"/>
      <c r="S52" s="1330" t="s">
        <v>620</v>
      </c>
      <c r="T52" s="1324"/>
      <c r="U52" s="1324"/>
      <c r="V52" s="1324"/>
      <c r="W52" s="1324"/>
      <c r="X52" s="1324"/>
      <c r="Y52" s="1324"/>
      <c r="Z52" s="1324"/>
      <c r="AA52" s="1329" t="s">
        <v>732</v>
      </c>
      <c r="AB52" s="1324"/>
      <c r="AC52" s="1324"/>
      <c r="AD52" s="1324"/>
      <c r="AE52" s="1324"/>
      <c r="AF52" s="1329" t="s">
        <v>733</v>
      </c>
      <c r="AG52" s="1324"/>
      <c r="AH52" s="1324"/>
      <c r="AI52" s="1091" t="s">
        <v>417</v>
      </c>
      <c r="AJ52" s="1328" t="s">
        <v>734</v>
      </c>
      <c r="AK52" s="1324"/>
      <c r="AL52" s="1324"/>
      <c r="AM52" s="1324"/>
      <c r="AN52" s="1324"/>
      <c r="AO52" s="1324"/>
      <c r="AP52" s="1130">
        <v>14296056775</v>
      </c>
      <c r="AQ52" s="1130">
        <v>14296056775</v>
      </c>
      <c r="AR52" s="1130">
        <v>0</v>
      </c>
      <c r="AS52" s="1130">
        <v>0</v>
      </c>
      <c r="AT52" s="1130">
        <v>1707160148</v>
      </c>
      <c r="AU52" s="1130">
        <v>12588896627</v>
      </c>
      <c r="AV52" s="1130">
        <v>1707160148</v>
      </c>
      <c r="AW52" s="1130">
        <v>0</v>
      </c>
      <c r="AX52" s="1130">
        <v>1707160148</v>
      </c>
      <c r="AY52" s="1130">
        <v>0</v>
      </c>
      <c r="AZ52" s="1130">
        <v>1707160148</v>
      </c>
      <c r="BA52" s="1130">
        <v>0</v>
      </c>
      <c r="BB52" s="1130">
        <v>0</v>
      </c>
    </row>
    <row r="53" spans="1:54" x14ac:dyDescent="0.25">
      <c r="A53" s="1323" t="s">
        <v>361</v>
      </c>
      <c r="B53" s="1324"/>
      <c r="C53" s="1323" t="s">
        <v>738</v>
      </c>
      <c r="D53" s="1324"/>
      <c r="E53" s="1323" t="s">
        <v>739</v>
      </c>
      <c r="F53" s="1324"/>
      <c r="G53" s="1323" t="s">
        <v>743</v>
      </c>
      <c r="H53" s="1324"/>
      <c r="I53" s="1323" t="s">
        <v>738</v>
      </c>
      <c r="J53" s="1324"/>
      <c r="K53" s="1324"/>
      <c r="L53" s="1323" t="s">
        <v>738</v>
      </c>
      <c r="M53" s="1324"/>
      <c r="N53" s="1324"/>
      <c r="O53" s="1323"/>
      <c r="P53" s="1324"/>
      <c r="Q53" s="1323"/>
      <c r="R53" s="1324"/>
      <c r="S53" s="1325" t="s">
        <v>376</v>
      </c>
      <c r="T53" s="1324"/>
      <c r="U53" s="1324"/>
      <c r="V53" s="1324"/>
      <c r="W53" s="1324"/>
      <c r="X53" s="1324"/>
      <c r="Y53" s="1324"/>
      <c r="Z53" s="1324"/>
      <c r="AA53" s="1323" t="s">
        <v>732</v>
      </c>
      <c r="AB53" s="1324"/>
      <c r="AC53" s="1324"/>
      <c r="AD53" s="1324"/>
      <c r="AE53" s="1324"/>
      <c r="AF53" s="1323" t="s">
        <v>733</v>
      </c>
      <c r="AG53" s="1324"/>
      <c r="AH53" s="1324"/>
      <c r="AI53" s="1092" t="s">
        <v>417</v>
      </c>
      <c r="AJ53" s="1326" t="s">
        <v>734</v>
      </c>
      <c r="AK53" s="1324"/>
      <c r="AL53" s="1324"/>
      <c r="AM53" s="1324"/>
      <c r="AN53" s="1324"/>
      <c r="AO53" s="1324"/>
      <c r="AP53" s="1132">
        <v>2773131092</v>
      </c>
      <c r="AQ53" s="1132">
        <v>2773131092</v>
      </c>
      <c r="AR53" s="1132">
        <v>0</v>
      </c>
      <c r="AS53" s="1132">
        <v>0</v>
      </c>
      <c r="AT53" s="1132">
        <v>349318700</v>
      </c>
      <c r="AU53" s="1132">
        <v>2423812392</v>
      </c>
      <c r="AV53" s="1132">
        <v>349318700</v>
      </c>
      <c r="AW53" s="1132">
        <v>0</v>
      </c>
      <c r="AX53" s="1132">
        <v>349318700</v>
      </c>
      <c r="AY53" s="1132">
        <v>0</v>
      </c>
      <c r="AZ53" s="1132">
        <v>349318700</v>
      </c>
      <c r="BA53" s="1132">
        <v>0</v>
      </c>
      <c r="BB53" s="1132">
        <v>0</v>
      </c>
    </row>
    <row r="54" spans="1:54" x14ac:dyDescent="0.25">
      <c r="A54" s="1323" t="s">
        <v>361</v>
      </c>
      <c r="B54" s="1324"/>
      <c r="C54" s="1323" t="s">
        <v>738</v>
      </c>
      <c r="D54" s="1324"/>
      <c r="E54" s="1323" t="s">
        <v>739</v>
      </c>
      <c r="F54" s="1324"/>
      <c r="G54" s="1323" t="s">
        <v>743</v>
      </c>
      <c r="H54" s="1324"/>
      <c r="I54" s="1323" t="s">
        <v>738</v>
      </c>
      <c r="J54" s="1324"/>
      <c r="K54" s="1324"/>
      <c r="L54" s="1323" t="s">
        <v>741</v>
      </c>
      <c r="M54" s="1324"/>
      <c r="N54" s="1324"/>
      <c r="O54" s="1323"/>
      <c r="P54" s="1324"/>
      <c r="Q54" s="1323"/>
      <c r="R54" s="1324"/>
      <c r="S54" s="1325" t="s">
        <v>377</v>
      </c>
      <c r="T54" s="1324"/>
      <c r="U54" s="1324"/>
      <c r="V54" s="1324"/>
      <c r="W54" s="1324"/>
      <c r="X54" s="1324"/>
      <c r="Y54" s="1324"/>
      <c r="Z54" s="1324"/>
      <c r="AA54" s="1323" t="s">
        <v>732</v>
      </c>
      <c r="AB54" s="1324"/>
      <c r="AC54" s="1324"/>
      <c r="AD54" s="1324"/>
      <c r="AE54" s="1324"/>
      <c r="AF54" s="1323" t="s">
        <v>733</v>
      </c>
      <c r="AG54" s="1324"/>
      <c r="AH54" s="1324"/>
      <c r="AI54" s="1092" t="s">
        <v>417</v>
      </c>
      <c r="AJ54" s="1326" t="s">
        <v>734</v>
      </c>
      <c r="AK54" s="1324"/>
      <c r="AL54" s="1324"/>
      <c r="AM54" s="1324"/>
      <c r="AN54" s="1324"/>
      <c r="AO54" s="1324"/>
      <c r="AP54" s="1132">
        <v>1855994732</v>
      </c>
      <c r="AQ54" s="1132">
        <v>1855994732</v>
      </c>
      <c r="AR54" s="1132">
        <v>0</v>
      </c>
      <c r="AS54" s="1132">
        <v>0</v>
      </c>
      <c r="AT54" s="1132">
        <v>3786648</v>
      </c>
      <c r="AU54" s="1132">
        <v>1852208084</v>
      </c>
      <c r="AV54" s="1132">
        <v>3786648</v>
      </c>
      <c r="AW54" s="1132">
        <v>0</v>
      </c>
      <c r="AX54" s="1132">
        <v>3786648</v>
      </c>
      <c r="AY54" s="1132">
        <v>0</v>
      </c>
      <c r="AZ54" s="1132">
        <v>3786648</v>
      </c>
      <c r="BA54" s="1132">
        <v>0</v>
      </c>
      <c r="BB54" s="1132">
        <v>0</v>
      </c>
    </row>
    <row r="55" spans="1:54" x14ac:dyDescent="0.25">
      <c r="A55" s="1323" t="s">
        <v>361</v>
      </c>
      <c r="B55" s="1324"/>
      <c r="C55" s="1323" t="s">
        <v>738</v>
      </c>
      <c r="D55" s="1324"/>
      <c r="E55" s="1323" t="s">
        <v>739</v>
      </c>
      <c r="F55" s="1324"/>
      <c r="G55" s="1323" t="s">
        <v>743</v>
      </c>
      <c r="H55" s="1324"/>
      <c r="I55" s="1323" t="s">
        <v>738</v>
      </c>
      <c r="J55" s="1324"/>
      <c r="K55" s="1324"/>
      <c r="L55" s="1323" t="s">
        <v>748</v>
      </c>
      <c r="M55" s="1324"/>
      <c r="N55" s="1324"/>
      <c r="O55" s="1323"/>
      <c r="P55" s="1324"/>
      <c r="Q55" s="1323"/>
      <c r="R55" s="1324"/>
      <c r="S55" s="1325" t="s">
        <v>378</v>
      </c>
      <c r="T55" s="1324"/>
      <c r="U55" s="1324"/>
      <c r="V55" s="1324"/>
      <c r="W55" s="1324"/>
      <c r="X55" s="1324"/>
      <c r="Y55" s="1324"/>
      <c r="Z55" s="1324"/>
      <c r="AA55" s="1323" t="s">
        <v>732</v>
      </c>
      <c r="AB55" s="1324"/>
      <c r="AC55" s="1324"/>
      <c r="AD55" s="1324"/>
      <c r="AE55" s="1324"/>
      <c r="AF55" s="1323" t="s">
        <v>733</v>
      </c>
      <c r="AG55" s="1324"/>
      <c r="AH55" s="1324"/>
      <c r="AI55" s="1092" t="s">
        <v>417</v>
      </c>
      <c r="AJ55" s="1326" t="s">
        <v>734</v>
      </c>
      <c r="AK55" s="1324"/>
      <c r="AL55" s="1324"/>
      <c r="AM55" s="1324"/>
      <c r="AN55" s="1324"/>
      <c r="AO55" s="1324"/>
      <c r="AP55" s="1132">
        <v>3255066313</v>
      </c>
      <c r="AQ55" s="1132">
        <v>3255066313</v>
      </c>
      <c r="AR55" s="1132">
        <v>0</v>
      </c>
      <c r="AS55" s="1132">
        <v>0</v>
      </c>
      <c r="AT55" s="1132">
        <v>454949500</v>
      </c>
      <c r="AU55" s="1132">
        <v>2800116813</v>
      </c>
      <c r="AV55" s="1132">
        <v>454949500</v>
      </c>
      <c r="AW55" s="1132">
        <v>0</v>
      </c>
      <c r="AX55" s="1132">
        <v>454949500</v>
      </c>
      <c r="AY55" s="1132">
        <v>0</v>
      </c>
      <c r="AZ55" s="1132">
        <v>454949500</v>
      </c>
      <c r="BA55" s="1132">
        <v>0</v>
      </c>
      <c r="BB55" s="1132">
        <v>0</v>
      </c>
    </row>
    <row r="56" spans="1:54" x14ac:dyDescent="0.25">
      <c r="A56" s="1323" t="s">
        <v>361</v>
      </c>
      <c r="B56" s="1324"/>
      <c r="C56" s="1323" t="s">
        <v>738</v>
      </c>
      <c r="D56" s="1324"/>
      <c r="E56" s="1323" t="s">
        <v>739</v>
      </c>
      <c r="F56" s="1324"/>
      <c r="G56" s="1323" t="s">
        <v>743</v>
      </c>
      <c r="H56" s="1324"/>
      <c r="I56" s="1323" t="s">
        <v>738</v>
      </c>
      <c r="J56" s="1324"/>
      <c r="K56" s="1324"/>
      <c r="L56" s="1323" t="s">
        <v>742</v>
      </c>
      <c r="M56" s="1324"/>
      <c r="N56" s="1324"/>
      <c r="O56" s="1323"/>
      <c r="P56" s="1324"/>
      <c r="Q56" s="1323"/>
      <c r="R56" s="1324"/>
      <c r="S56" s="1325" t="s">
        <v>379</v>
      </c>
      <c r="T56" s="1324"/>
      <c r="U56" s="1324"/>
      <c r="V56" s="1324"/>
      <c r="W56" s="1324"/>
      <c r="X56" s="1324"/>
      <c r="Y56" s="1324"/>
      <c r="Z56" s="1324"/>
      <c r="AA56" s="1323" t="s">
        <v>732</v>
      </c>
      <c r="AB56" s="1324"/>
      <c r="AC56" s="1324"/>
      <c r="AD56" s="1324"/>
      <c r="AE56" s="1324"/>
      <c r="AF56" s="1323" t="s">
        <v>733</v>
      </c>
      <c r="AG56" s="1324"/>
      <c r="AH56" s="1324"/>
      <c r="AI56" s="1092" t="s">
        <v>417</v>
      </c>
      <c r="AJ56" s="1326" t="s">
        <v>734</v>
      </c>
      <c r="AK56" s="1324"/>
      <c r="AL56" s="1324"/>
      <c r="AM56" s="1324"/>
      <c r="AN56" s="1324"/>
      <c r="AO56" s="1324"/>
      <c r="AP56" s="1132">
        <v>5553112782</v>
      </c>
      <c r="AQ56" s="1132">
        <v>5553112782</v>
      </c>
      <c r="AR56" s="1132">
        <v>0</v>
      </c>
      <c r="AS56" s="1132">
        <v>0</v>
      </c>
      <c r="AT56" s="1132">
        <v>804781700</v>
      </c>
      <c r="AU56" s="1132">
        <v>4748331082</v>
      </c>
      <c r="AV56" s="1132">
        <v>804781700</v>
      </c>
      <c r="AW56" s="1132">
        <v>0</v>
      </c>
      <c r="AX56" s="1132">
        <v>804781700</v>
      </c>
      <c r="AY56" s="1132">
        <v>0</v>
      </c>
      <c r="AZ56" s="1132">
        <v>804781700</v>
      </c>
      <c r="BA56" s="1132">
        <v>0</v>
      </c>
      <c r="BB56" s="1132">
        <v>0</v>
      </c>
    </row>
    <row r="57" spans="1:54" x14ac:dyDescent="0.25">
      <c r="A57" s="1323" t="s">
        <v>361</v>
      </c>
      <c r="B57" s="1324"/>
      <c r="C57" s="1323" t="s">
        <v>738</v>
      </c>
      <c r="D57" s="1324"/>
      <c r="E57" s="1323" t="s">
        <v>739</v>
      </c>
      <c r="F57" s="1324"/>
      <c r="G57" s="1323" t="s">
        <v>743</v>
      </c>
      <c r="H57" s="1324"/>
      <c r="I57" s="1323" t="s">
        <v>738</v>
      </c>
      <c r="J57" s="1324"/>
      <c r="K57" s="1324"/>
      <c r="L57" s="1323" t="s">
        <v>743</v>
      </c>
      <c r="M57" s="1324"/>
      <c r="N57" s="1324"/>
      <c r="O57" s="1323"/>
      <c r="P57" s="1324"/>
      <c r="Q57" s="1323"/>
      <c r="R57" s="1324"/>
      <c r="S57" s="1325" t="s">
        <v>380</v>
      </c>
      <c r="T57" s="1324"/>
      <c r="U57" s="1324"/>
      <c r="V57" s="1324"/>
      <c r="W57" s="1324"/>
      <c r="X57" s="1324"/>
      <c r="Y57" s="1324"/>
      <c r="Z57" s="1324"/>
      <c r="AA57" s="1323" t="s">
        <v>732</v>
      </c>
      <c r="AB57" s="1324"/>
      <c r="AC57" s="1324"/>
      <c r="AD57" s="1324"/>
      <c r="AE57" s="1324"/>
      <c r="AF57" s="1323" t="s">
        <v>733</v>
      </c>
      <c r="AG57" s="1324"/>
      <c r="AH57" s="1324"/>
      <c r="AI57" s="1092" t="s">
        <v>417</v>
      </c>
      <c r="AJ57" s="1326" t="s">
        <v>734</v>
      </c>
      <c r="AK57" s="1324"/>
      <c r="AL57" s="1324"/>
      <c r="AM57" s="1324"/>
      <c r="AN57" s="1324"/>
      <c r="AO57" s="1324"/>
      <c r="AP57" s="1132">
        <v>858751856</v>
      </c>
      <c r="AQ57" s="1132">
        <v>858751856</v>
      </c>
      <c r="AR57" s="1132">
        <v>0</v>
      </c>
      <c r="AS57" s="1132">
        <v>0</v>
      </c>
      <c r="AT57" s="1132">
        <v>94323600</v>
      </c>
      <c r="AU57" s="1132">
        <v>764428256</v>
      </c>
      <c r="AV57" s="1132">
        <v>94323600</v>
      </c>
      <c r="AW57" s="1132">
        <v>0</v>
      </c>
      <c r="AX57" s="1132">
        <v>94323600</v>
      </c>
      <c r="AY57" s="1132">
        <v>0</v>
      </c>
      <c r="AZ57" s="1132">
        <v>94323600</v>
      </c>
      <c r="BA57" s="1132">
        <v>0</v>
      </c>
      <c r="BB57" s="1132">
        <v>0</v>
      </c>
    </row>
    <row r="58" spans="1:54" x14ac:dyDescent="0.25">
      <c r="A58" s="1329" t="s">
        <v>361</v>
      </c>
      <c r="B58" s="1324"/>
      <c r="C58" s="1329" t="s">
        <v>738</v>
      </c>
      <c r="D58" s="1324"/>
      <c r="E58" s="1329" t="s">
        <v>739</v>
      </c>
      <c r="F58" s="1324"/>
      <c r="G58" s="1329" t="s">
        <v>743</v>
      </c>
      <c r="H58" s="1324"/>
      <c r="I58" s="1329" t="s">
        <v>741</v>
      </c>
      <c r="J58" s="1324"/>
      <c r="K58" s="1324"/>
      <c r="L58" s="1329"/>
      <c r="M58" s="1324"/>
      <c r="N58" s="1324"/>
      <c r="O58" s="1329"/>
      <c r="P58" s="1324"/>
      <c r="Q58" s="1329"/>
      <c r="R58" s="1324"/>
      <c r="S58" s="1330" t="s">
        <v>752</v>
      </c>
      <c r="T58" s="1324"/>
      <c r="U58" s="1324"/>
      <c r="V58" s="1324"/>
      <c r="W58" s="1324"/>
      <c r="X58" s="1324"/>
      <c r="Y58" s="1324"/>
      <c r="Z58" s="1324"/>
      <c r="AA58" s="1329" t="s">
        <v>732</v>
      </c>
      <c r="AB58" s="1324"/>
      <c r="AC58" s="1324"/>
      <c r="AD58" s="1324"/>
      <c r="AE58" s="1324"/>
      <c r="AF58" s="1329" t="s">
        <v>733</v>
      </c>
      <c r="AG58" s="1324"/>
      <c r="AH58" s="1324"/>
      <c r="AI58" s="1091" t="s">
        <v>417</v>
      </c>
      <c r="AJ58" s="1328" t="s">
        <v>734</v>
      </c>
      <c r="AK58" s="1324"/>
      <c r="AL58" s="1324"/>
      <c r="AM58" s="1324"/>
      <c r="AN58" s="1324"/>
      <c r="AO58" s="1324"/>
      <c r="AP58" s="1130">
        <v>9414425824</v>
      </c>
      <c r="AQ58" s="1130">
        <v>9414425824</v>
      </c>
      <c r="AR58" s="1130">
        <v>0</v>
      </c>
      <c r="AS58" s="1130">
        <v>0</v>
      </c>
      <c r="AT58" s="1130">
        <v>1258482430</v>
      </c>
      <c r="AU58" s="1130">
        <v>8155943394</v>
      </c>
      <c r="AV58" s="1130">
        <v>1258482430</v>
      </c>
      <c r="AW58" s="1130">
        <v>0</v>
      </c>
      <c r="AX58" s="1130">
        <v>1258482430</v>
      </c>
      <c r="AY58" s="1130">
        <v>0</v>
      </c>
      <c r="AZ58" s="1130">
        <v>1258482430</v>
      </c>
      <c r="BA58" s="1130">
        <v>0</v>
      </c>
      <c r="BB58" s="1130">
        <v>0</v>
      </c>
    </row>
    <row r="59" spans="1:54" x14ac:dyDescent="0.25">
      <c r="A59" s="1323" t="s">
        <v>361</v>
      </c>
      <c r="B59" s="1324"/>
      <c r="C59" s="1323" t="s">
        <v>738</v>
      </c>
      <c r="D59" s="1324"/>
      <c r="E59" s="1323" t="s">
        <v>739</v>
      </c>
      <c r="F59" s="1324"/>
      <c r="G59" s="1323" t="s">
        <v>743</v>
      </c>
      <c r="H59" s="1324"/>
      <c r="I59" s="1323" t="s">
        <v>741</v>
      </c>
      <c r="J59" s="1324"/>
      <c r="K59" s="1324"/>
      <c r="L59" s="1323" t="s">
        <v>738</v>
      </c>
      <c r="M59" s="1324"/>
      <c r="N59" s="1324"/>
      <c r="O59" s="1323"/>
      <c r="P59" s="1324"/>
      <c r="Q59" s="1323"/>
      <c r="R59" s="1324"/>
      <c r="S59" s="1325" t="s">
        <v>381</v>
      </c>
      <c r="T59" s="1324"/>
      <c r="U59" s="1324"/>
      <c r="V59" s="1324"/>
      <c r="W59" s="1324"/>
      <c r="X59" s="1324"/>
      <c r="Y59" s="1324"/>
      <c r="Z59" s="1324"/>
      <c r="AA59" s="1323" t="s">
        <v>732</v>
      </c>
      <c r="AB59" s="1324"/>
      <c r="AC59" s="1324"/>
      <c r="AD59" s="1324"/>
      <c r="AE59" s="1324"/>
      <c r="AF59" s="1323" t="s">
        <v>733</v>
      </c>
      <c r="AG59" s="1324"/>
      <c r="AH59" s="1324"/>
      <c r="AI59" s="1092" t="s">
        <v>417</v>
      </c>
      <c r="AJ59" s="1326" t="s">
        <v>734</v>
      </c>
      <c r="AK59" s="1324"/>
      <c r="AL59" s="1324"/>
      <c r="AM59" s="1324"/>
      <c r="AN59" s="1324"/>
      <c r="AO59" s="1324"/>
      <c r="AP59" s="1132">
        <v>63038178</v>
      </c>
      <c r="AQ59" s="1132">
        <v>63038178</v>
      </c>
      <c r="AR59" s="1132">
        <v>0</v>
      </c>
      <c r="AS59" s="1132">
        <v>0</v>
      </c>
      <c r="AT59" s="1132">
        <v>10163400</v>
      </c>
      <c r="AU59" s="1132">
        <v>52874778</v>
      </c>
      <c r="AV59" s="1132">
        <v>10163400</v>
      </c>
      <c r="AW59" s="1132">
        <v>0</v>
      </c>
      <c r="AX59" s="1132">
        <v>10163400</v>
      </c>
      <c r="AY59" s="1132">
        <v>0</v>
      </c>
      <c r="AZ59" s="1132">
        <v>10163400</v>
      </c>
      <c r="BA59" s="1132">
        <v>0</v>
      </c>
      <c r="BB59" s="1132">
        <v>0</v>
      </c>
    </row>
    <row r="60" spans="1:54" x14ac:dyDescent="0.25">
      <c r="A60" s="1323" t="s">
        <v>361</v>
      </c>
      <c r="B60" s="1324"/>
      <c r="C60" s="1323" t="s">
        <v>738</v>
      </c>
      <c r="D60" s="1324"/>
      <c r="E60" s="1323" t="s">
        <v>739</v>
      </c>
      <c r="F60" s="1324"/>
      <c r="G60" s="1323" t="s">
        <v>743</v>
      </c>
      <c r="H60" s="1324"/>
      <c r="I60" s="1323" t="s">
        <v>741</v>
      </c>
      <c r="J60" s="1324"/>
      <c r="K60" s="1324"/>
      <c r="L60" s="1323" t="s">
        <v>741</v>
      </c>
      <c r="M60" s="1324"/>
      <c r="N60" s="1324"/>
      <c r="O60" s="1323"/>
      <c r="P60" s="1324"/>
      <c r="Q60" s="1323"/>
      <c r="R60" s="1324"/>
      <c r="S60" s="1325" t="s">
        <v>382</v>
      </c>
      <c r="T60" s="1324"/>
      <c r="U60" s="1324"/>
      <c r="V60" s="1324"/>
      <c r="W60" s="1324"/>
      <c r="X60" s="1324"/>
      <c r="Y60" s="1324"/>
      <c r="Z60" s="1324"/>
      <c r="AA60" s="1323" t="s">
        <v>732</v>
      </c>
      <c r="AB60" s="1324"/>
      <c r="AC60" s="1324"/>
      <c r="AD60" s="1324"/>
      <c r="AE60" s="1324"/>
      <c r="AF60" s="1323" t="s">
        <v>733</v>
      </c>
      <c r="AG60" s="1324"/>
      <c r="AH60" s="1324"/>
      <c r="AI60" s="1092" t="s">
        <v>417</v>
      </c>
      <c r="AJ60" s="1326" t="s">
        <v>734</v>
      </c>
      <c r="AK60" s="1324"/>
      <c r="AL60" s="1324"/>
      <c r="AM60" s="1324"/>
      <c r="AN60" s="1324"/>
      <c r="AO60" s="1324"/>
      <c r="AP60" s="1132">
        <v>4709184520</v>
      </c>
      <c r="AQ60" s="1132">
        <v>4709184520</v>
      </c>
      <c r="AR60" s="1132">
        <v>0</v>
      </c>
      <c r="AS60" s="1132">
        <v>0</v>
      </c>
      <c r="AT60" s="1132">
        <v>550735630</v>
      </c>
      <c r="AU60" s="1132">
        <v>4158448890</v>
      </c>
      <c r="AV60" s="1132">
        <v>550735630</v>
      </c>
      <c r="AW60" s="1132">
        <v>0</v>
      </c>
      <c r="AX60" s="1132">
        <v>550735630</v>
      </c>
      <c r="AY60" s="1132">
        <v>0</v>
      </c>
      <c r="AZ60" s="1132">
        <v>550735630</v>
      </c>
      <c r="BA60" s="1132">
        <v>0</v>
      </c>
      <c r="BB60" s="1132">
        <v>0</v>
      </c>
    </row>
    <row r="61" spans="1:54" x14ac:dyDescent="0.25">
      <c r="A61" s="1323" t="s">
        <v>361</v>
      </c>
      <c r="B61" s="1324"/>
      <c r="C61" s="1323" t="s">
        <v>738</v>
      </c>
      <c r="D61" s="1324"/>
      <c r="E61" s="1323" t="s">
        <v>739</v>
      </c>
      <c r="F61" s="1324"/>
      <c r="G61" s="1323" t="s">
        <v>743</v>
      </c>
      <c r="H61" s="1324"/>
      <c r="I61" s="1323" t="s">
        <v>741</v>
      </c>
      <c r="J61" s="1324"/>
      <c r="K61" s="1324"/>
      <c r="L61" s="1323" t="s">
        <v>748</v>
      </c>
      <c r="M61" s="1324"/>
      <c r="N61" s="1324"/>
      <c r="O61" s="1323"/>
      <c r="P61" s="1324"/>
      <c r="Q61" s="1323"/>
      <c r="R61" s="1324"/>
      <c r="S61" s="1325" t="s">
        <v>383</v>
      </c>
      <c r="T61" s="1324"/>
      <c r="U61" s="1324"/>
      <c r="V61" s="1324"/>
      <c r="W61" s="1324"/>
      <c r="X61" s="1324"/>
      <c r="Y61" s="1324"/>
      <c r="Z61" s="1324"/>
      <c r="AA61" s="1323" t="s">
        <v>732</v>
      </c>
      <c r="AB61" s="1324"/>
      <c r="AC61" s="1324"/>
      <c r="AD61" s="1324"/>
      <c r="AE61" s="1324"/>
      <c r="AF61" s="1323" t="s">
        <v>733</v>
      </c>
      <c r="AG61" s="1324"/>
      <c r="AH61" s="1324"/>
      <c r="AI61" s="1092" t="s">
        <v>417</v>
      </c>
      <c r="AJ61" s="1326" t="s">
        <v>734</v>
      </c>
      <c r="AK61" s="1324"/>
      <c r="AL61" s="1324"/>
      <c r="AM61" s="1324"/>
      <c r="AN61" s="1324"/>
      <c r="AO61" s="1324"/>
      <c r="AP61" s="1132">
        <v>4606685013</v>
      </c>
      <c r="AQ61" s="1132">
        <v>4606685013</v>
      </c>
      <c r="AR61" s="1132">
        <v>0</v>
      </c>
      <c r="AS61" s="1132">
        <v>0</v>
      </c>
      <c r="AT61" s="1132">
        <v>690267700</v>
      </c>
      <c r="AU61" s="1132">
        <v>3916417313</v>
      </c>
      <c r="AV61" s="1132">
        <v>690267700</v>
      </c>
      <c r="AW61" s="1132">
        <v>0</v>
      </c>
      <c r="AX61" s="1132">
        <v>690267700</v>
      </c>
      <c r="AY61" s="1132">
        <v>0</v>
      </c>
      <c r="AZ61" s="1132">
        <v>690267700</v>
      </c>
      <c r="BA61" s="1132">
        <v>0</v>
      </c>
      <c r="BB61" s="1132">
        <v>0</v>
      </c>
    </row>
    <row r="62" spans="1:54" x14ac:dyDescent="0.25">
      <c r="A62" s="1323" t="s">
        <v>361</v>
      </c>
      <c r="B62" s="1324"/>
      <c r="C62" s="1323" t="s">
        <v>738</v>
      </c>
      <c r="D62" s="1324"/>
      <c r="E62" s="1323" t="s">
        <v>739</v>
      </c>
      <c r="F62" s="1324"/>
      <c r="G62" s="1323" t="s">
        <v>743</v>
      </c>
      <c r="H62" s="1324"/>
      <c r="I62" s="1323" t="s">
        <v>741</v>
      </c>
      <c r="J62" s="1324"/>
      <c r="K62" s="1324"/>
      <c r="L62" s="1323" t="s">
        <v>753</v>
      </c>
      <c r="M62" s="1324"/>
      <c r="N62" s="1324"/>
      <c r="O62" s="1323"/>
      <c r="P62" s="1324"/>
      <c r="Q62" s="1323"/>
      <c r="R62" s="1324"/>
      <c r="S62" s="1325" t="s">
        <v>384</v>
      </c>
      <c r="T62" s="1324"/>
      <c r="U62" s="1324"/>
      <c r="V62" s="1324"/>
      <c r="W62" s="1324"/>
      <c r="X62" s="1324"/>
      <c r="Y62" s="1324"/>
      <c r="Z62" s="1324"/>
      <c r="AA62" s="1323" t="s">
        <v>732</v>
      </c>
      <c r="AB62" s="1324"/>
      <c r="AC62" s="1324"/>
      <c r="AD62" s="1324"/>
      <c r="AE62" s="1324"/>
      <c r="AF62" s="1323" t="s">
        <v>733</v>
      </c>
      <c r="AG62" s="1324"/>
      <c r="AH62" s="1324"/>
      <c r="AI62" s="1092" t="s">
        <v>417</v>
      </c>
      <c r="AJ62" s="1326" t="s">
        <v>734</v>
      </c>
      <c r="AK62" s="1324"/>
      <c r="AL62" s="1324"/>
      <c r="AM62" s="1324"/>
      <c r="AN62" s="1324"/>
      <c r="AO62" s="1324"/>
      <c r="AP62" s="1132">
        <v>35518113</v>
      </c>
      <c r="AQ62" s="1132">
        <v>35518113</v>
      </c>
      <c r="AR62" s="1132">
        <v>0</v>
      </c>
      <c r="AS62" s="1132">
        <v>0</v>
      </c>
      <c r="AT62" s="1132">
        <v>7315700</v>
      </c>
      <c r="AU62" s="1132">
        <v>28202413</v>
      </c>
      <c r="AV62" s="1132">
        <v>7315700</v>
      </c>
      <c r="AW62" s="1132">
        <v>0</v>
      </c>
      <c r="AX62" s="1132">
        <v>7315700</v>
      </c>
      <c r="AY62" s="1132">
        <v>0</v>
      </c>
      <c r="AZ62" s="1132">
        <v>7315700</v>
      </c>
      <c r="BA62" s="1132">
        <v>0</v>
      </c>
      <c r="BB62" s="1132">
        <v>0</v>
      </c>
    </row>
    <row r="63" spans="1:54" x14ac:dyDescent="0.25">
      <c r="A63" s="1323" t="s">
        <v>361</v>
      </c>
      <c r="B63" s="1324"/>
      <c r="C63" s="1323" t="s">
        <v>738</v>
      </c>
      <c r="D63" s="1324"/>
      <c r="E63" s="1323" t="s">
        <v>739</v>
      </c>
      <c r="F63" s="1324"/>
      <c r="G63" s="1323" t="s">
        <v>743</v>
      </c>
      <c r="H63" s="1324"/>
      <c r="I63" s="1323" t="s">
        <v>753</v>
      </c>
      <c r="J63" s="1324"/>
      <c r="K63" s="1324"/>
      <c r="L63" s="1323"/>
      <c r="M63" s="1324"/>
      <c r="N63" s="1324"/>
      <c r="O63" s="1323"/>
      <c r="P63" s="1324"/>
      <c r="Q63" s="1323"/>
      <c r="R63" s="1324"/>
      <c r="S63" s="1325" t="s">
        <v>385</v>
      </c>
      <c r="T63" s="1324"/>
      <c r="U63" s="1324"/>
      <c r="V63" s="1324"/>
      <c r="W63" s="1324"/>
      <c r="X63" s="1324"/>
      <c r="Y63" s="1324"/>
      <c r="Z63" s="1324"/>
      <c r="AA63" s="1323" t="s">
        <v>732</v>
      </c>
      <c r="AB63" s="1324"/>
      <c r="AC63" s="1324"/>
      <c r="AD63" s="1324"/>
      <c r="AE63" s="1324"/>
      <c r="AF63" s="1323" t="s">
        <v>733</v>
      </c>
      <c r="AG63" s="1324"/>
      <c r="AH63" s="1324"/>
      <c r="AI63" s="1092" t="s">
        <v>417</v>
      </c>
      <c r="AJ63" s="1326" t="s">
        <v>734</v>
      </c>
      <c r="AK63" s="1324"/>
      <c r="AL63" s="1324"/>
      <c r="AM63" s="1324"/>
      <c r="AN63" s="1324"/>
      <c r="AO63" s="1324"/>
      <c r="AP63" s="1132">
        <v>2124948471</v>
      </c>
      <c r="AQ63" s="1132">
        <v>2124948471</v>
      </c>
      <c r="AR63" s="1132">
        <v>0</v>
      </c>
      <c r="AS63" s="1132">
        <v>0</v>
      </c>
      <c r="AT63" s="1132">
        <v>269630700</v>
      </c>
      <c r="AU63" s="1132">
        <v>1855317771</v>
      </c>
      <c r="AV63" s="1132">
        <v>269630700</v>
      </c>
      <c r="AW63" s="1132">
        <v>0</v>
      </c>
      <c r="AX63" s="1132">
        <v>269630700</v>
      </c>
      <c r="AY63" s="1132">
        <v>0</v>
      </c>
      <c r="AZ63" s="1132">
        <v>269630700</v>
      </c>
      <c r="BA63" s="1132">
        <v>0</v>
      </c>
      <c r="BB63" s="1132">
        <v>0</v>
      </c>
    </row>
    <row r="64" spans="1:54" x14ac:dyDescent="0.25">
      <c r="A64" s="1323" t="s">
        <v>361</v>
      </c>
      <c r="B64" s="1324"/>
      <c r="C64" s="1323" t="s">
        <v>738</v>
      </c>
      <c r="D64" s="1324"/>
      <c r="E64" s="1323" t="s">
        <v>739</v>
      </c>
      <c r="F64" s="1324"/>
      <c r="G64" s="1323" t="s">
        <v>743</v>
      </c>
      <c r="H64" s="1324"/>
      <c r="I64" s="1323" t="s">
        <v>754</v>
      </c>
      <c r="J64" s="1324"/>
      <c r="K64" s="1324"/>
      <c r="L64" s="1323"/>
      <c r="M64" s="1324"/>
      <c r="N64" s="1324"/>
      <c r="O64" s="1323"/>
      <c r="P64" s="1324"/>
      <c r="Q64" s="1323"/>
      <c r="R64" s="1324"/>
      <c r="S64" s="1325" t="s">
        <v>386</v>
      </c>
      <c r="T64" s="1324"/>
      <c r="U64" s="1324"/>
      <c r="V64" s="1324"/>
      <c r="W64" s="1324"/>
      <c r="X64" s="1324"/>
      <c r="Y64" s="1324"/>
      <c r="Z64" s="1324"/>
      <c r="AA64" s="1323" t="s">
        <v>732</v>
      </c>
      <c r="AB64" s="1324"/>
      <c r="AC64" s="1324"/>
      <c r="AD64" s="1324"/>
      <c r="AE64" s="1324"/>
      <c r="AF64" s="1323" t="s">
        <v>733</v>
      </c>
      <c r="AG64" s="1324"/>
      <c r="AH64" s="1324"/>
      <c r="AI64" s="1092" t="s">
        <v>417</v>
      </c>
      <c r="AJ64" s="1326" t="s">
        <v>734</v>
      </c>
      <c r="AK64" s="1324"/>
      <c r="AL64" s="1324"/>
      <c r="AM64" s="1324"/>
      <c r="AN64" s="1324"/>
      <c r="AO64" s="1324"/>
      <c r="AP64" s="1132">
        <v>354278144</v>
      </c>
      <c r="AQ64" s="1132">
        <v>354278144</v>
      </c>
      <c r="AR64" s="1132">
        <v>0</v>
      </c>
      <c r="AS64" s="1132">
        <v>0</v>
      </c>
      <c r="AT64" s="1132">
        <v>45034500</v>
      </c>
      <c r="AU64" s="1132">
        <v>309243644</v>
      </c>
      <c r="AV64" s="1132">
        <v>45034500</v>
      </c>
      <c r="AW64" s="1132">
        <v>0</v>
      </c>
      <c r="AX64" s="1132">
        <v>45034500</v>
      </c>
      <c r="AY64" s="1132">
        <v>0</v>
      </c>
      <c r="AZ64" s="1132">
        <v>45034500</v>
      </c>
      <c r="BA64" s="1132">
        <v>0</v>
      </c>
      <c r="BB64" s="1132">
        <v>0</v>
      </c>
    </row>
    <row r="65" spans="1:54" x14ac:dyDescent="0.25">
      <c r="A65" s="1323" t="s">
        <v>361</v>
      </c>
      <c r="B65" s="1324"/>
      <c r="C65" s="1323" t="s">
        <v>738</v>
      </c>
      <c r="D65" s="1324"/>
      <c r="E65" s="1323" t="s">
        <v>739</v>
      </c>
      <c r="F65" s="1324"/>
      <c r="G65" s="1323" t="s">
        <v>743</v>
      </c>
      <c r="H65" s="1324"/>
      <c r="I65" s="1323" t="s">
        <v>755</v>
      </c>
      <c r="J65" s="1324"/>
      <c r="K65" s="1324"/>
      <c r="L65" s="1323"/>
      <c r="M65" s="1324"/>
      <c r="N65" s="1324"/>
      <c r="O65" s="1323"/>
      <c r="P65" s="1324"/>
      <c r="Q65" s="1323"/>
      <c r="R65" s="1324"/>
      <c r="S65" s="1325" t="s">
        <v>387</v>
      </c>
      <c r="T65" s="1324"/>
      <c r="U65" s="1324"/>
      <c r="V65" s="1324"/>
      <c r="W65" s="1324"/>
      <c r="X65" s="1324"/>
      <c r="Y65" s="1324"/>
      <c r="Z65" s="1324"/>
      <c r="AA65" s="1323" t="s">
        <v>732</v>
      </c>
      <c r="AB65" s="1324"/>
      <c r="AC65" s="1324"/>
      <c r="AD65" s="1324"/>
      <c r="AE65" s="1324"/>
      <c r="AF65" s="1323" t="s">
        <v>733</v>
      </c>
      <c r="AG65" s="1324"/>
      <c r="AH65" s="1324"/>
      <c r="AI65" s="1092" t="s">
        <v>417</v>
      </c>
      <c r="AJ65" s="1326" t="s">
        <v>734</v>
      </c>
      <c r="AK65" s="1324"/>
      <c r="AL65" s="1324"/>
      <c r="AM65" s="1324"/>
      <c r="AN65" s="1324"/>
      <c r="AO65" s="1324"/>
      <c r="AP65" s="1132">
        <v>354278144</v>
      </c>
      <c r="AQ65" s="1132">
        <v>354278144</v>
      </c>
      <c r="AR65" s="1132">
        <v>0</v>
      </c>
      <c r="AS65" s="1132">
        <v>0</v>
      </c>
      <c r="AT65" s="1132">
        <v>45034500</v>
      </c>
      <c r="AU65" s="1132">
        <v>309243644</v>
      </c>
      <c r="AV65" s="1132">
        <v>45034500</v>
      </c>
      <c r="AW65" s="1132">
        <v>0</v>
      </c>
      <c r="AX65" s="1132">
        <v>45034500</v>
      </c>
      <c r="AY65" s="1132">
        <v>0</v>
      </c>
      <c r="AZ65" s="1132">
        <v>45034500</v>
      </c>
      <c r="BA65" s="1132">
        <v>0</v>
      </c>
      <c r="BB65" s="1132">
        <v>0</v>
      </c>
    </row>
    <row r="66" spans="1:54" x14ac:dyDescent="0.25">
      <c r="A66" s="1323" t="s">
        <v>361</v>
      </c>
      <c r="B66" s="1324"/>
      <c r="C66" s="1323" t="s">
        <v>738</v>
      </c>
      <c r="D66" s="1324"/>
      <c r="E66" s="1323" t="s">
        <v>739</v>
      </c>
      <c r="F66" s="1324"/>
      <c r="G66" s="1323" t="s">
        <v>743</v>
      </c>
      <c r="H66" s="1324"/>
      <c r="I66" s="1323" t="s">
        <v>747</v>
      </c>
      <c r="J66" s="1324"/>
      <c r="K66" s="1324"/>
      <c r="L66" s="1323"/>
      <c r="M66" s="1324"/>
      <c r="N66" s="1324"/>
      <c r="O66" s="1323"/>
      <c r="P66" s="1324"/>
      <c r="Q66" s="1323"/>
      <c r="R66" s="1324"/>
      <c r="S66" s="1325" t="s">
        <v>388</v>
      </c>
      <c r="T66" s="1324"/>
      <c r="U66" s="1324"/>
      <c r="V66" s="1324"/>
      <c r="W66" s="1324"/>
      <c r="X66" s="1324"/>
      <c r="Y66" s="1324"/>
      <c r="Z66" s="1324"/>
      <c r="AA66" s="1323" t="s">
        <v>732</v>
      </c>
      <c r="AB66" s="1324"/>
      <c r="AC66" s="1324"/>
      <c r="AD66" s="1324"/>
      <c r="AE66" s="1324"/>
      <c r="AF66" s="1323" t="s">
        <v>733</v>
      </c>
      <c r="AG66" s="1324"/>
      <c r="AH66" s="1324"/>
      <c r="AI66" s="1092" t="s">
        <v>417</v>
      </c>
      <c r="AJ66" s="1326" t="s">
        <v>734</v>
      </c>
      <c r="AK66" s="1324"/>
      <c r="AL66" s="1324"/>
      <c r="AM66" s="1324"/>
      <c r="AN66" s="1324"/>
      <c r="AO66" s="1324"/>
      <c r="AP66" s="1132">
        <v>708226291</v>
      </c>
      <c r="AQ66" s="1132">
        <v>708226291</v>
      </c>
      <c r="AR66" s="1132">
        <v>0</v>
      </c>
      <c r="AS66" s="1132">
        <v>0</v>
      </c>
      <c r="AT66" s="1132">
        <v>89954800</v>
      </c>
      <c r="AU66" s="1132">
        <v>618271491</v>
      </c>
      <c r="AV66" s="1132">
        <v>89954800</v>
      </c>
      <c r="AW66" s="1132">
        <v>0</v>
      </c>
      <c r="AX66" s="1132">
        <v>89954800</v>
      </c>
      <c r="AY66" s="1132">
        <v>0</v>
      </c>
      <c r="AZ66" s="1132">
        <v>89954800</v>
      </c>
      <c r="BA66" s="1132">
        <v>0</v>
      </c>
      <c r="BB66" s="1132">
        <v>0</v>
      </c>
    </row>
    <row r="67" spans="1:54" s="1149" customFormat="1" x14ac:dyDescent="0.25">
      <c r="A67" s="1331" t="s">
        <v>361</v>
      </c>
      <c r="B67" s="1332"/>
      <c r="C67" s="1331" t="s">
        <v>741</v>
      </c>
      <c r="D67" s="1332"/>
      <c r="E67" s="1331"/>
      <c r="F67" s="1332"/>
      <c r="G67" s="1331"/>
      <c r="H67" s="1332"/>
      <c r="I67" s="1331"/>
      <c r="J67" s="1332"/>
      <c r="K67" s="1332"/>
      <c r="L67" s="1331"/>
      <c r="M67" s="1332"/>
      <c r="N67" s="1332"/>
      <c r="O67" s="1331"/>
      <c r="P67" s="1332"/>
      <c r="Q67" s="1331"/>
      <c r="R67" s="1332"/>
      <c r="S67" s="1334" t="s">
        <v>59</v>
      </c>
      <c r="T67" s="1332"/>
      <c r="U67" s="1332"/>
      <c r="V67" s="1332"/>
      <c r="W67" s="1332"/>
      <c r="X67" s="1332"/>
      <c r="Y67" s="1332"/>
      <c r="Z67" s="1332"/>
      <c r="AA67" s="1331" t="s">
        <v>732</v>
      </c>
      <c r="AB67" s="1332"/>
      <c r="AC67" s="1332"/>
      <c r="AD67" s="1332"/>
      <c r="AE67" s="1332"/>
      <c r="AF67" s="1331" t="s">
        <v>733</v>
      </c>
      <c r="AG67" s="1332"/>
      <c r="AH67" s="1332"/>
      <c r="AI67" s="1090" t="s">
        <v>417</v>
      </c>
      <c r="AJ67" s="1333" t="s">
        <v>734</v>
      </c>
      <c r="AK67" s="1332"/>
      <c r="AL67" s="1332"/>
      <c r="AM67" s="1332"/>
      <c r="AN67" s="1332"/>
      <c r="AO67" s="1332"/>
      <c r="AP67" s="1131">
        <v>18322440000</v>
      </c>
      <c r="AQ67" s="1131">
        <v>9564692466.6299992</v>
      </c>
      <c r="AR67" s="1131">
        <v>8757747533.3700008</v>
      </c>
      <c r="AS67" s="1131">
        <v>0</v>
      </c>
      <c r="AT67" s="1131">
        <v>5937906348.0500002</v>
      </c>
      <c r="AU67" s="1131">
        <v>3626786118.5799999</v>
      </c>
      <c r="AV67" s="1131">
        <v>322615508.80000001</v>
      </c>
      <c r="AW67" s="1131">
        <v>5615290839.25</v>
      </c>
      <c r="AX67" s="1131">
        <v>321985062.80000001</v>
      </c>
      <c r="AY67" s="1131">
        <v>630446</v>
      </c>
      <c r="AZ67" s="1131">
        <v>308750343.80000001</v>
      </c>
      <c r="BA67" s="1131">
        <v>13234719</v>
      </c>
      <c r="BB67" s="1131">
        <v>0</v>
      </c>
    </row>
    <row r="68" spans="1:54" x14ac:dyDescent="0.25">
      <c r="A68" s="1329" t="s">
        <v>361</v>
      </c>
      <c r="B68" s="1324"/>
      <c r="C68" s="1329" t="s">
        <v>741</v>
      </c>
      <c r="D68" s="1324"/>
      <c r="E68" s="1329" t="s">
        <v>739</v>
      </c>
      <c r="F68" s="1324"/>
      <c r="G68" s="1329"/>
      <c r="H68" s="1324"/>
      <c r="I68" s="1329"/>
      <c r="J68" s="1324"/>
      <c r="K68" s="1324"/>
      <c r="L68" s="1329"/>
      <c r="M68" s="1324"/>
      <c r="N68" s="1324"/>
      <c r="O68" s="1329"/>
      <c r="P68" s="1324"/>
      <c r="Q68" s="1329"/>
      <c r="R68" s="1324"/>
      <c r="S68" s="1330" t="s">
        <v>59</v>
      </c>
      <c r="T68" s="1324"/>
      <c r="U68" s="1324"/>
      <c r="V68" s="1324"/>
      <c r="W68" s="1324"/>
      <c r="X68" s="1324"/>
      <c r="Y68" s="1324"/>
      <c r="Z68" s="1324"/>
      <c r="AA68" s="1329" t="s">
        <v>732</v>
      </c>
      <c r="AB68" s="1324"/>
      <c r="AC68" s="1324"/>
      <c r="AD68" s="1324"/>
      <c r="AE68" s="1324"/>
      <c r="AF68" s="1329" t="s">
        <v>733</v>
      </c>
      <c r="AG68" s="1324"/>
      <c r="AH68" s="1324"/>
      <c r="AI68" s="1091" t="s">
        <v>417</v>
      </c>
      <c r="AJ68" s="1328" t="s">
        <v>734</v>
      </c>
      <c r="AK68" s="1324"/>
      <c r="AL68" s="1324"/>
      <c r="AM68" s="1324"/>
      <c r="AN68" s="1324"/>
      <c r="AO68" s="1324"/>
      <c r="AP68" s="1130">
        <v>18322440000</v>
      </c>
      <c r="AQ68" s="1130">
        <v>9564692466.6299992</v>
      </c>
      <c r="AR68" s="1130">
        <v>8757747533.3700008</v>
      </c>
      <c r="AS68" s="1130">
        <v>0</v>
      </c>
      <c r="AT68" s="1130">
        <v>5937906348.0500002</v>
      </c>
      <c r="AU68" s="1130">
        <v>3626786118.5799999</v>
      </c>
      <c r="AV68" s="1130">
        <v>322615508.80000001</v>
      </c>
      <c r="AW68" s="1130">
        <v>5615290839.25</v>
      </c>
      <c r="AX68" s="1130">
        <v>321985062.80000001</v>
      </c>
      <c r="AY68" s="1130">
        <v>630446</v>
      </c>
      <c r="AZ68" s="1130">
        <v>308750343.80000001</v>
      </c>
      <c r="BA68" s="1130">
        <v>13234719</v>
      </c>
      <c r="BB68" s="1130">
        <v>0</v>
      </c>
    </row>
    <row r="69" spans="1:54" x14ac:dyDescent="0.25">
      <c r="A69" s="1329" t="s">
        <v>361</v>
      </c>
      <c r="B69" s="1324"/>
      <c r="C69" s="1329" t="s">
        <v>741</v>
      </c>
      <c r="D69" s="1324"/>
      <c r="E69" s="1329" t="s">
        <v>739</v>
      </c>
      <c r="F69" s="1324"/>
      <c r="G69" s="1329" t="s">
        <v>748</v>
      </c>
      <c r="H69" s="1324"/>
      <c r="I69" s="1329"/>
      <c r="J69" s="1324"/>
      <c r="K69" s="1324"/>
      <c r="L69" s="1329"/>
      <c r="M69" s="1324"/>
      <c r="N69" s="1324"/>
      <c r="O69" s="1329"/>
      <c r="P69" s="1324"/>
      <c r="Q69" s="1329"/>
      <c r="R69" s="1324"/>
      <c r="S69" s="1330" t="s">
        <v>625</v>
      </c>
      <c r="T69" s="1324"/>
      <c r="U69" s="1324"/>
      <c r="V69" s="1324"/>
      <c r="W69" s="1324"/>
      <c r="X69" s="1324"/>
      <c r="Y69" s="1324"/>
      <c r="Z69" s="1324"/>
      <c r="AA69" s="1329" t="s">
        <v>732</v>
      </c>
      <c r="AB69" s="1324"/>
      <c r="AC69" s="1324"/>
      <c r="AD69" s="1324"/>
      <c r="AE69" s="1324"/>
      <c r="AF69" s="1329" t="s">
        <v>733</v>
      </c>
      <c r="AG69" s="1324"/>
      <c r="AH69" s="1324"/>
      <c r="AI69" s="1091" t="s">
        <v>417</v>
      </c>
      <c r="AJ69" s="1328" t="s">
        <v>734</v>
      </c>
      <c r="AK69" s="1324"/>
      <c r="AL69" s="1324"/>
      <c r="AM69" s="1324"/>
      <c r="AN69" s="1324"/>
      <c r="AO69" s="1324"/>
      <c r="AP69" s="1130">
        <v>203940000</v>
      </c>
      <c r="AQ69" s="1130">
        <v>179900</v>
      </c>
      <c r="AR69" s="1130">
        <v>203760100</v>
      </c>
      <c r="AS69" s="1130">
        <v>0</v>
      </c>
      <c r="AT69" s="1130">
        <v>179900</v>
      </c>
      <c r="AU69" s="1130">
        <v>0</v>
      </c>
      <c r="AV69" s="1130">
        <v>179900</v>
      </c>
      <c r="AW69" s="1130">
        <v>0</v>
      </c>
      <c r="AX69" s="1130">
        <v>179900</v>
      </c>
      <c r="AY69" s="1130">
        <v>0</v>
      </c>
      <c r="AZ69" s="1130">
        <v>179900</v>
      </c>
      <c r="BA69" s="1130">
        <v>0</v>
      </c>
      <c r="BB69" s="1130">
        <v>0</v>
      </c>
    </row>
    <row r="70" spans="1:54" x14ac:dyDescent="0.25">
      <c r="A70" s="1329" t="s">
        <v>361</v>
      </c>
      <c r="B70" s="1324"/>
      <c r="C70" s="1329" t="s">
        <v>741</v>
      </c>
      <c r="D70" s="1324"/>
      <c r="E70" s="1329" t="s">
        <v>739</v>
      </c>
      <c r="F70" s="1324"/>
      <c r="G70" s="1329" t="s">
        <v>748</v>
      </c>
      <c r="H70" s="1324"/>
      <c r="I70" s="1329" t="s">
        <v>756</v>
      </c>
      <c r="J70" s="1324"/>
      <c r="K70" s="1324"/>
      <c r="L70" s="1329"/>
      <c r="M70" s="1324"/>
      <c r="N70" s="1324"/>
      <c r="O70" s="1329"/>
      <c r="P70" s="1324"/>
      <c r="Q70" s="1329"/>
      <c r="R70" s="1324"/>
      <c r="S70" s="1330" t="s">
        <v>632</v>
      </c>
      <c r="T70" s="1324"/>
      <c r="U70" s="1324"/>
      <c r="V70" s="1324"/>
      <c r="W70" s="1324"/>
      <c r="X70" s="1324"/>
      <c r="Y70" s="1324"/>
      <c r="Z70" s="1324"/>
      <c r="AA70" s="1329" t="s">
        <v>732</v>
      </c>
      <c r="AB70" s="1324"/>
      <c r="AC70" s="1324"/>
      <c r="AD70" s="1324"/>
      <c r="AE70" s="1324"/>
      <c r="AF70" s="1329" t="s">
        <v>733</v>
      </c>
      <c r="AG70" s="1324"/>
      <c r="AH70" s="1324"/>
      <c r="AI70" s="1091" t="s">
        <v>417</v>
      </c>
      <c r="AJ70" s="1328" t="s">
        <v>734</v>
      </c>
      <c r="AK70" s="1324"/>
      <c r="AL70" s="1324"/>
      <c r="AM70" s="1324"/>
      <c r="AN70" s="1324"/>
      <c r="AO70" s="1324"/>
      <c r="AP70" s="1130">
        <v>201940000</v>
      </c>
      <c r="AQ70" s="1130">
        <v>0</v>
      </c>
      <c r="AR70" s="1130">
        <v>201940000</v>
      </c>
      <c r="AS70" s="1130">
        <v>0</v>
      </c>
      <c r="AT70" s="1130">
        <v>0</v>
      </c>
      <c r="AU70" s="1130">
        <v>0</v>
      </c>
      <c r="AV70" s="1130">
        <v>0</v>
      </c>
      <c r="AW70" s="1130">
        <v>0</v>
      </c>
      <c r="AX70" s="1130">
        <v>0</v>
      </c>
      <c r="AY70" s="1130">
        <v>0</v>
      </c>
      <c r="AZ70" s="1130">
        <v>0</v>
      </c>
      <c r="BA70" s="1130">
        <v>0</v>
      </c>
      <c r="BB70" s="1130">
        <v>0</v>
      </c>
    </row>
    <row r="71" spans="1:54" x14ac:dyDescent="0.25">
      <c r="A71" s="1323" t="s">
        <v>361</v>
      </c>
      <c r="B71" s="1324"/>
      <c r="C71" s="1323" t="s">
        <v>741</v>
      </c>
      <c r="D71" s="1324"/>
      <c r="E71" s="1323" t="s">
        <v>739</v>
      </c>
      <c r="F71" s="1324"/>
      <c r="G71" s="1323" t="s">
        <v>748</v>
      </c>
      <c r="H71" s="1324"/>
      <c r="I71" s="1323" t="s">
        <v>756</v>
      </c>
      <c r="J71" s="1324"/>
      <c r="K71" s="1324"/>
      <c r="L71" s="1323" t="s">
        <v>741</v>
      </c>
      <c r="M71" s="1324"/>
      <c r="N71" s="1324"/>
      <c r="O71" s="1323"/>
      <c r="P71" s="1324"/>
      <c r="Q71" s="1323"/>
      <c r="R71" s="1324"/>
      <c r="S71" s="1325" t="s">
        <v>389</v>
      </c>
      <c r="T71" s="1324"/>
      <c r="U71" s="1324"/>
      <c r="V71" s="1324"/>
      <c r="W71" s="1324"/>
      <c r="X71" s="1324"/>
      <c r="Y71" s="1324"/>
      <c r="Z71" s="1324"/>
      <c r="AA71" s="1323" t="s">
        <v>732</v>
      </c>
      <c r="AB71" s="1324"/>
      <c r="AC71" s="1324"/>
      <c r="AD71" s="1324"/>
      <c r="AE71" s="1324"/>
      <c r="AF71" s="1323" t="s">
        <v>733</v>
      </c>
      <c r="AG71" s="1324"/>
      <c r="AH71" s="1324"/>
      <c r="AI71" s="1092" t="s">
        <v>417</v>
      </c>
      <c r="AJ71" s="1326" t="s">
        <v>734</v>
      </c>
      <c r="AK71" s="1324"/>
      <c r="AL71" s="1324"/>
      <c r="AM71" s="1324"/>
      <c r="AN71" s="1324"/>
      <c r="AO71" s="1324"/>
      <c r="AP71" s="1132">
        <v>6690000</v>
      </c>
      <c r="AQ71" s="1132">
        <v>0</v>
      </c>
      <c r="AR71" s="1132">
        <v>6690000</v>
      </c>
      <c r="AS71" s="1132">
        <v>0</v>
      </c>
      <c r="AT71" s="1132">
        <v>0</v>
      </c>
      <c r="AU71" s="1132">
        <v>0</v>
      </c>
      <c r="AV71" s="1132">
        <v>0</v>
      </c>
      <c r="AW71" s="1132">
        <v>0</v>
      </c>
      <c r="AX71" s="1132">
        <v>0</v>
      </c>
      <c r="AY71" s="1132">
        <v>0</v>
      </c>
      <c r="AZ71" s="1132">
        <v>0</v>
      </c>
      <c r="BA71" s="1132">
        <v>0</v>
      </c>
      <c r="BB71" s="1132">
        <v>0</v>
      </c>
    </row>
    <row r="72" spans="1:54" x14ac:dyDescent="0.25">
      <c r="A72" s="1323" t="s">
        <v>361</v>
      </c>
      <c r="B72" s="1324"/>
      <c r="C72" s="1323" t="s">
        <v>741</v>
      </c>
      <c r="D72" s="1324"/>
      <c r="E72" s="1323" t="s">
        <v>739</v>
      </c>
      <c r="F72" s="1324"/>
      <c r="G72" s="1323" t="s">
        <v>748</v>
      </c>
      <c r="H72" s="1324"/>
      <c r="I72" s="1323" t="s">
        <v>756</v>
      </c>
      <c r="J72" s="1324"/>
      <c r="K72" s="1324"/>
      <c r="L72" s="1323" t="s">
        <v>748</v>
      </c>
      <c r="M72" s="1324"/>
      <c r="N72" s="1324"/>
      <c r="O72" s="1323"/>
      <c r="P72" s="1324"/>
      <c r="Q72" s="1323"/>
      <c r="R72" s="1324"/>
      <c r="S72" s="1325" t="s">
        <v>390</v>
      </c>
      <c r="T72" s="1324"/>
      <c r="U72" s="1324"/>
      <c r="V72" s="1324"/>
      <c r="W72" s="1324"/>
      <c r="X72" s="1324"/>
      <c r="Y72" s="1324"/>
      <c r="Z72" s="1324"/>
      <c r="AA72" s="1323" t="s">
        <v>732</v>
      </c>
      <c r="AB72" s="1324"/>
      <c r="AC72" s="1324"/>
      <c r="AD72" s="1324"/>
      <c r="AE72" s="1324"/>
      <c r="AF72" s="1323" t="s">
        <v>733</v>
      </c>
      <c r="AG72" s="1324"/>
      <c r="AH72" s="1324"/>
      <c r="AI72" s="1092" t="s">
        <v>417</v>
      </c>
      <c r="AJ72" s="1326" t="s">
        <v>734</v>
      </c>
      <c r="AK72" s="1324"/>
      <c r="AL72" s="1324"/>
      <c r="AM72" s="1324"/>
      <c r="AN72" s="1324"/>
      <c r="AO72" s="1324"/>
      <c r="AP72" s="1132">
        <v>184750000</v>
      </c>
      <c r="AQ72" s="1132">
        <v>0</v>
      </c>
      <c r="AR72" s="1132">
        <v>184750000</v>
      </c>
      <c r="AS72" s="1132">
        <v>0</v>
      </c>
      <c r="AT72" s="1132">
        <v>0</v>
      </c>
      <c r="AU72" s="1132">
        <v>0</v>
      </c>
      <c r="AV72" s="1132">
        <v>0</v>
      </c>
      <c r="AW72" s="1132">
        <v>0</v>
      </c>
      <c r="AX72" s="1132">
        <v>0</v>
      </c>
      <c r="AY72" s="1132">
        <v>0</v>
      </c>
      <c r="AZ72" s="1132">
        <v>0</v>
      </c>
      <c r="BA72" s="1132">
        <v>0</v>
      </c>
      <c r="BB72" s="1132">
        <v>0</v>
      </c>
    </row>
    <row r="73" spans="1:54" x14ac:dyDescent="0.25">
      <c r="A73" s="1323" t="s">
        <v>361</v>
      </c>
      <c r="B73" s="1324"/>
      <c r="C73" s="1323" t="s">
        <v>741</v>
      </c>
      <c r="D73" s="1324"/>
      <c r="E73" s="1323" t="s">
        <v>739</v>
      </c>
      <c r="F73" s="1324"/>
      <c r="G73" s="1323" t="s">
        <v>748</v>
      </c>
      <c r="H73" s="1324"/>
      <c r="I73" s="1323" t="s">
        <v>756</v>
      </c>
      <c r="J73" s="1324"/>
      <c r="K73" s="1324"/>
      <c r="L73" s="1323" t="s">
        <v>370</v>
      </c>
      <c r="M73" s="1324"/>
      <c r="N73" s="1324"/>
      <c r="O73" s="1323"/>
      <c r="P73" s="1324"/>
      <c r="Q73" s="1323"/>
      <c r="R73" s="1324"/>
      <c r="S73" s="1325" t="s">
        <v>391</v>
      </c>
      <c r="T73" s="1324"/>
      <c r="U73" s="1324"/>
      <c r="V73" s="1324"/>
      <c r="W73" s="1324"/>
      <c r="X73" s="1324"/>
      <c r="Y73" s="1324"/>
      <c r="Z73" s="1324"/>
      <c r="AA73" s="1323" t="s">
        <v>732</v>
      </c>
      <c r="AB73" s="1324"/>
      <c r="AC73" s="1324"/>
      <c r="AD73" s="1324"/>
      <c r="AE73" s="1324"/>
      <c r="AF73" s="1323" t="s">
        <v>733</v>
      </c>
      <c r="AG73" s="1324"/>
      <c r="AH73" s="1324"/>
      <c r="AI73" s="1092" t="s">
        <v>417</v>
      </c>
      <c r="AJ73" s="1326" t="s">
        <v>734</v>
      </c>
      <c r="AK73" s="1324"/>
      <c r="AL73" s="1324"/>
      <c r="AM73" s="1324"/>
      <c r="AN73" s="1324"/>
      <c r="AO73" s="1324"/>
      <c r="AP73" s="1132">
        <v>10000000</v>
      </c>
      <c r="AQ73" s="1132">
        <v>0</v>
      </c>
      <c r="AR73" s="1132">
        <v>10000000</v>
      </c>
      <c r="AS73" s="1132">
        <v>0</v>
      </c>
      <c r="AT73" s="1132">
        <v>0</v>
      </c>
      <c r="AU73" s="1132">
        <v>0</v>
      </c>
      <c r="AV73" s="1132">
        <v>0</v>
      </c>
      <c r="AW73" s="1132">
        <v>0</v>
      </c>
      <c r="AX73" s="1132">
        <v>0</v>
      </c>
      <c r="AY73" s="1132">
        <v>0</v>
      </c>
      <c r="AZ73" s="1132">
        <v>0</v>
      </c>
      <c r="BA73" s="1132">
        <v>0</v>
      </c>
      <c r="BB73" s="1132">
        <v>0</v>
      </c>
    </row>
    <row r="74" spans="1:54" x14ac:dyDescent="0.25">
      <c r="A74" s="1323" t="s">
        <v>361</v>
      </c>
      <c r="B74" s="1324"/>
      <c r="C74" s="1323" t="s">
        <v>741</v>
      </c>
      <c r="D74" s="1324"/>
      <c r="E74" s="1323" t="s">
        <v>739</v>
      </c>
      <c r="F74" s="1324"/>
      <c r="G74" s="1323" t="s">
        <v>748</v>
      </c>
      <c r="H74" s="1324"/>
      <c r="I74" s="1323" t="s">
        <v>756</v>
      </c>
      <c r="J74" s="1324"/>
      <c r="K74" s="1324"/>
      <c r="L74" s="1323" t="s">
        <v>757</v>
      </c>
      <c r="M74" s="1324"/>
      <c r="N74" s="1324"/>
      <c r="O74" s="1323"/>
      <c r="P74" s="1324"/>
      <c r="Q74" s="1323"/>
      <c r="R74" s="1324"/>
      <c r="S74" s="1325" t="s">
        <v>392</v>
      </c>
      <c r="T74" s="1324"/>
      <c r="U74" s="1324"/>
      <c r="V74" s="1324"/>
      <c r="W74" s="1324"/>
      <c r="X74" s="1324"/>
      <c r="Y74" s="1324"/>
      <c r="Z74" s="1324"/>
      <c r="AA74" s="1323" t="s">
        <v>732</v>
      </c>
      <c r="AB74" s="1324"/>
      <c r="AC74" s="1324"/>
      <c r="AD74" s="1324"/>
      <c r="AE74" s="1324"/>
      <c r="AF74" s="1323" t="s">
        <v>733</v>
      </c>
      <c r="AG74" s="1324"/>
      <c r="AH74" s="1324"/>
      <c r="AI74" s="1092" t="s">
        <v>417</v>
      </c>
      <c r="AJ74" s="1326" t="s">
        <v>734</v>
      </c>
      <c r="AK74" s="1324"/>
      <c r="AL74" s="1324"/>
      <c r="AM74" s="1324"/>
      <c r="AN74" s="1324"/>
      <c r="AO74" s="1324"/>
      <c r="AP74" s="1132">
        <v>500000</v>
      </c>
      <c r="AQ74" s="1132">
        <v>0</v>
      </c>
      <c r="AR74" s="1132">
        <v>500000</v>
      </c>
      <c r="AS74" s="1132">
        <v>0</v>
      </c>
      <c r="AT74" s="1132">
        <v>0</v>
      </c>
      <c r="AU74" s="1132">
        <v>0</v>
      </c>
      <c r="AV74" s="1132">
        <v>0</v>
      </c>
      <c r="AW74" s="1132">
        <v>0</v>
      </c>
      <c r="AX74" s="1132">
        <v>0</v>
      </c>
      <c r="AY74" s="1132">
        <v>0</v>
      </c>
      <c r="AZ74" s="1132">
        <v>0</v>
      </c>
      <c r="BA74" s="1132">
        <v>0</v>
      </c>
      <c r="BB74" s="1132">
        <v>0</v>
      </c>
    </row>
    <row r="75" spans="1:54" x14ac:dyDescent="0.25">
      <c r="A75" s="1329" t="s">
        <v>361</v>
      </c>
      <c r="B75" s="1324"/>
      <c r="C75" s="1329" t="s">
        <v>741</v>
      </c>
      <c r="D75" s="1324"/>
      <c r="E75" s="1329" t="s">
        <v>739</v>
      </c>
      <c r="F75" s="1324"/>
      <c r="G75" s="1329" t="s">
        <v>748</v>
      </c>
      <c r="H75" s="1324"/>
      <c r="I75" s="1329" t="s">
        <v>758</v>
      </c>
      <c r="J75" s="1324"/>
      <c r="K75" s="1324"/>
      <c r="L75" s="1329"/>
      <c r="M75" s="1324"/>
      <c r="N75" s="1324"/>
      <c r="O75" s="1329"/>
      <c r="P75" s="1324"/>
      <c r="Q75" s="1329"/>
      <c r="R75" s="1324"/>
      <c r="S75" s="1330" t="s">
        <v>628</v>
      </c>
      <c r="T75" s="1324"/>
      <c r="U75" s="1324"/>
      <c r="V75" s="1324"/>
      <c r="W75" s="1324"/>
      <c r="X75" s="1324"/>
      <c r="Y75" s="1324"/>
      <c r="Z75" s="1324"/>
      <c r="AA75" s="1329" t="s">
        <v>732</v>
      </c>
      <c r="AB75" s="1324"/>
      <c r="AC75" s="1324"/>
      <c r="AD75" s="1324"/>
      <c r="AE75" s="1324"/>
      <c r="AF75" s="1329" t="s">
        <v>733</v>
      </c>
      <c r="AG75" s="1324"/>
      <c r="AH75" s="1324"/>
      <c r="AI75" s="1091" t="s">
        <v>417</v>
      </c>
      <c r="AJ75" s="1328" t="s">
        <v>734</v>
      </c>
      <c r="AK75" s="1324"/>
      <c r="AL75" s="1324"/>
      <c r="AM75" s="1324"/>
      <c r="AN75" s="1324"/>
      <c r="AO75" s="1324"/>
      <c r="AP75" s="1130">
        <v>2000000</v>
      </c>
      <c r="AQ75" s="1130">
        <v>179900</v>
      </c>
      <c r="AR75" s="1130">
        <v>1820100</v>
      </c>
      <c r="AS75" s="1130">
        <v>0</v>
      </c>
      <c r="AT75" s="1130">
        <v>179900</v>
      </c>
      <c r="AU75" s="1130">
        <v>0</v>
      </c>
      <c r="AV75" s="1130">
        <v>179900</v>
      </c>
      <c r="AW75" s="1130">
        <v>0</v>
      </c>
      <c r="AX75" s="1130">
        <v>179900</v>
      </c>
      <c r="AY75" s="1130">
        <v>0</v>
      </c>
      <c r="AZ75" s="1130">
        <v>179900</v>
      </c>
      <c r="BA75" s="1130">
        <v>0</v>
      </c>
      <c r="BB75" s="1130">
        <v>0</v>
      </c>
    </row>
    <row r="76" spans="1:54" x14ac:dyDescent="0.25">
      <c r="A76" s="1323" t="s">
        <v>361</v>
      </c>
      <c r="B76" s="1324"/>
      <c r="C76" s="1323" t="s">
        <v>741</v>
      </c>
      <c r="D76" s="1324"/>
      <c r="E76" s="1323" t="s">
        <v>739</v>
      </c>
      <c r="F76" s="1324"/>
      <c r="G76" s="1323" t="s">
        <v>748</v>
      </c>
      <c r="H76" s="1324"/>
      <c r="I76" s="1323" t="s">
        <v>758</v>
      </c>
      <c r="J76" s="1324"/>
      <c r="K76" s="1324"/>
      <c r="L76" s="1323" t="s">
        <v>738</v>
      </c>
      <c r="M76" s="1324"/>
      <c r="N76" s="1324"/>
      <c r="O76" s="1323"/>
      <c r="P76" s="1324"/>
      <c r="Q76" s="1323"/>
      <c r="R76" s="1324"/>
      <c r="S76" s="1325" t="s">
        <v>393</v>
      </c>
      <c r="T76" s="1324"/>
      <c r="U76" s="1324"/>
      <c r="V76" s="1324"/>
      <c r="W76" s="1324"/>
      <c r="X76" s="1324"/>
      <c r="Y76" s="1324"/>
      <c r="Z76" s="1324"/>
      <c r="AA76" s="1323" t="s">
        <v>732</v>
      </c>
      <c r="AB76" s="1324"/>
      <c r="AC76" s="1324"/>
      <c r="AD76" s="1324"/>
      <c r="AE76" s="1324"/>
      <c r="AF76" s="1323" t="s">
        <v>733</v>
      </c>
      <c r="AG76" s="1324"/>
      <c r="AH76" s="1324"/>
      <c r="AI76" s="1092" t="s">
        <v>417</v>
      </c>
      <c r="AJ76" s="1326" t="s">
        <v>734</v>
      </c>
      <c r="AK76" s="1324"/>
      <c r="AL76" s="1324"/>
      <c r="AM76" s="1324"/>
      <c r="AN76" s="1324"/>
      <c r="AO76" s="1324"/>
      <c r="AP76" s="1132">
        <v>1000000</v>
      </c>
      <c r="AQ76" s="1132">
        <v>179900</v>
      </c>
      <c r="AR76" s="1132">
        <v>820100</v>
      </c>
      <c r="AS76" s="1132">
        <v>0</v>
      </c>
      <c r="AT76" s="1132">
        <v>179900</v>
      </c>
      <c r="AU76" s="1132">
        <v>0</v>
      </c>
      <c r="AV76" s="1132">
        <v>179900</v>
      </c>
      <c r="AW76" s="1132">
        <v>0</v>
      </c>
      <c r="AX76" s="1132">
        <v>179900</v>
      </c>
      <c r="AY76" s="1132">
        <v>0</v>
      </c>
      <c r="AZ76" s="1132">
        <v>179900</v>
      </c>
      <c r="BA76" s="1132">
        <v>0</v>
      </c>
      <c r="BB76" s="1132">
        <v>0</v>
      </c>
    </row>
    <row r="77" spans="1:54" x14ac:dyDescent="0.25">
      <c r="A77" s="1323" t="s">
        <v>361</v>
      </c>
      <c r="B77" s="1324"/>
      <c r="C77" s="1323" t="s">
        <v>741</v>
      </c>
      <c r="D77" s="1324"/>
      <c r="E77" s="1323" t="s">
        <v>739</v>
      </c>
      <c r="F77" s="1324"/>
      <c r="G77" s="1323" t="s">
        <v>748</v>
      </c>
      <c r="H77" s="1324"/>
      <c r="I77" s="1323" t="s">
        <v>758</v>
      </c>
      <c r="J77" s="1324"/>
      <c r="K77" s="1324"/>
      <c r="L77" s="1323" t="s">
        <v>741</v>
      </c>
      <c r="M77" s="1324"/>
      <c r="N77" s="1324"/>
      <c r="O77" s="1323"/>
      <c r="P77" s="1324"/>
      <c r="Q77" s="1323"/>
      <c r="R77" s="1324"/>
      <c r="S77" s="1325" t="s">
        <v>394</v>
      </c>
      <c r="T77" s="1324"/>
      <c r="U77" s="1324"/>
      <c r="V77" s="1324"/>
      <c r="W77" s="1324"/>
      <c r="X77" s="1324"/>
      <c r="Y77" s="1324"/>
      <c r="Z77" s="1324"/>
      <c r="AA77" s="1323" t="s">
        <v>732</v>
      </c>
      <c r="AB77" s="1324"/>
      <c r="AC77" s="1324"/>
      <c r="AD77" s="1324"/>
      <c r="AE77" s="1324"/>
      <c r="AF77" s="1323" t="s">
        <v>733</v>
      </c>
      <c r="AG77" s="1324"/>
      <c r="AH77" s="1324"/>
      <c r="AI77" s="1092" t="s">
        <v>417</v>
      </c>
      <c r="AJ77" s="1326" t="s">
        <v>734</v>
      </c>
      <c r="AK77" s="1324"/>
      <c r="AL77" s="1324"/>
      <c r="AM77" s="1324"/>
      <c r="AN77" s="1324"/>
      <c r="AO77" s="1324"/>
      <c r="AP77" s="1132">
        <v>1000000</v>
      </c>
      <c r="AQ77" s="1132">
        <v>0</v>
      </c>
      <c r="AR77" s="1132">
        <v>1000000</v>
      </c>
      <c r="AS77" s="1132">
        <v>0</v>
      </c>
      <c r="AT77" s="1132">
        <v>0</v>
      </c>
      <c r="AU77" s="1132">
        <v>0</v>
      </c>
      <c r="AV77" s="1132">
        <v>0</v>
      </c>
      <c r="AW77" s="1132">
        <v>0</v>
      </c>
      <c r="AX77" s="1132">
        <v>0</v>
      </c>
      <c r="AY77" s="1132">
        <v>0</v>
      </c>
      <c r="AZ77" s="1132">
        <v>0</v>
      </c>
      <c r="BA77" s="1132">
        <v>0</v>
      </c>
      <c r="BB77" s="1132">
        <v>0</v>
      </c>
    </row>
    <row r="78" spans="1:54" x14ac:dyDescent="0.25">
      <c r="A78" s="1329" t="s">
        <v>361</v>
      </c>
      <c r="B78" s="1324"/>
      <c r="C78" s="1329" t="s">
        <v>741</v>
      </c>
      <c r="D78" s="1324"/>
      <c r="E78" s="1329" t="s">
        <v>739</v>
      </c>
      <c r="F78" s="1324"/>
      <c r="G78" s="1329" t="s">
        <v>742</v>
      </c>
      <c r="H78" s="1324"/>
      <c r="I78" s="1329"/>
      <c r="J78" s="1324"/>
      <c r="K78" s="1324"/>
      <c r="L78" s="1329"/>
      <c r="M78" s="1324"/>
      <c r="N78" s="1324"/>
      <c r="O78" s="1329"/>
      <c r="P78" s="1324"/>
      <c r="Q78" s="1329"/>
      <c r="R78" s="1324"/>
      <c r="S78" s="1330" t="s">
        <v>630</v>
      </c>
      <c r="T78" s="1324"/>
      <c r="U78" s="1324"/>
      <c r="V78" s="1324"/>
      <c r="W78" s="1324"/>
      <c r="X78" s="1324"/>
      <c r="Y78" s="1324"/>
      <c r="Z78" s="1324"/>
      <c r="AA78" s="1329" t="s">
        <v>732</v>
      </c>
      <c r="AB78" s="1324"/>
      <c r="AC78" s="1324"/>
      <c r="AD78" s="1324"/>
      <c r="AE78" s="1324"/>
      <c r="AF78" s="1329" t="s">
        <v>733</v>
      </c>
      <c r="AG78" s="1324"/>
      <c r="AH78" s="1324"/>
      <c r="AI78" s="1091" t="s">
        <v>417</v>
      </c>
      <c r="AJ78" s="1328" t="s">
        <v>734</v>
      </c>
      <c r="AK78" s="1324"/>
      <c r="AL78" s="1324"/>
      <c r="AM78" s="1324"/>
      <c r="AN78" s="1324"/>
      <c r="AO78" s="1324"/>
      <c r="AP78" s="1130">
        <v>18118500000</v>
      </c>
      <c r="AQ78" s="1130">
        <v>9564512566.6299992</v>
      </c>
      <c r="AR78" s="1130">
        <v>8553987433.3699999</v>
      </c>
      <c r="AS78" s="1130">
        <v>0</v>
      </c>
      <c r="AT78" s="1130">
        <v>5937726448.0500002</v>
      </c>
      <c r="AU78" s="1130">
        <v>3626786118.5799999</v>
      </c>
      <c r="AV78" s="1130">
        <v>322435608.80000001</v>
      </c>
      <c r="AW78" s="1130">
        <v>5615290839.25</v>
      </c>
      <c r="AX78" s="1130">
        <v>321805162.80000001</v>
      </c>
      <c r="AY78" s="1130">
        <v>630446</v>
      </c>
      <c r="AZ78" s="1130">
        <v>308570443.80000001</v>
      </c>
      <c r="BA78" s="1130">
        <v>13234719</v>
      </c>
      <c r="BB78" s="1130">
        <v>0</v>
      </c>
    </row>
    <row r="79" spans="1:54" x14ac:dyDescent="0.25">
      <c r="A79" s="1329" t="s">
        <v>361</v>
      </c>
      <c r="B79" s="1324"/>
      <c r="C79" s="1329" t="s">
        <v>741</v>
      </c>
      <c r="D79" s="1324"/>
      <c r="E79" s="1329" t="s">
        <v>739</v>
      </c>
      <c r="F79" s="1324"/>
      <c r="G79" s="1329" t="s">
        <v>742</v>
      </c>
      <c r="H79" s="1324"/>
      <c r="I79" s="1329" t="s">
        <v>738</v>
      </c>
      <c r="J79" s="1324"/>
      <c r="K79" s="1324"/>
      <c r="L79" s="1329"/>
      <c r="M79" s="1324"/>
      <c r="N79" s="1324"/>
      <c r="O79" s="1329"/>
      <c r="P79" s="1324"/>
      <c r="Q79" s="1329"/>
      <c r="R79" s="1324"/>
      <c r="S79" s="1330" t="s">
        <v>633</v>
      </c>
      <c r="T79" s="1324"/>
      <c r="U79" s="1324"/>
      <c r="V79" s="1324"/>
      <c r="W79" s="1324"/>
      <c r="X79" s="1324"/>
      <c r="Y79" s="1324"/>
      <c r="Z79" s="1324"/>
      <c r="AA79" s="1329" t="s">
        <v>732</v>
      </c>
      <c r="AB79" s="1324"/>
      <c r="AC79" s="1324"/>
      <c r="AD79" s="1324"/>
      <c r="AE79" s="1324"/>
      <c r="AF79" s="1329" t="s">
        <v>733</v>
      </c>
      <c r="AG79" s="1324"/>
      <c r="AH79" s="1324"/>
      <c r="AI79" s="1091" t="s">
        <v>417</v>
      </c>
      <c r="AJ79" s="1328" t="s">
        <v>734</v>
      </c>
      <c r="AK79" s="1324"/>
      <c r="AL79" s="1324"/>
      <c r="AM79" s="1324"/>
      <c r="AN79" s="1324"/>
      <c r="AO79" s="1324"/>
      <c r="AP79" s="1130">
        <v>1325611856</v>
      </c>
      <c r="AQ79" s="1130">
        <v>659500000</v>
      </c>
      <c r="AR79" s="1130">
        <v>666111856</v>
      </c>
      <c r="AS79" s="1130">
        <v>0</v>
      </c>
      <c r="AT79" s="1130">
        <v>8563621.4199999999</v>
      </c>
      <c r="AU79" s="1130">
        <v>650936378.58000004</v>
      </c>
      <c r="AV79" s="1130">
        <v>0</v>
      </c>
      <c r="AW79" s="1130">
        <v>8563621.4199999999</v>
      </c>
      <c r="AX79" s="1130">
        <v>0</v>
      </c>
      <c r="AY79" s="1130">
        <v>0</v>
      </c>
      <c r="AZ79" s="1130">
        <v>0</v>
      </c>
      <c r="BA79" s="1130">
        <v>0</v>
      </c>
      <c r="BB79" s="1130">
        <v>0</v>
      </c>
    </row>
    <row r="80" spans="1:54" x14ac:dyDescent="0.25">
      <c r="A80" s="1323" t="s">
        <v>361</v>
      </c>
      <c r="B80" s="1324"/>
      <c r="C80" s="1323" t="s">
        <v>741</v>
      </c>
      <c r="D80" s="1324"/>
      <c r="E80" s="1323" t="s">
        <v>739</v>
      </c>
      <c r="F80" s="1324"/>
      <c r="G80" s="1323" t="s">
        <v>742</v>
      </c>
      <c r="H80" s="1324"/>
      <c r="I80" s="1323" t="s">
        <v>738</v>
      </c>
      <c r="J80" s="1324"/>
      <c r="K80" s="1324"/>
      <c r="L80" s="1323" t="s">
        <v>753</v>
      </c>
      <c r="M80" s="1324"/>
      <c r="N80" s="1324"/>
      <c r="O80" s="1323"/>
      <c r="P80" s="1324"/>
      <c r="Q80" s="1323"/>
      <c r="R80" s="1324"/>
      <c r="S80" s="1325" t="s">
        <v>396</v>
      </c>
      <c r="T80" s="1324"/>
      <c r="U80" s="1324"/>
      <c r="V80" s="1324"/>
      <c r="W80" s="1324"/>
      <c r="X80" s="1324"/>
      <c r="Y80" s="1324"/>
      <c r="Z80" s="1324"/>
      <c r="AA80" s="1323" t="s">
        <v>732</v>
      </c>
      <c r="AB80" s="1324"/>
      <c r="AC80" s="1324"/>
      <c r="AD80" s="1324"/>
      <c r="AE80" s="1324"/>
      <c r="AF80" s="1323" t="s">
        <v>733</v>
      </c>
      <c r="AG80" s="1324"/>
      <c r="AH80" s="1324"/>
      <c r="AI80" s="1092" t="s">
        <v>417</v>
      </c>
      <c r="AJ80" s="1326" t="s">
        <v>734</v>
      </c>
      <c r="AK80" s="1324"/>
      <c r="AL80" s="1324"/>
      <c r="AM80" s="1324"/>
      <c r="AN80" s="1324"/>
      <c r="AO80" s="1324"/>
      <c r="AP80" s="1132">
        <v>9500000</v>
      </c>
      <c r="AQ80" s="1132">
        <v>9500000</v>
      </c>
      <c r="AR80" s="1132">
        <v>0</v>
      </c>
      <c r="AS80" s="1132">
        <v>0</v>
      </c>
      <c r="AT80" s="1132">
        <v>8563621.4199999999</v>
      </c>
      <c r="AU80" s="1132">
        <v>936378.58</v>
      </c>
      <c r="AV80" s="1132">
        <v>0</v>
      </c>
      <c r="AW80" s="1132">
        <v>8563621.4199999999</v>
      </c>
      <c r="AX80" s="1132">
        <v>0</v>
      </c>
      <c r="AY80" s="1132">
        <v>0</v>
      </c>
      <c r="AZ80" s="1132">
        <v>0</v>
      </c>
      <c r="BA80" s="1132">
        <v>0</v>
      </c>
      <c r="BB80" s="1132">
        <v>0</v>
      </c>
    </row>
    <row r="81" spans="1:54" x14ac:dyDescent="0.25">
      <c r="A81" s="1323" t="s">
        <v>361</v>
      </c>
      <c r="B81" s="1324"/>
      <c r="C81" s="1323" t="s">
        <v>741</v>
      </c>
      <c r="D81" s="1324"/>
      <c r="E81" s="1323" t="s">
        <v>739</v>
      </c>
      <c r="F81" s="1324"/>
      <c r="G81" s="1323" t="s">
        <v>742</v>
      </c>
      <c r="H81" s="1324"/>
      <c r="I81" s="1323" t="s">
        <v>738</v>
      </c>
      <c r="J81" s="1324"/>
      <c r="K81" s="1324"/>
      <c r="L81" s="1323" t="s">
        <v>755</v>
      </c>
      <c r="M81" s="1324"/>
      <c r="N81" s="1324"/>
      <c r="O81" s="1323"/>
      <c r="P81" s="1324"/>
      <c r="Q81" s="1323"/>
      <c r="R81" s="1324"/>
      <c r="S81" s="1325" t="s">
        <v>397</v>
      </c>
      <c r="T81" s="1324"/>
      <c r="U81" s="1324"/>
      <c r="V81" s="1324"/>
      <c r="W81" s="1324"/>
      <c r="X81" s="1324"/>
      <c r="Y81" s="1324"/>
      <c r="Z81" s="1324"/>
      <c r="AA81" s="1323" t="s">
        <v>732</v>
      </c>
      <c r="AB81" s="1324"/>
      <c r="AC81" s="1324"/>
      <c r="AD81" s="1324"/>
      <c r="AE81" s="1324"/>
      <c r="AF81" s="1323" t="s">
        <v>733</v>
      </c>
      <c r="AG81" s="1324"/>
      <c r="AH81" s="1324"/>
      <c r="AI81" s="1092" t="s">
        <v>417</v>
      </c>
      <c r="AJ81" s="1326" t="s">
        <v>734</v>
      </c>
      <c r="AK81" s="1324"/>
      <c r="AL81" s="1324"/>
      <c r="AM81" s="1324"/>
      <c r="AN81" s="1324"/>
      <c r="AO81" s="1324"/>
      <c r="AP81" s="1132">
        <v>666111856</v>
      </c>
      <c r="AQ81" s="1132">
        <v>0</v>
      </c>
      <c r="AR81" s="1132">
        <v>666111856</v>
      </c>
      <c r="AS81" s="1132">
        <v>0</v>
      </c>
      <c r="AT81" s="1132">
        <v>0</v>
      </c>
      <c r="AU81" s="1132">
        <v>0</v>
      </c>
      <c r="AV81" s="1132">
        <v>0</v>
      </c>
      <c r="AW81" s="1132">
        <v>0</v>
      </c>
      <c r="AX81" s="1132">
        <v>0</v>
      </c>
      <c r="AY81" s="1132">
        <v>0</v>
      </c>
      <c r="AZ81" s="1132">
        <v>0</v>
      </c>
      <c r="BA81" s="1132">
        <v>0</v>
      </c>
      <c r="BB81" s="1132">
        <v>0</v>
      </c>
    </row>
    <row r="82" spans="1:54" x14ac:dyDescent="0.25">
      <c r="A82" s="1323" t="s">
        <v>361</v>
      </c>
      <c r="B82" s="1324"/>
      <c r="C82" s="1323" t="s">
        <v>741</v>
      </c>
      <c r="D82" s="1324"/>
      <c r="E82" s="1323" t="s">
        <v>739</v>
      </c>
      <c r="F82" s="1324"/>
      <c r="G82" s="1323" t="s">
        <v>742</v>
      </c>
      <c r="H82" s="1324"/>
      <c r="I82" s="1323" t="s">
        <v>738</v>
      </c>
      <c r="J82" s="1324"/>
      <c r="K82" s="1324"/>
      <c r="L82" s="1323" t="s">
        <v>370</v>
      </c>
      <c r="M82" s="1324"/>
      <c r="N82" s="1324"/>
      <c r="O82" s="1323"/>
      <c r="P82" s="1324"/>
      <c r="Q82" s="1323"/>
      <c r="R82" s="1324"/>
      <c r="S82" s="1325" t="s">
        <v>399</v>
      </c>
      <c r="T82" s="1324"/>
      <c r="U82" s="1324"/>
      <c r="V82" s="1324"/>
      <c r="W82" s="1324"/>
      <c r="X82" s="1324"/>
      <c r="Y82" s="1324"/>
      <c r="Z82" s="1324"/>
      <c r="AA82" s="1323" t="s">
        <v>732</v>
      </c>
      <c r="AB82" s="1324"/>
      <c r="AC82" s="1324"/>
      <c r="AD82" s="1324"/>
      <c r="AE82" s="1324"/>
      <c r="AF82" s="1323" t="s">
        <v>733</v>
      </c>
      <c r="AG82" s="1324"/>
      <c r="AH82" s="1324"/>
      <c r="AI82" s="1092" t="s">
        <v>417</v>
      </c>
      <c r="AJ82" s="1326" t="s">
        <v>734</v>
      </c>
      <c r="AK82" s="1324"/>
      <c r="AL82" s="1324"/>
      <c r="AM82" s="1324"/>
      <c r="AN82" s="1324"/>
      <c r="AO82" s="1324"/>
      <c r="AP82" s="1132">
        <v>650000000</v>
      </c>
      <c r="AQ82" s="1132">
        <v>650000000</v>
      </c>
      <c r="AR82" s="1132">
        <v>0</v>
      </c>
      <c r="AS82" s="1132">
        <v>0</v>
      </c>
      <c r="AT82" s="1132">
        <v>0</v>
      </c>
      <c r="AU82" s="1132">
        <v>650000000</v>
      </c>
      <c r="AV82" s="1132">
        <v>0</v>
      </c>
      <c r="AW82" s="1132">
        <v>0</v>
      </c>
      <c r="AX82" s="1132">
        <v>0</v>
      </c>
      <c r="AY82" s="1132">
        <v>0</v>
      </c>
      <c r="AZ82" s="1132">
        <v>0</v>
      </c>
      <c r="BA82" s="1132">
        <v>0</v>
      </c>
      <c r="BB82" s="1132">
        <v>0</v>
      </c>
    </row>
    <row r="83" spans="1:54" x14ac:dyDescent="0.25">
      <c r="A83" s="1329" t="s">
        <v>361</v>
      </c>
      <c r="B83" s="1324"/>
      <c r="C83" s="1329" t="s">
        <v>741</v>
      </c>
      <c r="D83" s="1324"/>
      <c r="E83" s="1329" t="s">
        <v>739</v>
      </c>
      <c r="F83" s="1324"/>
      <c r="G83" s="1329" t="s">
        <v>742</v>
      </c>
      <c r="H83" s="1324"/>
      <c r="I83" s="1329" t="s">
        <v>741</v>
      </c>
      <c r="J83" s="1324"/>
      <c r="K83" s="1324"/>
      <c r="L83" s="1329"/>
      <c r="M83" s="1324"/>
      <c r="N83" s="1324"/>
      <c r="O83" s="1329"/>
      <c r="P83" s="1324"/>
      <c r="Q83" s="1329"/>
      <c r="R83" s="1324"/>
      <c r="S83" s="1330" t="s">
        <v>635</v>
      </c>
      <c r="T83" s="1324"/>
      <c r="U83" s="1324"/>
      <c r="V83" s="1324"/>
      <c r="W83" s="1324"/>
      <c r="X83" s="1324"/>
      <c r="Y83" s="1324"/>
      <c r="Z83" s="1324"/>
      <c r="AA83" s="1329" t="s">
        <v>732</v>
      </c>
      <c r="AB83" s="1324"/>
      <c r="AC83" s="1324"/>
      <c r="AD83" s="1324"/>
      <c r="AE83" s="1324"/>
      <c r="AF83" s="1329" t="s">
        <v>733</v>
      </c>
      <c r="AG83" s="1324"/>
      <c r="AH83" s="1324"/>
      <c r="AI83" s="1091" t="s">
        <v>417</v>
      </c>
      <c r="AJ83" s="1328" t="s">
        <v>734</v>
      </c>
      <c r="AK83" s="1324"/>
      <c r="AL83" s="1324"/>
      <c r="AM83" s="1324"/>
      <c r="AN83" s="1324"/>
      <c r="AO83" s="1324"/>
      <c r="AP83" s="1130">
        <v>17000000</v>
      </c>
      <c r="AQ83" s="1130">
        <v>0</v>
      </c>
      <c r="AR83" s="1130">
        <v>17000000</v>
      </c>
      <c r="AS83" s="1130">
        <v>0</v>
      </c>
      <c r="AT83" s="1130">
        <v>0</v>
      </c>
      <c r="AU83" s="1130">
        <v>0</v>
      </c>
      <c r="AV83" s="1130">
        <v>0</v>
      </c>
      <c r="AW83" s="1130">
        <v>0</v>
      </c>
      <c r="AX83" s="1130">
        <v>0</v>
      </c>
      <c r="AY83" s="1130">
        <v>0</v>
      </c>
      <c r="AZ83" s="1130">
        <v>0</v>
      </c>
      <c r="BA83" s="1130">
        <v>0</v>
      </c>
      <c r="BB83" s="1130">
        <v>0</v>
      </c>
    </row>
    <row r="84" spans="1:54" x14ac:dyDescent="0.25">
      <c r="A84" s="1323" t="s">
        <v>361</v>
      </c>
      <c r="B84" s="1324"/>
      <c r="C84" s="1323" t="s">
        <v>741</v>
      </c>
      <c r="D84" s="1324"/>
      <c r="E84" s="1323" t="s">
        <v>739</v>
      </c>
      <c r="F84" s="1324"/>
      <c r="G84" s="1323" t="s">
        <v>742</v>
      </c>
      <c r="H84" s="1324"/>
      <c r="I84" s="1323" t="s">
        <v>741</v>
      </c>
      <c r="J84" s="1324"/>
      <c r="K84" s="1324"/>
      <c r="L84" s="1323" t="s">
        <v>738</v>
      </c>
      <c r="M84" s="1324"/>
      <c r="N84" s="1324"/>
      <c r="O84" s="1323"/>
      <c r="P84" s="1324"/>
      <c r="Q84" s="1323"/>
      <c r="R84" s="1324"/>
      <c r="S84" s="1325" t="s">
        <v>401</v>
      </c>
      <c r="T84" s="1324"/>
      <c r="U84" s="1324"/>
      <c r="V84" s="1324"/>
      <c r="W84" s="1324"/>
      <c r="X84" s="1324"/>
      <c r="Y84" s="1324"/>
      <c r="Z84" s="1324"/>
      <c r="AA84" s="1323" t="s">
        <v>732</v>
      </c>
      <c r="AB84" s="1324"/>
      <c r="AC84" s="1324"/>
      <c r="AD84" s="1324"/>
      <c r="AE84" s="1324"/>
      <c r="AF84" s="1323" t="s">
        <v>733</v>
      </c>
      <c r="AG84" s="1324"/>
      <c r="AH84" s="1324"/>
      <c r="AI84" s="1092" t="s">
        <v>417</v>
      </c>
      <c r="AJ84" s="1326" t="s">
        <v>734</v>
      </c>
      <c r="AK84" s="1324"/>
      <c r="AL84" s="1324"/>
      <c r="AM84" s="1324"/>
      <c r="AN84" s="1324"/>
      <c r="AO84" s="1324"/>
      <c r="AP84" s="1132">
        <v>15000000</v>
      </c>
      <c r="AQ84" s="1132">
        <v>0</v>
      </c>
      <c r="AR84" s="1132">
        <v>15000000</v>
      </c>
      <c r="AS84" s="1132">
        <v>0</v>
      </c>
      <c r="AT84" s="1132">
        <v>0</v>
      </c>
      <c r="AU84" s="1132">
        <v>0</v>
      </c>
      <c r="AV84" s="1132">
        <v>0</v>
      </c>
      <c r="AW84" s="1132">
        <v>0</v>
      </c>
      <c r="AX84" s="1132">
        <v>0</v>
      </c>
      <c r="AY84" s="1132">
        <v>0</v>
      </c>
      <c r="AZ84" s="1132">
        <v>0</v>
      </c>
      <c r="BA84" s="1132">
        <v>0</v>
      </c>
      <c r="BB84" s="1132">
        <v>0</v>
      </c>
    </row>
    <row r="85" spans="1:54" x14ac:dyDescent="0.25">
      <c r="A85" s="1323" t="s">
        <v>361</v>
      </c>
      <c r="B85" s="1324"/>
      <c r="C85" s="1323" t="s">
        <v>741</v>
      </c>
      <c r="D85" s="1324"/>
      <c r="E85" s="1323" t="s">
        <v>739</v>
      </c>
      <c r="F85" s="1324"/>
      <c r="G85" s="1323" t="s">
        <v>742</v>
      </c>
      <c r="H85" s="1324"/>
      <c r="I85" s="1323" t="s">
        <v>741</v>
      </c>
      <c r="J85" s="1324"/>
      <c r="K85" s="1324"/>
      <c r="L85" s="1323" t="s">
        <v>741</v>
      </c>
      <c r="M85" s="1324"/>
      <c r="N85" s="1324"/>
      <c r="O85" s="1323"/>
      <c r="P85" s="1324"/>
      <c r="Q85" s="1323"/>
      <c r="R85" s="1324"/>
      <c r="S85" s="1325" t="s">
        <v>402</v>
      </c>
      <c r="T85" s="1324"/>
      <c r="U85" s="1324"/>
      <c r="V85" s="1324"/>
      <c r="W85" s="1324"/>
      <c r="X85" s="1324"/>
      <c r="Y85" s="1324"/>
      <c r="Z85" s="1324"/>
      <c r="AA85" s="1323" t="s">
        <v>732</v>
      </c>
      <c r="AB85" s="1324"/>
      <c r="AC85" s="1324"/>
      <c r="AD85" s="1324"/>
      <c r="AE85" s="1324"/>
      <c r="AF85" s="1323" t="s">
        <v>733</v>
      </c>
      <c r="AG85" s="1324"/>
      <c r="AH85" s="1324"/>
      <c r="AI85" s="1092" t="s">
        <v>417</v>
      </c>
      <c r="AJ85" s="1326" t="s">
        <v>734</v>
      </c>
      <c r="AK85" s="1324"/>
      <c r="AL85" s="1324"/>
      <c r="AM85" s="1324"/>
      <c r="AN85" s="1324"/>
      <c r="AO85" s="1324"/>
      <c r="AP85" s="1132">
        <v>2000000</v>
      </c>
      <c r="AQ85" s="1132">
        <v>0</v>
      </c>
      <c r="AR85" s="1132">
        <v>2000000</v>
      </c>
      <c r="AS85" s="1132">
        <v>0</v>
      </c>
      <c r="AT85" s="1132">
        <v>0</v>
      </c>
      <c r="AU85" s="1132">
        <v>0</v>
      </c>
      <c r="AV85" s="1132">
        <v>0</v>
      </c>
      <c r="AW85" s="1132">
        <v>0</v>
      </c>
      <c r="AX85" s="1132">
        <v>0</v>
      </c>
      <c r="AY85" s="1132">
        <v>0</v>
      </c>
      <c r="AZ85" s="1132">
        <v>0</v>
      </c>
      <c r="BA85" s="1132">
        <v>0</v>
      </c>
      <c r="BB85" s="1132">
        <v>0</v>
      </c>
    </row>
    <row r="86" spans="1:54" x14ac:dyDescent="0.25">
      <c r="A86" s="1329" t="s">
        <v>361</v>
      </c>
      <c r="B86" s="1324"/>
      <c r="C86" s="1329" t="s">
        <v>741</v>
      </c>
      <c r="D86" s="1324"/>
      <c r="E86" s="1329" t="s">
        <v>739</v>
      </c>
      <c r="F86" s="1324"/>
      <c r="G86" s="1329" t="s">
        <v>742</v>
      </c>
      <c r="H86" s="1324"/>
      <c r="I86" s="1329" t="s">
        <v>742</v>
      </c>
      <c r="J86" s="1324"/>
      <c r="K86" s="1324"/>
      <c r="L86" s="1329"/>
      <c r="M86" s="1324"/>
      <c r="N86" s="1324"/>
      <c r="O86" s="1329"/>
      <c r="P86" s="1324"/>
      <c r="Q86" s="1329"/>
      <c r="R86" s="1324"/>
      <c r="S86" s="1330" t="s">
        <v>637</v>
      </c>
      <c r="T86" s="1324"/>
      <c r="U86" s="1324"/>
      <c r="V86" s="1324"/>
      <c r="W86" s="1324"/>
      <c r="X86" s="1324"/>
      <c r="Y86" s="1324"/>
      <c r="Z86" s="1324"/>
      <c r="AA86" s="1329" t="s">
        <v>732</v>
      </c>
      <c r="AB86" s="1324"/>
      <c r="AC86" s="1324"/>
      <c r="AD86" s="1324"/>
      <c r="AE86" s="1324"/>
      <c r="AF86" s="1329" t="s">
        <v>733</v>
      </c>
      <c r="AG86" s="1324"/>
      <c r="AH86" s="1324"/>
      <c r="AI86" s="1091" t="s">
        <v>417</v>
      </c>
      <c r="AJ86" s="1328" t="s">
        <v>734</v>
      </c>
      <c r="AK86" s="1324"/>
      <c r="AL86" s="1324"/>
      <c r="AM86" s="1324"/>
      <c r="AN86" s="1324"/>
      <c r="AO86" s="1324"/>
      <c r="AP86" s="1130">
        <v>1003500000</v>
      </c>
      <c r="AQ86" s="1130">
        <v>65250000</v>
      </c>
      <c r="AR86" s="1130">
        <v>938250000</v>
      </c>
      <c r="AS86" s="1130">
        <v>0</v>
      </c>
      <c r="AT86" s="1130">
        <v>65250000</v>
      </c>
      <c r="AU86" s="1130">
        <v>0</v>
      </c>
      <c r="AV86" s="1130">
        <v>5250000</v>
      </c>
      <c r="AW86" s="1130">
        <v>60000000</v>
      </c>
      <c r="AX86" s="1130">
        <v>5250000</v>
      </c>
      <c r="AY86" s="1130">
        <v>0</v>
      </c>
      <c r="AZ86" s="1130">
        <v>5250000</v>
      </c>
      <c r="BA86" s="1130">
        <v>0</v>
      </c>
      <c r="BB86" s="1130">
        <v>0</v>
      </c>
    </row>
    <row r="87" spans="1:54" x14ac:dyDescent="0.25">
      <c r="A87" s="1323" t="s">
        <v>361</v>
      </c>
      <c r="B87" s="1324"/>
      <c r="C87" s="1323" t="s">
        <v>741</v>
      </c>
      <c r="D87" s="1324"/>
      <c r="E87" s="1323" t="s">
        <v>739</v>
      </c>
      <c r="F87" s="1324"/>
      <c r="G87" s="1323" t="s">
        <v>742</v>
      </c>
      <c r="H87" s="1324"/>
      <c r="I87" s="1323" t="s">
        <v>742</v>
      </c>
      <c r="J87" s="1324"/>
      <c r="K87" s="1324"/>
      <c r="L87" s="1323" t="s">
        <v>738</v>
      </c>
      <c r="M87" s="1324"/>
      <c r="N87" s="1324"/>
      <c r="O87" s="1323"/>
      <c r="P87" s="1324"/>
      <c r="Q87" s="1323"/>
      <c r="R87" s="1324"/>
      <c r="S87" s="1325" t="s">
        <v>403</v>
      </c>
      <c r="T87" s="1324"/>
      <c r="U87" s="1324"/>
      <c r="V87" s="1324"/>
      <c r="W87" s="1324"/>
      <c r="X87" s="1324"/>
      <c r="Y87" s="1324"/>
      <c r="Z87" s="1324"/>
      <c r="AA87" s="1323" t="s">
        <v>732</v>
      </c>
      <c r="AB87" s="1324"/>
      <c r="AC87" s="1324"/>
      <c r="AD87" s="1324"/>
      <c r="AE87" s="1324"/>
      <c r="AF87" s="1323" t="s">
        <v>733</v>
      </c>
      <c r="AG87" s="1324"/>
      <c r="AH87" s="1324"/>
      <c r="AI87" s="1092" t="s">
        <v>417</v>
      </c>
      <c r="AJ87" s="1326" t="s">
        <v>734</v>
      </c>
      <c r="AK87" s="1324"/>
      <c r="AL87" s="1324"/>
      <c r="AM87" s="1324"/>
      <c r="AN87" s="1324"/>
      <c r="AO87" s="1324"/>
      <c r="AP87" s="1132">
        <v>322500000</v>
      </c>
      <c r="AQ87" s="1132">
        <v>62000000</v>
      </c>
      <c r="AR87" s="1132">
        <v>260500000</v>
      </c>
      <c r="AS87" s="1132">
        <v>0</v>
      </c>
      <c r="AT87" s="1132">
        <v>62000000</v>
      </c>
      <c r="AU87" s="1132">
        <v>0</v>
      </c>
      <c r="AV87" s="1132">
        <v>2000000</v>
      </c>
      <c r="AW87" s="1132">
        <v>60000000</v>
      </c>
      <c r="AX87" s="1132">
        <v>2000000</v>
      </c>
      <c r="AY87" s="1132">
        <v>0</v>
      </c>
      <c r="AZ87" s="1132">
        <v>2000000</v>
      </c>
      <c r="BA87" s="1132">
        <v>0</v>
      </c>
      <c r="BB87" s="1132">
        <v>0</v>
      </c>
    </row>
    <row r="88" spans="1:54" x14ac:dyDescent="0.25">
      <c r="A88" s="1323" t="s">
        <v>361</v>
      </c>
      <c r="B88" s="1324"/>
      <c r="C88" s="1323" t="s">
        <v>741</v>
      </c>
      <c r="D88" s="1324"/>
      <c r="E88" s="1323" t="s">
        <v>739</v>
      </c>
      <c r="F88" s="1324"/>
      <c r="G88" s="1323" t="s">
        <v>742</v>
      </c>
      <c r="H88" s="1324"/>
      <c r="I88" s="1323" t="s">
        <v>742</v>
      </c>
      <c r="J88" s="1324"/>
      <c r="K88" s="1324"/>
      <c r="L88" s="1323" t="s">
        <v>753</v>
      </c>
      <c r="M88" s="1324"/>
      <c r="N88" s="1324"/>
      <c r="O88" s="1323"/>
      <c r="P88" s="1324"/>
      <c r="Q88" s="1323"/>
      <c r="R88" s="1324"/>
      <c r="S88" s="1325" t="s">
        <v>404</v>
      </c>
      <c r="T88" s="1324"/>
      <c r="U88" s="1324"/>
      <c r="V88" s="1324"/>
      <c r="W88" s="1324"/>
      <c r="X88" s="1324"/>
      <c r="Y88" s="1324"/>
      <c r="Z88" s="1324"/>
      <c r="AA88" s="1323" t="s">
        <v>732</v>
      </c>
      <c r="AB88" s="1324"/>
      <c r="AC88" s="1324"/>
      <c r="AD88" s="1324"/>
      <c r="AE88" s="1324"/>
      <c r="AF88" s="1323" t="s">
        <v>733</v>
      </c>
      <c r="AG88" s="1324"/>
      <c r="AH88" s="1324"/>
      <c r="AI88" s="1092" t="s">
        <v>417</v>
      </c>
      <c r="AJ88" s="1326" t="s">
        <v>734</v>
      </c>
      <c r="AK88" s="1324"/>
      <c r="AL88" s="1324"/>
      <c r="AM88" s="1324"/>
      <c r="AN88" s="1324"/>
      <c r="AO88" s="1324"/>
      <c r="AP88" s="1132">
        <v>40000000</v>
      </c>
      <c r="AQ88" s="1132">
        <v>0</v>
      </c>
      <c r="AR88" s="1132">
        <v>40000000</v>
      </c>
      <c r="AS88" s="1132">
        <v>0</v>
      </c>
      <c r="AT88" s="1132">
        <v>0</v>
      </c>
      <c r="AU88" s="1132">
        <v>0</v>
      </c>
      <c r="AV88" s="1132">
        <v>0</v>
      </c>
      <c r="AW88" s="1132">
        <v>0</v>
      </c>
      <c r="AX88" s="1132">
        <v>0</v>
      </c>
      <c r="AY88" s="1132">
        <v>0</v>
      </c>
      <c r="AZ88" s="1132">
        <v>0</v>
      </c>
      <c r="BA88" s="1132">
        <v>0</v>
      </c>
      <c r="BB88" s="1132">
        <v>0</v>
      </c>
    </row>
    <row r="89" spans="1:54" x14ac:dyDescent="0.25">
      <c r="A89" s="1323" t="s">
        <v>361</v>
      </c>
      <c r="B89" s="1324"/>
      <c r="C89" s="1323" t="s">
        <v>741</v>
      </c>
      <c r="D89" s="1324"/>
      <c r="E89" s="1323" t="s">
        <v>739</v>
      </c>
      <c r="F89" s="1324"/>
      <c r="G89" s="1323" t="s">
        <v>742</v>
      </c>
      <c r="H89" s="1324"/>
      <c r="I89" s="1323" t="s">
        <v>742</v>
      </c>
      <c r="J89" s="1324"/>
      <c r="K89" s="1324"/>
      <c r="L89" s="1323" t="s">
        <v>747</v>
      </c>
      <c r="M89" s="1324"/>
      <c r="N89" s="1324"/>
      <c r="O89" s="1323"/>
      <c r="P89" s="1324"/>
      <c r="Q89" s="1323"/>
      <c r="R89" s="1324"/>
      <c r="S89" s="1325" t="s">
        <v>405</v>
      </c>
      <c r="T89" s="1324"/>
      <c r="U89" s="1324"/>
      <c r="V89" s="1324"/>
      <c r="W89" s="1324"/>
      <c r="X89" s="1324"/>
      <c r="Y89" s="1324"/>
      <c r="Z89" s="1324"/>
      <c r="AA89" s="1323" t="s">
        <v>732</v>
      </c>
      <c r="AB89" s="1324"/>
      <c r="AC89" s="1324"/>
      <c r="AD89" s="1324"/>
      <c r="AE89" s="1324"/>
      <c r="AF89" s="1323" t="s">
        <v>733</v>
      </c>
      <c r="AG89" s="1324"/>
      <c r="AH89" s="1324"/>
      <c r="AI89" s="1092" t="s">
        <v>417</v>
      </c>
      <c r="AJ89" s="1326" t="s">
        <v>734</v>
      </c>
      <c r="AK89" s="1324"/>
      <c r="AL89" s="1324"/>
      <c r="AM89" s="1324"/>
      <c r="AN89" s="1324"/>
      <c r="AO89" s="1324"/>
      <c r="AP89" s="1132">
        <v>18000000</v>
      </c>
      <c r="AQ89" s="1132">
        <v>1500000</v>
      </c>
      <c r="AR89" s="1132">
        <v>16500000</v>
      </c>
      <c r="AS89" s="1132">
        <v>0</v>
      </c>
      <c r="AT89" s="1132">
        <v>1500000</v>
      </c>
      <c r="AU89" s="1132">
        <v>0</v>
      </c>
      <c r="AV89" s="1132">
        <v>1500000</v>
      </c>
      <c r="AW89" s="1132">
        <v>0</v>
      </c>
      <c r="AX89" s="1132">
        <v>1500000</v>
      </c>
      <c r="AY89" s="1132">
        <v>0</v>
      </c>
      <c r="AZ89" s="1132">
        <v>1500000</v>
      </c>
      <c r="BA89" s="1132">
        <v>0</v>
      </c>
      <c r="BB89" s="1132">
        <v>0</v>
      </c>
    </row>
    <row r="90" spans="1:54" x14ac:dyDescent="0.25">
      <c r="A90" s="1323" t="s">
        <v>361</v>
      </c>
      <c r="B90" s="1324"/>
      <c r="C90" s="1323" t="s">
        <v>741</v>
      </c>
      <c r="D90" s="1324"/>
      <c r="E90" s="1323" t="s">
        <v>739</v>
      </c>
      <c r="F90" s="1324"/>
      <c r="G90" s="1323" t="s">
        <v>742</v>
      </c>
      <c r="H90" s="1324"/>
      <c r="I90" s="1323" t="s">
        <v>742</v>
      </c>
      <c r="J90" s="1324"/>
      <c r="K90" s="1324"/>
      <c r="L90" s="1323" t="s">
        <v>745</v>
      </c>
      <c r="M90" s="1324"/>
      <c r="N90" s="1324"/>
      <c r="O90" s="1323"/>
      <c r="P90" s="1324"/>
      <c r="Q90" s="1323"/>
      <c r="R90" s="1324"/>
      <c r="S90" s="1325" t="s">
        <v>406</v>
      </c>
      <c r="T90" s="1324"/>
      <c r="U90" s="1324"/>
      <c r="V90" s="1324"/>
      <c r="W90" s="1324"/>
      <c r="X90" s="1324"/>
      <c r="Y90" s="1324"/>
      <c r="Z90" s="1324"/>
      <c r="AA90" s="1323" t="s">
        <v>732</v>
      </c>
      <c r="AB90" s="1324"/>
      <c r="AC90" s="1324"/>
      <c r="AD90" s="1324"/>
      <c r="AE90" s="1324"/>
      <c r="AF90" s="1323" t="s">
        <v>733</v>
      </c>
      <c r="AG90" s="1324"/>
      <c r="AH90" s="1324"/>
      <c r="AI90" s="1092" t="s">
        <v>417</v>
      </c>
      <c r="AJ90" s="1326" t="s">
        <v>734</v>
      </c>
      <c r="AK90" s="1324"/>
      <c r="AL90" s="1324"/>
      <c r="AM90" s="1324"/>
      <c r="AN90" s="1324"/>
      <c r="AO90" s="1324"/>
      <c r="AP90" s="1132">
        <v>546000000</v>
      </c>
      <c r="AQ90" s="1132">
        <v>500000</v>
      </c>
      <c r="AR90" s="1132">
        <v>545500000</v>
      </c>
      <c r="AS90" s="1132">
        <v>0</v>
      </c>
      <c r="AT90" s="1132">
        <v>500000</v>
      </c>
      <c r="AU90" s="1132">
        <v>0</v>
      </c>
      <c r="AV90" s="1132">
        <v>500000</v>
      </c>
      <c r="AW90" s="1132">
        <v>0</v>
      </c>
      <c r="AX90" s="1132">
        <v>500000</v>
      </c>
      <c r="AY90" s="1132">
        <v>0</v>
      </c>
      <c r="AZ90" s="1132">
        <v>500000</v>
      </c>
      <c r="BA90" s="1132">
        <v>0</v>
      </c>
      <c r="BB90" s="1132">
        <v>0</v>
      </c>
    </row>
    <row r="91" spans="1:54" x14ac:dyDescent="0.25">
      <c r="A91" s="1323" t="s">
        <v>361</v>
      </c>
      <c r="B91" s="1324"/>
      <c r="C91" s="1323" t="s">
        <v>741</v>
      </c>
      <c r="D91" s="1324"/>
      <c r="E91" s="1323" t="s">
        <v>739</v>
      </c>
      <c r="F91" s="1324"/>
      <c r="G91" s="1323" t="s">
        <v>742</v>
      </c>
      <c r="H91" s="1324"/>
      <c r="I91" s="1323" t="s">
        <v>742</v>
      </c>
      <c r="J91" s="1324"/>
      <c r="K91" s="1324"/>
      <c r="L91" s="1323" t="s">
        <v>760</v>
      </c>
      <c r="M91" s="1324"/>
      <c r="N91" s="1324"/>
      <c r="O91" s="1323"/>
      <c r="P91" s="1324"/>
      <c r="Q91" s="1323"/>
      <c r="R91" s="1324"/>
      <c r="S91" s="1325" t="s">
        <v>407</v>
      </c>
      <c r="T91" s="1324"/>
      <c r="U91" s="1324"/>
      <c r="V91" s="1324"/>
      <c r="W91" s="1324"/>
      <c r="X91" s="1324"/>
      <c r="Y91" s="1324"/>
      <c r="Z91" s="1324"/>
      <c r="AA91" s="1323" t="s">
        <v>732</v>
      </c>
      <c r="AB91" s="1324"/>
      <c r="AC91" s="1324"/>
      <c r="AD91" s="1324"/>
      <c r="AE91" s="1324"/>
      <c r="AF91" s="1323" t="s">
        <v>733</v>
      </c>
      <c r="AG91" s="1324"/>
      <c r="AH91" s="1324"/>
      <c r="AI91" s="1092" t="s">
        <v>417</v>
      </c>
      <c r="AJ91" s="1326" t="s">
        <v>734</v>
      </c>
      <c r="AK91" s="1324"/>
      <c r="AL91" s="1324"/>
      <c r="AM91" s="1324"/>
      <c r="AN91" s="1324"/>
      <c r="AO91" s="1324"/>
      <c r="AP91" s="1132">
        <v>26800000</v>
      </c>
      <c r="AQ91" s="1132">
        <v>150000</v>
      </c>
      <c r="AR91" s="1132">
        <v>26650000</v>
      </c>
      <c r="AS91" s="1132">
        <v>0</v>
      </c>
      <c r="AT91" s="1132">
        <v>150000</v>
      </c>
      <c r="AU91" s="1132">
        <v>0</v>
      </c>
      <c r="AV91" s="1132">
        <v>150000</v>
      </c>
      <c r="AW91" s="1132">
        <v>0</v>
      </c>
      <c r="AX91" s="1132">
        <v>150000</v>
      </c>
      <c r="AY91" s="1132">
        <v>0</v>
      </c>
      <c r="AZ91" s="1132">
        <v>150000</v>
      </c>
      <c r="BA91" s="1132">
        <v>0</v>
      </c>
      <c r="BB91" s="1132">
        <v>0</v>
      </c>
    </row>
    <row r="92" spans="1:54" x14ac:dyDescent="0.25">
      <c r="A92" s="1323" t="s">
        <v>361</v>
      </c>
      <c r="B92" s="1324"/>
      <c r="C92" s="1323" t="s">
        <v>741</v>
      </c>
      <c r="D92" s="1324"/>
      <c r="E92" s="1323" t="s">
        <v>739</v>
      </c>
      <c r="F92" s="1324"/>
      <c r="G92" s="1323" t="s">
        <v>742</v>
      </c>
      <c r="H92" s="1324"/>
      <c r="I92" s="1323" t="s">
        <v>742</v>
      </c>
      <c r="J92" s="1324"/>
      <c r="K92" s="1324"/>
      <c r="L92" s="1323" t="s">
        <v>761</v>
      </c>
      <c r="M92" s="1324"/>
      <c r="N92" s="1324"/>
      <c r="O92" s="1323"/>
      <c r="P92" s="1324"/>
      <c r="Q92" s="1323"/>
      <c r="R92" s="1324"/>
      <c r="S92" s="1325" t="s">
        <v>408</v>
      </c>
      <c r="T92" s="1324"/>
      <c r="U92" s="1324"/>
      <c r="V92" s="1324"/>
      <c r="W92" s="1324"/>
      <c r="X92" s="1324"/>
      <c r="Y92" s="1324"/>
      <c r="Z92" s="1324"/>
      <c r="AA92" s="1323" t="s">
        <v>732</v>
      </c>
      <c r="AB92" s="1324"/>
      <c r="AC92" s="1324"/>
      <c r="AD92" s="1324"/>
      <c r="AE92" s="1324"/>
      <c r="AF92" s="1323" t="s">
        <v>733</v>
      </c>
      <c r="AG92" s="1324"/>
      <c r="AH92" s="1324"/>
      <c r="AI92" s="1092" t="s">
        <v>417</v>
      </c>
      <c r="AJ92" s="1326" t="s">
        <v>734</v>
      </c>
      <c r="AK92" s="1324"/>
      <c r="AL92" s="1324"/>
      <c r="AM92" s="1324"/>
      <c r="AN92" s="1324"/>
      <c r="AO92" s="1324"/>
      <c r="AP92" s="1132">
        <v>11200000</v>
      </c>
      <c r="AQ92" s="1132">
        <v>100000</v>
      </c>
      <c r="AR92" s="1132">
        <v>11100000</v>
      </c>
      <c r="AS92" s="1132">
        <v>0</v>
      </c>
      <c r="AT92" s="1132">
        <v>100000</v>
      </c>
      <c r="AU92" s="1132">
        <v>0</v>
      </c>
      <c r="AV92" s="1132">
        <v>100000</v>
      </c>
      <c r="AW92" s="1132">
        <v>0</v>
      </c>
      <c r="AX92" s="1132">
        <v>100000</v>
      </c>
      <c r="AY92" s="1132">
        <v>0</v>
      </c>
      <c r="AZ92" s="1132">
        <v>100000</v>
      </c>
      <c r="BA92" s="1132">
        <v>0</v>
      </c>
      <c r="BB92" s="1132">
        <v>0</v>
      </c>
    </row>
    <row r="93" spans="1:54" x14ac:dyDescent="0.25">
      <c r="A93" s="1323" t="s">
        <v>361</v>
      </c>
      <c r="B93" s="1324"/>
      <c r="C93" s="1323" t="s">
        <v>741</v>
      </c>
      <c r="D93" s="1324"/>
      <c r="E93" s="1323" t="s">
        <v>739</v>
      </c>
      <c r="F93" s="1324"/>
      <c r="G93" s="1323" t="s">
        <v>742</v>
      </c>
      <c r="H93" s="1324"/>
      <c r="I93" s="1323" t="s">
        <v>742</v>
      </c>
      <c r="J93" s="1324"/>
      <c r="K93" s="1324"/>
      <c r="L93" s="1323" t="s">
        <v>762</v>
      </c>
      <c r="M93" s="1324"/>
      <c r="N93" s="1324"/>
      <c r="O93" s="1323"/>
      <c r="P93" s="1324"/>
      <c r="Q93" s="1323"/>
      <c r="R93" s="1324"/>
      <c r="S93" s="1325" t="s">
        <v>409</v>
      </c>
      <c r="T93" s="1324"/>
      <c r="U93" s="1324"/>
      <c r="V93" s="1324"/>
      <c r="W93" s="1324"/>
      <c r="X93" s="1324"/>
      <c r="Y93" s="1324"/>
      <c r="Z93" s="1324"/>
      <c r="AA93" s="1323" t="s">
        <v>732</v>
      </c>
      <c r="AB93" s="1324"/>
      <c r="AC93" s="1324"/>
      <c r="AD93" s="1324"/>
      <c r="AE93" s="1324"/>
      <c r="AF93" s="1323" t="s">
        <v>733</v>
      </c>
      <c r="AG93" s="1324"/>
      <c r="AH93" s="1324"/>
      <c r="AI93" s="1092" t="s">
        <v>417</v>
      </c>
      <c r="AJ93" s="1326" t="s">
        <v>734</v>
      </c>
      <c r="AK93" s="1324"/>
      <c r="AL93" s="1324"/>
      <c r="AM93" s="1324"/>
      <c r="AN93" s="1324"/>
      <c r="AO93" s="1324"/>
      <c r="AP93" s="1132">
        <v>31000000</v>
      </c>
      <c r="AQ93" s="1132">
        <v>500000</v>
      </c>
      <c r="AR93" s="1132">
        <v>30500000</v>
      </c>
      <c r="AS93" s="1132">
        <v>0</v>
      </c>
      <c r="AT93" s="1132">
        <v>500000</v>
      </c>
      <c r="AU93" s="1132">
        <v>0</v>
      </c>
      <c r="AV93" s="1132">
        <v>500000</v>
      </c>
      <c r="AW93" s="1132">
        <v>0</v>
      </c>
      <c r="AX93" s="1132">
        <v>500000</v>
      </c>
      <c r="AY93" s="1132">
        <v>0</v>
      </c>
      <c r="AZ93" s="1132">
        <v>500000</v>
      </c>
      <c r="BA93" s="1132">
        <v>0</v>
      </c>
      <c r="BB93" s="1132">
        <v>0</v>
      </c>
    </row>
    <row r="94" spans="1:54" x14ac:dyDescent="0.25">
      <c r="A94" s="1323" t="s">
        <v>361</v>
      </c>
      <c r="B94" s="1324"/>
      <c r="C94" s="1323" t="s">
        <v>741</v>
      </c>
      <c r="D94" s="1324"/>
      <c r="E94" s="1323" t="s">
        <v>739</v>
      </c>
      <c r="F94" s="1324"/>
      <c r="G94" s="1323" t="s">
        <v>742</v>
      </c>
      <c r="H94" s="1324"/>
      <c r="I94" s="1323" t="s">
        <v>742</v>
      </c>
      <c r="J94" s="1324"/>
      <c r="K94" s="1324"/>
      <c r="L94" s="1323" t="s">
        <v>764</v>
      </c>
      <c r="M94" s="1324"/>
      <c r="N94" s="1324"/>
      <c r="O94" s="1323"/>
      <c r="P94" s="1324"/>
      <c r="Q94" s="1323"/>
      <c r="R94" s="1324"/>
      <c r="S94" s="1325" t="s">
        <v>411</v>
      </c>
      <c r="T94" s="1324"/>
      <c r="U94" s="1324"/>
      <c r="V94" s="1324"/>
      <c r="W94" s="1324"/>
      <c r="X94" s="1324"/>
      <c r="Y94" s="1324"/>
      <c r="Z94" s="1324"/>
      <c r="AA94" s="1323" t="s">
        <v>732</v>
      </c>
      <c r="AB94" s="1324"/>
      <c r="AC94" s="1324"/>
      <c r="AD94" s="1324"/>
      <c r="AE94" s="1324"/>
      <c r="AF94" s="1323" t="s">
        <v>733</v>
      </c>
      <c r="AG94" s="1324"/>
      <c r="AH94" s="1324"/>
      <c r="AI94" s="1092" t="s">
        <v>417</v>
      </c>
      <c r="AJ94" s="1326" t="s">
        <v>734</v>
      </c>
      <c r="AK94" s="1324"/>
      <c r="AL94" s="1324"/>
      <c r="AM94" s="1324"/>
      <c r="AN94" s="1324"/>
      <c r="AO94" s="1324"/>
      <c r="AP94" s="1132">
        <v>8000000</v>
      </c>
      <c r="AQ94" s="1132">
        <v>500000</v>
      </c>
      <c r="AR94" s="1132">
        <v>7500000</v>
      </c>
      <c r="AS94" s="1132">
        <v>0</v>
      </c>
      <c r="AT94" s="1132">
        <v>500000</v>
      </c>
      <c r="AU94" s="1132">
        <v>0</v>
      </c>
      <c r="AV94" s="1132">
        <v>500000</v>
      </c>
      <c r="AW94" s="1132">
        <v>0</v>
      </c>
      <c r="AX94" s="1132">
        <v>500000</v>
      </c>
      <c r="AY94" s="1132">
        <v>0</v>
      </c>
      <c r="AZ94" s="1132">
        <v>500000</v>
      </c>
      <c r="BA94" s="1132">
        <v>0</v>
      </c>
      <c r="BB94" s="1132">
        <v>0</v>
      </c>
    </row>
    <row r="95" spans="1:54" x14ac:dyDescent="0.25">
      <c r="A95" s="1329" t="s">
        <v>361</v>
      </c>
      <c r="B95" s="1324"/>
      <c r="C95" s="1329" t="s">
        <v>741</v>
      </c>
      <c r="D95" s="1324"/>
      <c r="E95" s="1329" t="s">
        <v>739</v>
      </c>
      <c r="F95" s="1324"/>
      <c r="G95" s="1329" t="s">
        <v>742</v>
      </c>
      <c r="H95" s="1324"/>
      <c r="I95" s="1329" t="s">
        <v>743</v>
      </c>
      <c r="J95" s="1324"/>
      <c r="K95" s="1324"/>
      <c r="L95" s="1329"/>
      <c r="M95" s="1324"/>
      <c r="N95" s="1324"/>
      <c r="O95" s="1329"/>
      <c r="P95" s="1324"/>
      <c r="Q95" s="1329"/>
      <c r="R95" s="1324"/>
      <c r="S95" s="1330" t="s">
        <v>640</v>
      </c>
      <c r="T95" s="1324"/>
      <c r="U95" s="1324"/>
      <c r="V95" s="1324"/>
      <c r="W95" s="1324"/>
      <c r="X95" s="1324"/>
      <c r="Y95" s="1324"/>
      <c r="Z95" s="1324"/>
      <c r="AA95" s="1329" t="s">
        <v>732</v>
      </c>
      <c r="AB95" s="1324"/>
      <c r="AC95" s="1324"/>
      <c r="AD95" s="1324"/>
      <c r="AE95" s="1324"/>
      <c r="AF95" s="1329" t="s">
        <v>733</v>
      </c>
      <c r="AG95" s="1324"/>
      <c r="AH95" s="1324"/>
      <c r="AI95" s="1091" t="s">
        <v>417</v>
      </c>
      <c r="AJ95" s="1328" t="s">
        <v>734</v>
      </c>
      <c r="AK95" s="1324"/>
      <c r="AL95" s="1324"/>
      <c r="AM95" s="1324"/>
      <c r="AN95" s="1324"/>
      <c r="AO95" s="1324"/>
      <c r="AP95" s="1130">
        <v>6617955943</v>
      </c>
      <c r="AQ95" s="1130">
        <v>2720961186.6399999</v>
      </c>
      <c r="AR95" s="1130">
        <v>3896994756.3600001</v>
      </c>
      <c r="AS95" s="1130">
        <v>0</v>
      </c>
      <c r="AT95" s="1130">
        <v>2432876553.6399999</v>
      </c>
      <c r="AU95" s="1130">
        <v>288084633</v>
      </c>
      <c r="AV95" s="1130">
        <v>114468627</v>
      </c>
      <c r="AW95" s="1130">
        <v>2318407926.6399999</v>
      </c>
      <c r="AX95" s="1130">
        <v>114468627</v>
      </c>
      <c r="AY95" s="1130">
        <v>0</v>
      </c>
      <c r="AZ95" s="1130">
        <v>114468627</v>
      </c>
      <c r="BA95" s="1130">
        <v>0</v>
      </c>
      <c r="BB95" s="1130">
        <v>0</v>
      </c>
    </row>
    <row r="96" spans="1:54" x14ac:dyDescent="0.25">
      <c r="A96" s="1323" t="s">
        <v>361</v>
      </c>
      <c r="B96" s="1324"/>
      <c r="C96" s="1323" t="s">
        <v>741</v>
      </c>
      <c r="D96" s="1324"/>
      <c r="E96" s="1323" t="s">
        <v>739</v>
      </c>
      <c r="F96" s="1324"/>
      <c r="G96" s="1323" t="s">
        <v>742</v>
      </c>
      <c r="H96" s="1324"/>
      <c r="I96" s="1323" t="s">
        <v>743</v>
      </c>
      <c r="J96" s="1324"/>
      <c r="K96" s="1324"/>
      <c r="L96" s="1323" t="s">
        <v>738</v>
      </c>
      <c r="M96" s="1324"/>
      <c r="N96" s="1324"/>
      <c r="O96" s="1323"/>
      <c r="P96" s="1324"/>
      <c r="Q96" s="1323"/>
      <c r="R96" s="1324"/>
      <c r="S96" s="1325" t="s">
        <v>412</v>
      </c>
      <c r="T96" s="1324"/>
      <c r="U96" s="1324"/>
      <c r="V96" s="1324"/>
      <c r="W96" s="1324"/>
      <c r="X96" s="1324"/>
      <c r="Y96" s="1324"/>
      <c r="Z96" s="1324"/>
      <c r="AA96" s="1323" t="s">
        <v>732</v>
      </c>
      <c r="AB96" s="1324"/>
      <c r="AC96" s="1324"/>
      <c r="AD96" s="1324"/>
      <c r="AE96" s="1324"/>
      <c r="AF96" s="1323" t="s">
        <v>733</v>
      </c>
      <c r="AG96" s="1324"/>
      <c r="AH96" s="1324"/>
      <c r="AI96" s="1092" t="s">
        <v>417</v>
      </c>
      <c r="AJ96" s="1326" t="s">
        <v>734</v>
      </c>
      <c r="AK96" s="1324"/>
      <c r="AL96" s="1324"/>
      <c r="AM96" s="1324"/>
      <c r="AN96" s="1324"/>
      <c r="AO96" s="1324"/>
      <c r="AP96" s="1132">
        <v>1302704709</v>
      </c>
      <c r="AQ96" s="1132">
        <v>382046320.08999997</v>
      </c>
      <c r="AR96" s="1132">
        <v>920658388.90999997</v>
      </c>
      <c r="AS96" s="1132">
        <v>0</v>
      </c>
      <c r="AT96" s="1132">
        <v>376546320.08999997</v>
      </c>
      <c r="AU96" s="1132">
        <v>5500000</v>
      </c>
      <c r="AV96" s="1132">
        <v>750000</v>
      </c>
      <c r="AW96" s="1132">
        <v>375796320.08999997</v>
      </c>
      <c r="AX96" s="1132">
        <v>750000</v>
      </c>
      <c r="AY96" s="1132">
        <v>0</v>
      </c>
      <c r="AZ96" s="1132">
        <v>750000</v>
      </c>
      <c r="BA96" s="1132">
        <v>0</v>
      </c>
      <c r="BB96" s="1132">
        <v>0</v>
      </c>
    </row>
    <row r="97" spans="1:54" x14ac:dyDescent="0.25">
      <c r="A97" s="1323" t="s">
        <v>361</v>
      </c>
      <c r="B97" s="1324"/>
      <c r="C97" s="1323" t="s">
        <v>741</v>
      </c>
      <c r="D97" s="1324"/>
      <c r="E97" s="1323" t="s">
        <v>739</v>
      </c>
      <c r="F97" s="1324"/>
      <c r="G97" s="1323" t="s">
        <v>742</v>
      </c>
      <c r="H97" s="1324"/>
      <c r="I97" s="1323" t="s">
        <v>743</v>
      </c>
      <c r="J97" s="1324"/>
      <c r="K97" s="1324"/>
      <c r="L97" s="1323" t="s">
        <v>741</v>
      </c>
      <c r="M97" s="1324"/>
      <c r="N97" s="1324"/>
      <c r="O97" s="1323"/>
      <c r="P97" s="1324"/>
      <c r="Q97" s="1323"/>
      <c r="R97" s="1324"/>
      <c r="S97" s="1325" t="s">
        <v>413</v>
      </c>
      <c r="T97" s="1324"/>
      <c r="U97" s="1324"/>
      <c r="V97" s="1324"/>
      <c r="W97" s="1324"/>
      <c r="X97" s="1324"/>
      <c r="Y97" s="1324"/>
      <c r="Z97" s="1324"/>
      <c r="AA97" s="1323" t="s">
        <v>732</v>
      </c>
      <c r="AB97" s="1324"/>
      <c r="AC97" s="1324"/>
      <c r="AD97" s="1324"/>
      <c r="AE97" s="1324"/>
      <c r="AF97" s="1323" t="s">
        <v>733</v>
      </c>
      <c r="AG97" s="1324"/>
      <c r="AH97" s="1324"/>
      <c r="AI97" s="1092" t="s">
        <v>417</v>
      </c>
      <c r="AJ97" s="1326" t="s">
        <v>734</v>
      </c>
      <c r="AK97" s="1324"/>
      <c r="AL97" s="1324"/>
      <c r="AM97" s="1324"/>
      <c r="AN97" s="1324"/>
      <c r="AO97" s="1324"/>
      <c r="AP97" s="1132">
        <v>13200000</v>
      </c>
      <c r="AQ97" s="1132">
        <v>1100000</v>
      </c>
      <c r="AR97" s="1132">
        <v>12100000</v>
      </c>
      <c r="AS97" s="1132">
        <v>0</v>
      </c>
      <c r="AT97" s="1132">
        <v>1100000</v>
      </c>
      <c r="AU97" s="1132">
        <v>0</v>
      </c>
      <c r="AV97" s="1132">
        <v>1100000</v>
      </c>
      <c r="AW97" s="1132">
        <v>0</v>
      </c>
      <c r="AX97" s="1132">
        <v>1100000</v>
      </c>
      <c r="AY97" s="1132">
        <v>0</v>
      </c>
      <c r="AZ97" s="1132">
        <v>1100000</v>
      </c>
      <c r="BA97" s="1132">
        <v>0</v>
      </c>
      <c r="BB97" s="1132">
        <v>0</v>
      </c>
    </row>
    <row r="98" spans="1:54" x14ac:dyDescent="0.25">
      <c r="A98" s="1323" t="s">
        <v>361</v>
      </c>
      <c r="B98" s="1324"/>
      <c r="C98" s="1323" t="s">
        <v>741</v>
      </c>
      <c r="D98" s="1324"/>
      <c r="E98" s="1323" t="s">
        <v>739</v>
      </c>
      <c r="F98" s="1324"/>
      <c r="G98" s="1323" t="s">
        <v>742</v>
      </c>
      <c r="H98" s="1324"/>
      <c r="I98" s="1323" t="s">
        <v>743</v>
      </c>
      <c r="J98" s="1324"/>
      <c r="K98" s="1324"/>
      <c r="L98" s="1323" t="s">
        <v>743</v>
      </c>
      <c r="M98" s="1324"/>
      <c r="N98" s="1324"/>
      <c r="O98" s="1323"/>
      <c r="P98" s="1324"/>
      <c r="Q98" s="1323"/>
      <c r="R98" s="1324"/>
      <c r="S98" s="1325" t="s">
        <v>414</v>
      </c>
      <c r="T98" s="1324"/>
      <c r="U98" s="1324"/>
      <c r="V98" s="1324"/>
      <c r="W98" s="1324"/>
      <c r="X98" s="1324"/>
      <c r="Y98" s="1324"/>
      <c r="Z98" s="1324"/>
      <c r="AA98" s="1323" t="s">
        <v>732</v>
      </c>
      <c r="AB98" s="1324"/>
      <c r="AC98" s="1324"/>
      <c r="AD98" s="1324"/>
      <c r="AE98" s="1324"/>
      <c r="AF98" s="1323" t="s">
        <v>733</v>
      </c>
      <c r="AG98" s="1324"/>
      <c r="AH98" s="1324"/>
      <c r="AI98" s="1092" t="s">
        <v>417</v>
      </c>
      <c r="AJ98" s="1326" t="s">
        <v>734</v>
      </c>
      <c r="AK98" s="1324"/>
      <c r="AL98" s="1324"/>
      <c r="AM98" s="1324"/>
      <c r="AN98" s="1324"/>
      <c r="AO98" s="1324"/>
      <c r="AP98" s="1132">
        <v>1170000000</v>
      </c>
      <c r="AQ98" s="1132">
        <v>0</v>
      </c>
      <c r="AR98" s="1132">
        <v>1170000000</v>
      </c>
      <c r="AS98" s="1132">
        <v>0</v>
      </c>
      <c r="AT98" s="1132">
        <v>0</v>
      </c>
      <c r="AU98" s="1132">
        <v>0</v>
      </c>
      <c r="AV98" s="1132">
        <v>0</v>
      </c>
      <c r="AW98" s="1132">
        <v>0</v>
      </c>
      <c r="AX98" s="1132">
        <v>0</v>
      </c>
      <c r="AY98" s="1132">
        <v>0</v>
      </c>
      <c r="AZ98" s="1132">
        <v>0</v>
      </c>
      <c r="BA98" s="1132">
        <v>0</v>
      </c>
      <c r="BB98" s="1132">
        <v>0</v>
      </c>
    </row>
    <row r="99" spans="1:54" x14ac:dyDescent="0.25">
      <c r="A99" s="1323" t="s">
        <v>361</v>
      </c>
      <c r="B99" s="1324"/>
      <c r="C99" s="1323" t="s">
        <v>741</v>
      </c>
      <c r="D99" s="1324"/>
      <c r="E99" s="1323" t="s">
        <v>739</v>
      </c>
      <c r="F99" s="1324"/>
      <c r="G99" s="1323" t="s">
        <v>742</v>
      </c>
      <c r="H99" s="1324"/>
      <c r="I99" s="1323" t="s">
        <v>743</v>
      </c>
      <c r="J99" s="1324"/>
      <c r="K99" s="1324"/>
      <c r="L99" s="1323" t="s">
        <v>753</v>
      </c>
      <c r="M99" s="1324"/>
      <c r="N99" s="1324"/>
      <c r="O99" s="1323"/>
      <c r="P99" s="1324"/>
      <c r="Q99" s="1323"/>
      <c r="R99" s="1324"/>
      <c r="S99" s="1325" t="s">
        <v>415</v>
      </c>
      <c r="T99" s="1324"/>
      <c r="U99" s="1324"/>
      <c r="V99" s="1324"/>
      <c r="W99" s="1324"/>
      <c r="X99" s="1324"/>
      <c r="Y99" s="1324"/>
      <c r="Z99" s="1324"/>
      <c r="AA99" s="1323" t="s">
        <v>732</v>
      </c>
      <c r="AB99" s="1324"/>
      <c r="AC99" s="1324"/>
      <c r="AD99" s="1324"/>
      <c r="AE99" s="1324"/>
      <c r="AF99" s="1323" t="s">
        <v>733</v>
      </c>
      <c r="AG99" s="1324"/>
      <c r="AH99" s="1324"/>
      <c r="AI99" s="1092" t="s">
        <v>417</v>
      </c>
      <c r="AJ99" s="1326" t="s">
        <v>734</v>
      </c>
      <c r="AK99" s="1324"/>
      <c r="AL99" s="1324"/>
      <c r="AM99" s="1324"/>
      <c r="AN99" s="1324"/>
      <c r="AO99" s="1324"/>
      <c r="AP99" s="1132">
        <v>222000000</v>
      </c>
      <c r="AQ99" s="1132">
        <v>80580000</v>
      </c>
      <c r="AR99" s="1132">
        <v>141420000</v>
      </c>
      <c r="AS99" s="1132">
        <v>0</v>
      </c>
      <c r="AT99" s="1132">
        <v>580000</v>
      </c>
      <c r="AU99" s="1132">
        <v>80000000</v>
      </c>
      <c r="AV99" s="1132">
        <v>580000</v>
      </c>
      <c r="AW99" s="1132">
        <v>0</v>
      </c>
      <c r="AX99" s="1132">
        <v>580000</v>
      </c>
      <c r="AY99" s="1132">
        <v>0</v>
      </c>
      <c r="AZ99" s="1132">
        <v>580000</v>
      </c>
      <c r="BA99" s="1132">
        <v>0</v>
      </c>
      <c r="BB99" s="1132">
        <v>0</v>
      </c>
    </row>
    <row r="100" spans="1:54" x14ac:dyDescent="0.25">
      <c r="A100" s="1323" t="s">
        <v>361</v>
      </c>
      <c r="B100" s="1324"/>
      <c r="C100" s="1323" t="s">
        <v>741</v>
      </c>
      <c r="D100" s="1324"/>
      <c r="E100" s="1323" t="s">
        <v>739</v>
      </c>
      <c r="F100" s="1324"/>
      <c r="G100" s="1323" t="s">
        <v>742</v>
      </c>
      <c r="H100" s="1324"/>
      <c r="I100" s="1323" t="s">
        <v>743</v>
      </c>
      <c r="J100" s="1324"/>
      <c r="K100" s="1324"/>
      <c r="L100" s="1323" t="s">
        <v>755</v>
      </c>
      <c r="M100" s="1324"/>
      <c r="N100" s="1324"/>
      <c r="O100" s="1323"/>
      <c r="P100" s="1324"/>
      <c r="Q100" s="1323"/>
      <c r="R100" s="1324"/>
      <c r="S100" s="1325" t="s">
        <v>416</v>
      </c>
      <c r="T100" s="1324"/>
      <c r="U100" s="1324"/>
      <c r="V100" s="1324"/>
      <c r="W100" s="1324"/>
      <c r="X100" s="1324"/>
      <c r="Y100" s="1324"/>
      <c r="Z100" s="1324"/>
      <c r="AA100" s="1323" t="s">
        <v>732</v>
      </c>
      <c r="AB100" s="1324"/>
      <c r="AC100" s="1324"/>
      <c r="AD100" s="1324"/>
      <c r="AE100" s="1324"/>
      <c r="AF100" s="1323" t="s">
        <v>733</v>
      </c>
      <c r="AG100" s="1324"/>
      <c r="AH100" s="1324"/>
      <c r="AI100" s="1092" t="s">
        <v>417</v>
      </c>
      <c r="AJ100" s="1326" t="s">
        <v>734</v>
      </c>
      <c r="AK100" s="1324"/>
      <c r="AL100" s="1324"/>
      <c r="AM100" s="1324"/>
      <c r="AN100" s="1324"/>
      <c r="AO100" s="1324"/>
      <c r="AP100" s="1132">
        <v>1143311234</v>
      </c>
      <c r="AQ100" s="1132">
        <v>390411234</v>
      </c>
      <c r="AR100" s="1132">
        <v>752900000</v>
      </c>
      <c r="AS100" s="1132">
        <v>0</v>
      </c>
      <c r="AT100" s="1132">
        <v>263311234</v>
      </c>
      <c r="AU100" s="1132">
        <v>127100000</v>
      </c>
      <c r="AV100" s="1132">
        <v>111538627</v>
      </c>
      <c r="AW100" s="1132">
        <v>151772607</v>
      </c>
      <c r="AX100" s="1132">
        <v>111538627</v>
      </c>
      <c r="AY100" s="1132">
        <v>0</v>
      </c>
      <c r="AZ100" s="1132">
        <v>111538627</v>
      </c>
      <c r="BA100" s="1132">
        <v>0</v>
      </c>
      <c r="BB100" s="1132">
        <v>0</v>
      </c>
    </row>
    <row r="101" spans="1:54" x14ac:dyDescent="0.25">
      <c r="A101" s="1323" t="s">
        <v>361</v>
      </c>
      <c r="B101" s="1324"/>
      <c r="C101" s="1323" t="s">
        <v>741</v>
      </c>
      <c r="D101" s="1324"/>
      <c r="E101" s="1323" t="s">
        <v>739</v>
      </c>
      <c r="F101" s="1324"/>
      <c r="G101" s="1323" t="s">
        <v>742</v>
      </c>
      <c r="H101" s="1324"/>
      <c r="I101" s="1323" t="s">
        <v>743</v>
      </c>
      <c r="J101" s="1324"/>
      <c r="K101" s="1324"/>
      <c r="L101" s="1323" t="s">
        <v>417</v>
      </c>
      <c r="M101" s="1324"/>
      <c r="N101" s="1324"/>
      <c r="O101" s="1323"/>
      <c r="P101" s="1324"/>
      <c r="Q101" s="1323"/>
      <c r="R101" s="1324"/>
      <c r="S101" s="1325" t="s">
        <v>418</v>
      </c>
      <c r="T101" s="1324"/>
      <c r="U101" s="1324"/>
      <c r="V101" s="1324"/>
      <c r="W101" s="1324"/>
      <c r="X101" s="1324"/>
      <c r="Y101" s="1324"/>
      <c r="Z101" s="1324"/>
      <c r="AA101" s="1323" t="s">
        <v>732</v>
      </c>
      <c r="AB101" s="1324"/>
      <c r="AC101" s="1324"/>
      <c r="AD101" s="1324"/>
      <c r="AE101" s="1324"/>
      <c r="AF101" s="1323" t="s">
        <v>733</v>
      </c>
      <c r="AG101" s="1324"/>
      <c r="AH101" s="1324"/>
      <c r="AI101" s="1092" t="s">
        <v>417</v>
      </c>
      <c r="AJ101" s="1326" t="s">
        <v>734</v>
      </c>
      <c r="AK101" s="1324"/>
      <c r="AL101" s="1324"/>
      <c r="AM101" s="1324"/>
      <c r="AN101" s="1324"/>
      <c r="AO101" s="1324"/>
      <c r="AP101" s="1132">
        <v>2733740000</v>
      </c>
      <c r="AQ101" s="1132">
        <v>1840186949.02</v>
      </c>
      <c r="AR101" s="1132">
        <v>893553050.98000002</v>
      </c>
      <c r="AS101" s="1132">
        <v>0</v>
      </c>
      <c r="AT101" s="1132">
        <v>1764702316.02</v>
      </c>
      <c r="AU101" s="1132">
        <v>75484633</v>
      </c>
      <c r="AV101" s="1132">
        <v>0</v>
      </c>
      <c r="AW101" s="1132">
        <v>1764702316.02</v>
      </c>
      <c r="AX101" s="1132">
        <v>0</v>
      </c>
      <c r="AY101" s="1132">
        <v>0</v>
      </c>
      <c r="AZ101" s="1132">
        <v>0</v>
      </c>
      <c r="BA101" s="1132">
        <v>0</v>
      </c>
      <c r="BB101" s="1132">
        <v>0</v>
      </c>
    </row>
    <row r="102" spans="1:54" x14ac:dyDescent="0.25">
      <c r="A102" s="1323" t="s">
        <v>361</v>
      </c>
      <c r="B102" s="1324"/>
      <c r="C102" s="1323" t="s">
        <v>741</v>
      </c>
      <c r="D102" s="1324"/>
      <c r="E102" s="1323" t="s">
        <v>739</v>
      </c>
      <c r="F102" s="1324"/>
      <c r="G102" s="1323" t="s">
        <v>742</v>
      </c>
      <c r="H102" s="1324"/>
      <c r="I102" s="1323" t="s">
        <v>743</v>
      </c>
      <c r="J102" s="1324"/>
      <c r="K102" s="1324"/>
      <c r="L102" s="1323" t="s">
        <v>751</v>
      </c>
      <c r="M102" s="1324"/>
      <c r="N102" s="1324"/>
      <c r="O102" s="1323"/>
      <c r="P102" s="1324"/>
      <c r="Q102" s="1323"/>
      <c r="R102" s="1324"/>
      <c r="S102" s="1325" t="s">
        <v>419</v>
      </c>
      <c r="T102" s="1324"/>
      <c r="U102" s="1324"/>
      <c r="V102" s="1324"/>
      <c r="W102" s="1324"/>
      <c r="X102" s="1324"/>
      <c r="Y102" s="1324"/>
      <c r="Z102" s="1324"/>
      <c r="AA102" s="1323" t="s">
        <v>732</v>
      </c>
      <c r="AB102" s="1324"/>
      <c r="AC102" s="1324"/>
      <c r="AD102" s="1324"/>
      <c r="AE102" s="1324"/>
      <c r="AF102" s="1323" t="s">
        <v>733</v>
      </c>
      <c r="AG102" s="1324"/>
      <c r="AH102" s="1324"/>
      <c r="AI102" s="1092" t="s">
        <v>417</v>
      </c>
      <c r="AJ102" s="1326" t="s">
        <v>734</v>
      </c>
      <c r="AK102" s="1324"/>
      <c r="AL102" s="1324"/>
      <c r="AM102" s="1324"/>
      <c r="AN102" s="1324"/>
      <c r="AO102" s="1324"/>
      <c r="AP102" s="1132">
        <v>6000000</v>
      </c>
      <c r="AQ102" s="1132">
        <v>500000</v>
      </c>
      <c r="AR102" s="1132">
        <v>5500000</v>
      </c>
      <c r="AS102" s="1132">
        <v>0</v>
      </c>
      <c r="AT102" s="1132">
        <v>500000</v>
      </c>
      <c r="AU102" s="1132">
        <v>0</v>
      </c>
      <c r="AV102" s="1132">
        <v>500000</v>
      </c>
      <c r="AW102" s="1132">
        <v>0</v>
      </c>
      <c r="AX102" s="1132">
        <v>500000</v>
      </c>
      <c r="AY102" s="1132">
        <v>0</v>
      </c>
      <c r="AZ102" s="1132">
        <v>500000</v>
      </c>
      <c r="BA102" s="1132">
        <v>0</v>
      </c>
      <c r="BB102" s="1132">
        <v>0</v>
      </c>
    </row>
    <row r="103" spans="1:54" x14ac:dyDescent="0.25">
      <c r="A103" s="1323" t="s">
        <v>361</v>
      </c>
      <c r="B103" s="1324"/>
      <c r="C103" s="1323" t="s">
        <v>741</v>
      </c>
      <c r="D103" s="1324"/>
      <c r="E103" s="1323" t="s">
        <v>739</v>
      </c>
      <c r="F103" s="1324"/>
      <c r="G103" s="1323" t="s">
        <v>742</v>
      </c>
      <c r="H103" s="1324"/>
      <c r="I103" s="1323" t="s">
        <v>743</v>
      </c>
      <c r="J103" s="1324"/>
      <c r="K103" s="1324"/>
      <c r="L103" s="1323" t="s">
        <v>765</v>
      </c>
      <c r="M103" s="1324"/>
      <c r="N103" s="1324"/>
      <c r="O103" s="1323"/>
      <c r="P103" s="1324"/>
      <c r="Q103" s="1323"/>
      <c r="R103" s="1324"/>
      <c r="S103" s="1325" t="s">
        <v>420</v>
      </c>
      <c r="T103" s="1324"/>
      <c r="U103" s="1324"/>
      <c r="V103" s="1324"/>
      <c r="W103" s="1324"/>
      <c r="X103" s="1324"/>
      <c r="Y103" s="1324"/>
      <c r="Z103" s="1324"/>
      <c r="AA103" s="1323" t="s">
        <v>732</v>
      </c>
      <c r="AB103" s="1324"/>
      <c r="AC103" s="1324"/>
      <c r="AD103" s="1324"/>
      <c r="AE103" s="1324"/>
      <c r="AF103" s="1323" t="s">
        <v>733</v>
      </c>
      <c r="AG103" s="1324"/>
      <c r="AH103" s="1324"/>
      <c r="AI103" s="1092" t="s">
        <v>417</v>
      </c>
      <c r="AJ103" s="1326" t="s">
        <v>734</v>
      </c>
      <c r="AK103" s="1324"/>
      <c r="AL103" s="1324"/>
      <c r="AM103" s="1324"/>
      <c r="AN103" s="1324"/>
      <c r="AO103" s="1324"/>
      <c r="AP103" s="1132">
        <v>27000000</v>
      </c>
      <c r="AQ103" s="1132">
        <v>26136683.530000001</v>
      </c>
      <c r="AR103" s="1132">
        <v>863316.47</v>
      </c>
      <c r="AS103" s="1132">
        <v>0</v>
      </c>
      <c r="AT103" s="1132">
        <v>26136683.530000001</v>
      </c>
      <c r="AU103" s="1132">
        <v>0</v>
      </c>
      <c r="AV103" s="1132">
        <v>0</v>
      </c>
      <c r="AW103" s="1132">
        <v>26136683.530000001</v>
      </c>
      <c r="AX103" s="1132">
        <v>0</v>
      </c>
      <c r="AY103" s="1132">
        <v>0</v>
      </c>
      <c r="AZ103" s="1132">
        <v>0</v>
      </c>
      <c r="BA103" s="1132">
        <v>0</v>
      </c>
      <c r="BB103" s="1132">
        <v>0</v>
      </c>
    </row>
    <row r="104" spans="1:54" x14ac:dyDescent="0.25">
      <c r="A104" s="1329" t="s">
        <v>361</v>
      </c>
      <c r="B104" s="1324"/>
      <c r="C104" s="1329" t="s">
        <v>741</v>
      </c>
      <c r="D104" s="1324"/>
      <c r="E104" s="1329" t="s">
        <v>739</v>
      </c>
      <c r="F104" s="1324"/>
      <c r="G104" s="1329" t="s">
        <v>742</v>
      </c>
      <c r="H104" s="1324"/>
      <c r="I104" s="1329" t="s">
        <v>753</v>
      </c>
      <c r="J104" s="1324"/>
      <c r="K104" s="1324"/>
      <c r="L104" s="1329"/>
      <c r="M104" s="1324"/>
      <c r="N104" s="1324"/>
      <c r="O104" s="1329"/>
      <c r="P104" s="1324"/>
      <c r="Q104" s="1329"/>
      <c r="R104" s="1324"/>
      <c r="S104" s="1330" t="s">
        <v>766</v>
      </c>
      <c r="T104" s="1324"/>
      <c r="U104" s="1324"/>
      <c r="V104" s="1324"/>
      <c r="W104" s="1324"/>
      <c r="X104" s="1324"/>
      <c r="Y104" s="1324"/>
      <c r="Z104" s="1324"/>
      <c r="AA104" s="1329" t="s">
        <v>732</v>
      </c>
      <c r="AB104" s="1324"/>
      <c r="AC104" s="1324"/>
      <c r="AD104" s="1324"/>
      <c r="AE104" s="1324"/>
      <c r="AF104" s="1329" t="s">
        <v>733</v>
      </c>
      <c r="AG104" s="1324"/>
      <c r="AH104" s="1324"/>
      <c r="AI104" s="1091" t="s">
        <v>417</v>
      </c>
      <c r="AJ104" s="1328" t="s">
        <v>734</v>
      </c>
      <c r="AK104" s="1324"/>
      <c r="AL104" s="1324"/>
      <c r="AM104" s="1324"/>
      <c r="AN104" s="1324"/>
      <c r="AO104" s="1324"/>
      <c r="AP104" s="1130">
        <v>2113165838</v>
      </c>
      <c r="AQ104" s="1130">
        <v>1137515838</v>
      </c>
      <c r="AR104" s="1130">
        <v>975650000</v>
      </c>
      <c r="AS104" s="1130">
        <v>0</v>
      </c>
      <c r="AT104" s="1130">
        <v>1137515838</v>
      </c>
      <c r="AU104" s="1130">
        <v>0</v>
      </c>
      <c r="AV104" s="1130">
        <v>150000</v>
      </c>
      <c r="AW104" s="1130">
        <v>1137365838</v>
      </c>
      <c r="AX104" s="1130">
        <v>150000</v>
      </c>
      <c r="AY104" s="1130">
        <v>0</v>
      </c>
      <c r="AZ104" s="1130">
        <v>150000</v>
      </c>
      <c r="BA104" s="1130">
        <v>0</v>
      </c>
      <c r="BB104" s="1130">
        <v>0</v>
      </c>
    </row>
    <row r="105" spans="1:54" x14ac:dyDescent="0.25">
      <c r="A105" s="1323" t="s">
        <v>361</v>
      </c>
      <c r="B105" s="1324"/>
      <c r="C105" s="1323" t="s">
        <v>741</v>
      </c>
      <c r="D105" s="1324"/>
      <c r="E105" s="1323" t="s">
        <v>739</v>
      </c>
      <c r="F105" s="1324"/>
      <c r="G105" s="1323" t="s">
        <v>742</v>
      </c>
      <c r="H105" s="1324"/>
      <c r="I105" s="1323" t="s">
        <v>753</v>
      </c>
      <c r="J105" s="1324"/>
      <c r="K105" s="1324"/>
      <c r="L105" s="1323" t="s">
        <v>741</v>
      </c>
      <c r="M105" s="1324"/>
      <c r="N105" s="1324"/>
      <c r="O105" s="1323"/>
      <c r="P105" s="1324"/>
      <c r="Q105" s="1323"/>
      <c r="R105" s="1324"/>
      <c r="S105" s="1325" t="s">
        <v>421</v>
      </c>
      <c r="T105" s="1324"/>
      <c r="U105" s="1324"/>
      <c r="V105" s="1324"/>
      <c r="W105" s="1324"/>
      <c r="X105" s="1324"/>
      <c r="Y105" s="1324"/>
      <c r="Z105" s="1324"/>
      <c r="AA105" s="1323" t="s">
        <v>732</v>
      </c>
      <c r="AB105" s="1324"/>
      <c r="AC105" s="1324"/>
      <c r="AD105" s="1324"/>
      <c r="AE105" s="1324"/>
      <c r="AF105" s="1323" t="s">
        <v>733</v>
      </c>
      <c r="AG105" s="1324"/>
      <c r="AH105" s="1324"/>
      <c r="AI105" s="1092" t="s">
        <v>417</v>
      </c>
      <c r="AJ105" s="1326" t="s">
        <v>734</v>
      </c>
      <c r="AK105" s="1324"/>
      <c r="AL105" s="1324"/>
      <c r="AM105" s="1324"/>
      <c r="AN105" s="1324"/>
      <c r="AO105" s="1324"/>
      <c r="AP105" s="1132">
        <v>1240811434</v>
      </c>
      <c r="AQ105" s="1132">
        <v>718161434</v>
      </c>
      <c r="AR105" s="1132">
        <v>522650000</v>
      </c>
      <c r="AS105" s="1132">
        <v>0</v>
      </c>
      <c r="AT105" s="1132">
        <v>718161434</v>
      </c>
      <c r="AU105" s="1132">
        <v>0</v>
      </c>
      <c r="AV105" s="1132">
        <v>150000</v>
      </c>
      <c r="AW105" s="1132">
        <v>718011434</v>
      </c>
      <c r="AX105" s="1132">
        <v>150000</v>
      </c>
      <c r="AY105" s="1132">
        <v>0</v>
      </c>
      <c r="AZ105" s="1132">
        <v>150000</v>
      </c>
      <c r="BA105" s="1132">
        <v>0</v>
      </c>
      <c r="BB105" s="1132">
        <v>0</v>
      </c>
    </row>
    <row r="106" spans="1:54" x14ac:dyDescent="0.25">
      <c r="A106" s="1323" t="s">
        <v>361</v>
      </c>
      <c r="B106" s="1324"/>
      <c r="C106" s="1323" t="s">
        <v>741</v>
      </c>
      <c r="D106" s="1324"/>
      <c r="E106" s="1323" t="s">
        <v>739</v>
      </c>
      <c r="F106" s="1324"/>
      <c r="G106" s="1323" t="s">
        <v>742</v>
      </c>
      <c r="H106" s="1324"/>
      <c r="I106" s="1323" t="s">
        <v>753</v>
      </c>
      <c r="J106" s="1324"/>
      <c r="K106" s="1324"/>
      <c r="L106" s="1323" t="s">
        <v>748</v>
      </c>
      <c r="M106" s="1324"/>
      <c r="N106" s="1324"/>
      <c r="O106" s="1323"/>
      <c r="P106" s="1324"/>
      <c r="Q106" s="1323"/>
      <c r="R106" s="1324"/>
      <c r="S106" s="1325" t="s">
        <v>422</v>
      </c>
      <c r="T106" s="1324"/>
      <c r="U106" s="1324"/>
      <c r="V106" s="1324"/>
      <c r="W106" s="1324"/>
      <c r="X106" s="1324"/>
      <c r="Y106" s="1324"/>
      <c r="Z106" s="1324"/>
      <c r="AA106" s="1323" t="s">
        <v>732</v>
      </c>
      <c r="AB106" s="1324"/>
      <c r="AC106" s="1324"/>
      <c r="AD106" s="1324"/>
      <c r="AE106" s="1324"/>
      <c r="AF106" s="1323" t="s">
        <v>733</v>
      </c>
      <c r="AG106" s="1324"/>
      <c r="AH106" s="1324"/>
      <c r="AI106" s="1092" t="s">
        <v>417</v>
      </c>
      <c r="AJ106" s="1326" t="s">
        <v>734</v>
      </c>
      <c r="AK106" s="1324"/>
      <c r="AL106" s="1324"/>
      <c r="AM106" s="1324"/>
      <c r="AN106" s="1324"/>
      <c r="AO106" s="1324"/>
      <c r="AP106" s="1132">
        <v>2000000</v>
      </c>
      <c r="AQ106" s="1132">
        <v>0</v>
      </c>
      <c r="AR106" s="1132">
        <v>2000000</v>
      </c>
      <c r="AS106" s="1132">
        <v>0</v>
      </c>
      <c r="AT106" s="1132">
        <v>0</v>
      </c>
      <c r="AU106" s="1132">
        <v>0</v>
      </c>
      <c r="AV106" s="1132">
        <v>0</v>
      </c>
      <c r="AW106" s="1132">
        <v>0</v>
      </c>
      <c r="AX106" s="1132">
        <v>0</v>
      </c>
      <c r="AY106" s="1132">
        <v>0</v>
      </c>
      <c r="AZ106" s="1132">
        <v>0</v>
      </c>
      <c r="BA106" s="1132">
        <v>0</v>
      </c>
      <c r="BB106" s="1132">
        <v>0</v>
      </c>
    </row>
    <row r="107" spans="1:54" x14ac:dyDescent="0.25">
      <c r="A107" s="1323" t="s">
        <v>361</v>
      </c>
      <c r="B107" s="1324"/>
      <c r="C107" s="1323" t="s">
        <v>741</v>
      </c>
      <c r="D107" s="1324"/>
      <c r="E107" s="1323" t="s">
        <v>739</v>
      </c>
      <c r="F107" s="1324"/>
      <c r="G107" s="1323" t="s">
        <v>742</v>
      </c>
      <c r="H107" s="1324"/>
      <c r="I107" s="1323" t="s">
        <v>753</v>
      </c>
      <c r="J107" s="1324"/>
      <c r="K107" s="1324"/>
      <c r="L107" s="1323" t="s">
        <v>743</v>
      </c>
      <c r="M107" s="1324"/>
      <c r="N107" s="1324"/>
      <c r="O107" s="1323"/>
      <c r="P107" s="1324"/>
      <c r="Q107" s="1323"/>
      <c r="R107" s="1324"/>
      <c r="S107" s="1325" t="s">
        <v>423</v>
      </c>
      <c r="T107" s="1324"/>
      <c r="U107" s="1324"/>
      <c r="V107" s="1324"/>
      <c r="W107" s="1324"/>
      <c r="X107" s="1324"/>
      <c r="Y107" s="1324"/>
      <c r="Z107" s="1324"/>
      <c r="AA107" s="1323" t="s">
        <v>732</v>
      </c>
      <c r="AB107" s="1324"/>
      <c r="AC107" s="1324"/>
      <c r="AD107" s="1324"/>
      <c r="AE107" s="1324"/>
      <c r="AF107" s="1323" t="s">
        <v>733</v>
      </c>
      <c r="AG107" s="1324"/>
      <c r="AH107" s="1324"/>
      <c r="AI107" s="1092" t="s">
        <v>417</v>
      </c>
      <c r="AJ107" s="1326" t="s">
        <v>734</v>
      </c>
      <c r="AK107" s="1324"/>
      <c r="AL107" s="1324"/>
      <c r="AM107" s="1324"/>
      <c r="AN107" s="1324"/>
      <c r="AO107" s="1324"/>
      <c r="AP107" s="1132">
        <v>719354404</v>
      </c>
      <c r="AQ107" s="1132">
        <v>419354404</v>
      </c>
      <c r="AR107" s="1132">
        <v>300000000</v>
      </c>
      <c r="AS107" s="1132">
        <v>0</v>
      </c>
      <c r="AT107" s="1132">
        <v>419354404</v>
      </c>
      <c r="AU107" s="1132">
        <v>0</v>
      </c>
      <c r="AV107" s="1132">
        <v>0</v>
      </c>
      <c r="AW107" s="1132">
        <v>419354404</v>
      </c>
      <c r="AX107" s="1132">
        <v>0</v>
      </c>
      <c r="AY107" s="1132">
        <v>0</v>
      </c>
      <c r="AZ107" s="1132">
        <v>0</v>
      </c>
      <c r="BA107" s="1132">
        <v>0</v>
      </c>
      <c r="BB107" s="1132">
        <v>0</v>
      </c>
    </row>
    <row r="108" spans="1:54" x14ac:dyDescent="0.25">
      <c r="A108" s="1323" t="s">
        <v>361</v>
      </c>
      <c r="B108" s="1324"/>
      <c r="C108" s="1323" t="s">
        <v>741</v>
      </c>
      <c r="D108" s="1324"/>
      <c r="E108" s="1323" t="s">
        <v>739</v>
      </c>
      <c r="F108" s="1324"/>
      <c r="G108" s="1323" t="s">
        <v>742</v>
      </c>
      <c r="H108" s="1324"/>
      <c r="I108" s="1323" t="s">
        <v>753</v>
      </c>
      <c r="J108" s="1324"/>
      <c r="K108" s="1324"/>
      <c r="L108" s="1323" t="s">
        <v>755</v>
      </c>
      <c r="M108" s="1324"/>
      <c r="N108" s="1324"/>
      <c r="O108" s="1323"/>
      <c r="P108" s="1324"/>
      <c r="Q108" s="1323"/>
      <c r="R108" s="1324"/>
      <c r="S108" s="1325" t="s">
        <v>864</v>
      </c>
      <c r="T108" s="1324"/>
      <c r="U108" s="1324"/>
      <c r="V108" s="1324"/>
      <c r="W108" s="1324"/>
      <c r="X108" s="1324"/>
      <c r="Y108" s="1324"/>
      <c r="Z108" s="1324"/>
      <c r="AA108" s="1323" t="s">
        <v>732</v>
      </c>
      <c r="AB108" s="1324"/>
      <c r="AC108" s="1324"/>
      <c r="AD108" s="1324"/>
      <c r="AE108" s="1324"/>
      <c r="AF108" s="1323" t="s">
        <v>733</v>
      </c>
      <c r="AG108" s="1324"/>
      <c r="AH108" s="1324"/>
      <c r="AI108" s="1092" t="s">
        <v>417</v>
      </c>
      <c r="AJ108" s="1326" t="s">
        <v>734</v>
      </c>
      <c r="AK108" s="1324"/>
      <c r="AL108" s="1324"/>
      <c r="AM108" s="1324"/>
      <c r="AN108" s="1324"/>
      <c r="AO108" s="1324"/>
      <c r="AP108" s="1132">
        <v>151000000</v>
      </c>
      <c r="AQ108" s="1132">
        <v>0</v>
      </c>
      <c r="AR108" s="1132">
        <v>151000000</v>
      </c>
      <c r="AS108" s="1132">
        <v>0</v>
      </c>
      <c r="AT108" s="1132">
        <v>0</v>
      </c>
      <c r="AU108" s="1132">
        <v>0</v>
      </c>
      <c r="AV108" s="1132">
        <v>0</v>
      </c>
      <c r="AW108" s="1132">
        <v>0</v>
      </c>
      <c r="AX108" s="1132">
        <v>0</v>
      </c>
      <c r="AY108" s="1132">
        <v>0</v>
      </c>
      <c r="AZ108" s="1132">
        <v>0</v>
      </c>
      <c r="BA108" s="1132">
        <v>0</v>
      </c>
      <c r="BB108" s="1132">
        <v>0</v>
      </c>
    </row>
    <row r="109" spans="1:54" x14ac:dyDescent="0.25">
      <c r="A109" s="1329" t="s">
        <v>361</v>
      </c>
      <c r="B109" s="1324"/>
      <c r="C109" s="1329" t="s">
        <v>741</v>
      </c>
      <c r="D109" s="1324"/>
      <c r="E109" s="1329" t="s">
        <v>739</v>
      </c>
      <c r="F109" s="1324"/>
      <c r="G109" s="1329" t="s">
        <v>742</v>
      </c>
      <c r="H109" s="1324"/>
      <c r="I109" s="1329" t="s">
        <v>754</v>
      </c>
      <c r="J109" s="1324"/>
      <c r="K109" s="1324"/>
      <c r="L109" s="1329"/>
      <c r="M109" s="1324"/>
      <c r="N109" s="1324"/>
      <c r="O109" s="1329"/>
      <c r="P109" s="1324"/>
      <c r="Q109" s="1329"/>
      <c r="R109" s="1324"/>
      <c r="S109" s="1330" t="s">
        <v>644</v>
      </c>
      <c r="T109" s="1324"/>
      <c r="U109" s="1324"/>
      <c r="V109" s="1324"/>
      <c r="W109" s="1324"/>
      <c r="X109" s="1324"/>
      <c r="Y109" s="1324"/>
      <c r="Z109" s="1324"/>
      <c r="AA109" s="1329" t="s">
        <v>732</v>
      </c>
      <c r="AB109" s="1324"/>
      <c r="AC109" s="1324"/>
      <c r="AD109" s="1324"/>
      <c r="AE109" s="1324"/>
      <c r="AF109" s="1329" t="s">
        <v>733</v>
      </c>
      <c r="AG109" s="1324"/>
      <c r="AH109" s="1324"/>
      <c r="AI109" s="1091" t="s">
        <v>417</v>
      </c>
      <c r="AJ109" s="1328" t="s">
        <v>734</v>
      </c>
      <c r="AK109" s="1324"/>
      <c r="AL109" s="1324"/>
      <c r="AM109" s="1324"/>
      <c r="AN109" s="1324"/>
      <c r="AO109" s="1324"/>
      <c r="AP109" s="1130">
        <v>111694363</v>
      </c>
      <c r="AQ109" s="1130">
        <v>350000</v>
      </c>
      <c r="AR109" s="1130">
        <v>111344363</v>
      </c>
      <c r="AS109" s="1130">
        <v>0</v>
      </c>
      <c r="AT109" s="1130">
        <v>350000</v>
      </c>
      <c r="AU109" s="1130">
        <v>0</v>
      </c>
      <c r="AV109" s="1130">
        <v>350000</v>
      </c>
      <c r="AW109" s="1130">
        <v>0</v>
      </c>
      <c r="AX109" s="1130">
        <v>350000</v>
      </c>
      <c r="AY109" s="1130">
        <v>0</v>
      </c>
      <c r="AZ109" s="1130">
        <v>350000</v>
      </c>
      <c r="BA109" s="1130">
        <v>0</v>
      </c>
      <c r="BB109" s="1130">
        <v>0</v>
      </c>
    </row>
    <row r="110" spans="1:54" x14ac:dyDescent="0.25">
      <c r="A110" s="1323" t="s">
        <v>361</v>
      </c>
      <c r="B110" s="1324"/>
      <c r="C110" s="1323" t="s">
        <v>741</v>
      </c>
      <c r="D110" s="1324"/>
      <c r="E110" s="1323" t="s">
        <v>739</v>
      </c>
      <c r="F110" s="1324"/>
      <c r="G110" s="1323" t="s">
        <v>742</v>
      </c>
      <c r="H110" s="1324"/>
      <c r="I110" s="1323" t="s">
        <v>754</v>
      </c>
      <c r="J110" s="1324"/>
      <c r="K110" s="1324"/>
      <c r="L110" s="1323" t="s">
        <v>743</v>
      </c>
      <c r="M110" s="1324"/>
      <c r="N110" s="1324"/>
      <c r="O110" s="1323"/>
      <c r="P110" s="1324"/>
      <c r="Q110" s="1323"/>
      <c r="R110" s="1324"/>
      <c r="S110" s="1325" t="s">
        <v>424</v>
      </c>
      <c r="T110" s="1324"/>
      <c r="U110" s="1324"/>
      <c r="V110" s="1324"/>
      <c r="W110" s="1324"/>
      <c r="X110" s="1324"/>
      <c r="Y110" s="1324"/>
      <c r="Z110" s="1324"/>
      <c r="AA110" s="1323" t="s">
        <v>732</v>
      </c>
      <c r="AB110" s="1324"/>
      <c r="AC110" s="1324"/>
      <c r="AD110" s="1324"/>
      <c r="AE110" s="1324"/>
      <c r="AF110" s="1323" t="s">
        <v>733</v>
      </c>
      <c r="AG110" s="1324"/>
      <c r="AH110" s="1324"/>
      <c r="AI110" s="1092" t="s">
        <v>417</v>
      </c>
      <c r="AJ110" s="1326" t="s">
        <v>734</v>
      </c>
      <c r="AK110" s="1324"/>
      <c r="AL110" s="1324"/>
      <c r="AM110" s="1324"/>
      <c r="AN110" s="1324"/>
      <c r="AO110" s="1324"/>
      <c r="AP110" s="1132">
        <v>12494363</v>
      </c>
      <c r="AQ110" s="1132">
        <v>0</v>
      </c>
      <c r="AR110" s="1132">
        <v>12494363</v>
      </c>
      <c r="AS110" s="1132">
        <v>0</v>
      </c>
      <c r="AT110" s="1132">
        <v>0</v>
      </c>
      <c r="AU110" s="1132">
        <v>0</v>
      </c>
      <c r="AV110" s="1132">
        <v>0</v>
      </c>
      <c r="AW110" s="1132">
        <v>0</v>
      </c>
      <c r="AX110" s="1132">
        <v>0</v>
      </c>
      <c r="AY110" s="1132">
        <v>0</v>
      </c>
      <c r="AZ110" s="1132">
        <v>0</v>
      </c>
      <c r="BA110" s="1132">
        <v>0</v>
      </c>
      <c r="BB110" s="1132">
        <v>0</v>
      </c>
    </row>
    <row r="111" spans="1:54" x14ac:dyDescent="0.25">
      <c r="A111" s="1323" t="s">
        <v>361</v>
      </c>
      <c r="B111" s="1324"/>
      <c r="C111" s="1323" t="s">
        <v>741</v>
      </c>
      <c r="D111" s="1324"/>
      <c r="E111" s="1323" t="s">
        <v>739</v>
      </c>
      <c r="F111" s="1324"/>
      <c r="G111" s="1323" t="s">
        <v>742</v>
      </c>
      <c r="H111" s="1324"/>
      <c r="I111" s="1323" t="s">
        <v>754</v>
      </c>
      <c r="J111" s="1324"/>
      <c r="K111" s="1324"/>
      <c r="L111" s="1323" t="s">
        <v>753</v>
      </c>
      <c r="M111" s="1324"/>
      <c r="N111" s="1324"/>
      <c r="O111" s="1323"/>
      <c r="P111" s="1324"/>
      <c r="Q111" s="1323"/>
      <c r="R111" s="1324"/>
      <c r="S111" s="1325" t="s">
        <v>425</v>
      </c>
      <c r="T111" s="1324"/>
      <c r="U111" s="1324"/>
      <c r="V111" s="1324"/>
      <c r="W111" s="1324"/>
      <c r="X111" s="1324"/>
      <c r="Y111" s="1324"/>
      <c r="Z111" s="1324"/>
      <c r="AA111" s="1323" t="s">
        <v>732</v>
      </c>
      <c r="AB111" s="1324"/>
      <c r="AC111" s="1324"/>
      <c r="AD111" s="1324"/>
      <c r="AE111" s="1324"/>
      <c r="AF111" s="1323" t="s">
        <v>733</v>
      </c>
      <c r="AG111" s="1324"/>
      <c r="AH111" s="1324"/>
      <c r="AI111" s="1092" t="s">
        <v>417</v>
      </c>
      <c r="AJ111" s="1326" t="s">
        <v>734</v>
      </c>
      <c r="AK111" s="1324"/>
      <c r="AL111" s="1324"/>
      <c r="AM111" s="1324"/>
      <c r="AN111" s="1324"/>
      <c r="AO111" s="1324"/>
      <c r="AP111" s="1132">
        <v>99200000</v>
      </c>
      <c r="AQ111" s="1132">
        <v>350000</v>
      </c>
      <c r="AR111" s="1132">
        <v>98850000</v>
      </c>
      <c r="AS111" s="1132">
        <v>0</v>
      </c>
      <c r="AT111" s="1132">
        <v>350000</v>
      </c>
      <c r="AU111" s="1132">
        <v>0</v>
      </c>
      <c r="AV111" s="1132">
        <v>350000</v>
      </c>
      <c r="AW111" s="1132">
        <v>0</v>
      </c>
      <c r="AX111" s="1132">
        <v>350000</v>
      </c>
      <c r="AY111" s="1132">
        <v>0</v>
      </c>
      <c r="AZ111" s="1132">
        <v>350000</v>
      </c>
      <c r="BA111" s="1132">
        <v>0</v>
      </c>
      <c r="BB111" s="1132">
        <v>0</v>
      </c>
    </row>
    <row r="112" spans="1:54" x14ac:dyDescent="0.25">
      <c r="A112" s="1329" t="s">
        <v>361</v>
      </c>
      <c r="B112" s="1324"/>
      <c r="C112" s="1329" t="s">
        <v>741</v>
      </c>
      <c r="D112" s="1324"/>
      <c r="E112" s="1329" t="s">
        <v>739</v>
      </c>
      <c r="F112" s="1324"/>
      <c r="G112" s="1329" t="s">
        <v>742</v>
      </c>
      <c r="H112" s="1324"/>
      <c r="I112" s="1329" t="s">
        <v>755</v>
      </c>
      <c r="J112" s="1324"/>
      <c r="K112" s="1324"/>
      <c r="L112" s="1329"/>
      <c r="M112" s="1324"/>
      <c r="N112" s="1324"/>
      <c r="O112" s="1329"/>
      <c r="P112" s="1324"/>
      <c r="Q112" s="1329"/>
      <c r="R112" s="1324"/>
      <c r="S112" s="1330" t="s">
        <v>767</v>
      </c>
      <c r="T112" s="1324"/>
      <c r="U112" s="1324"/>
      <c r="V112" s="1324"/>
      <c r="W112" s="1324"/>
      <c r="X112" s="1324"/>
      <c r="Y112" s="1324"/>
      <c r="Z112" s="1324"/>
      <c r="AA112" s="1329" t="s">
        <v>732</v>
      </c>
      <c r="AB112" s="1324"/>
      <c r="AC112" s="1324"/>
      <c r="AD112" s="1324"/>
      <c r="AE112" s="1324"/>
      <c r="AF112" s="1329" t="s">
        <v>733</v>
      </c>
      <c r="AG112" s="1324"/>
      <c r="AH112" s="1324"/>
      <c r="AI112" s="1091" t="s">
        <v>417</v>
      </c>
      <c r="AJ112" s="1328" t="s">
        <v>734</v>
      </c>
      <c r="AK112" s="1324"/>
      <c r="AL112" s="1324"/>
      <c r="AM112" s="1324"/>
      <c r="AN112" s="1324"/>
      <c r="AO112" s="1324"/>
      <c r="AP112" s="1130">
        <v>1517130000</v>
      </c>
      <c r="AQ112" s="1130">
        <v>1517130000</v>
      </c>
      <c r="AR112" s="1130">
        <v>0</v>
      </c>
      <c r="AS112" s="1130">
        <v>0</v>
      </c>
      <c r="AT112" s="1130">
        <v>99841944</v>
      </c>
      <c r="AU112" s="1130">
        <v>1417288056</v>
      </c>
      <c r="AV112" s="1130">
        <v>99841944</v>
      </c>
      <c r="AW112" s="1130">
        <v>0</v>
      </c>
      <c r="AX112" s="1130">
        <v>99841944</v>
      </c>
      <c r="AY112" s="1130">
        <v>0</v>
      </c>
      <c r="AZ112" s="1130">
        <v>86607225</v>
      </c>
      <c r="BA112" s="1130">
        <v>13234719</v>
      </c>
      <c r="BB112" s="1130">
        <v>0</v>
      </c>
    </row>
    <row r="113" spans="1:54" x14ac:dyDescent="0.25">
      <c r="A113" s="1323" t="s">
        <v>361</v>
      </c>
      <c r="B113" s="1324"/>
      <c r="C113" s="1323" t="s">
        <v>741</v>
      </c>
      <c r="D113" s="1324"/>
      <c r="E113" s="1323" t="s">
        <v>739</v>
      </c>
      <c r="F113" s="1324"/>
      <c r="G113" s="1323" t="s">
        <v>742</v>
      </c>
      <c r="H113" s="1324"/>
      <c r="I113" s="1323" t="s">
        <v>755</v>
      </c>
      <c r="J113" s="1324"/>
      <c r="K113" s="1324"/>
      <c r="L113" s="1323" t="s">
        <v>738</v>
      </c>
      <c r="M113" s="1324"/>
      <c r="N113" s="1324"/>
      <c r="O113" s="1323"/>
      <c r="P113" s="1324"/>
      <c r="Q113" s="1323"/>
      <c r="R113" s="1324"/>
      <c r="S113" s="1325" t="s">
        <v>426</v>
      </c>
      <c r="T113" s="1324"/>
      <c r="U113" s="1324"/>
      <c r="V113" s="1324"/>
      <c r="W113" s="1324"/>
      <c r="X113" s="1324"/>
      <c r="Y113" s="1324"/>
      <c r="Z113" s="1324"/>
      <c r="AA113" s="1323" t="s">
        <v>732</v>
      </c>
      <c r="AB113" s="1324"/>
      <c r="AC113" s="1324"/>
      <c r="AD113" s="1324"/>
      <c r="AE113" s="1324"/>
      <c r="AF113" s="1323" t="s">
        <v>733</v>
      </c>
      <c r="AG113" s="1324"/>
      <c r="AH113" s="1324"/>
      <c r="AI113" s="1092" t="s">
        <v>417</v>
      </c>
      <c r="AJ113" s="1326" t="s">
        <v>734</v>
      </c>
      <c r="AK113" s="1324"/>
      <c r="AL113" s="1324"/>
      <c r="AM113" s="1324"/>
      <c r="AN113" s="1324"/>
      <c r="AO113" s="1324"/>
      <c r="AP113" s="1132">
        <v>142000000</v>
      </c>
      <c r="AQ113" s="1132">
        <v>142000000</v>
      </c>
      <c r="AR113" s="1132">
        <v>0</v>
      </c>
      <c r="AS113" s="1132">
        <v>0</v>
      </c>
      <c r="AT113" s="1132">
        <v>10062971</v>
      </c>
      <c r="AU113" s="1132">
        <v>131937029</v>
      </c>
      <c r="AV113" s="1132">
        <v>10062971</v>
      </c>
      <c r="AW113" s="1132">
        <v>0</v>
      </c>
      <c r="AX113" s="1132">
        <v>10062971</v>
      </c>
      <c r="AY113" s="1132">
        <v>0</v>
      </c>
      <c r="AZ113" s="1132">
        <v>10062971</v>
      </c>
      <c r="BA113" s="1132">
        <v>0</v>
      </c>
      <c r="BB113" s="1132">
        <v>0</v>
      </c>
    </row>
    <row r="114" spans="1:54" x14ac:dyDescent="0.25">
      <c r="A114" s="1323" t="s">
        <v>361</v>
      </c>
      <c r="B114" s="1324"/>
      <c r="C114" s="1323" t="s">
        <v>741</v>
      </c>
      <c r="D114" s="1324"/>
      <c r="E114" s="1323" t="s">
        <v>739</v>
      </c>
      <c r="F114" s="1324"/>
      <c r="G114" s="1323" t="s">
        <v>742</v>
      </c>
      <c r="H114" s="1324"/>
      <c r="I114" s="1323" t="s">
        <v>755</v>
      </c>
      <c r="J114" s="1324"/>
      <c r="K114" s="1324"/>
      <c r="L114" s="1323" t="s">
        <v>741</v>
      </c>
      <c r="M114" s="1324"/>
      <c r="N114" s="1324"/>
      <c r="O114" s="1323"/>
      <c r="P114" s="1324"/>
      <c r="Q114" s="1323"/>
      <c r="R114" s="1324"/>
      <c r="S114" s="1325" t="s">
        <v>427</v>
      </c>
      <c r="T114" s="1324"/>
      <c r="U114" s="1324"/>
      <c r="V114" s="1324"/>
      <c r="W114" s="1324"/>
      <c r="X114" s="1324"/>
      <c r="Y114" s="1324"/>
      <c r="Z114" s="1324"/>
      <c r="AA114" s="1323" t="s">
        <v>732</v>
      </c>
      <c r="AB114" s="1324"/>
      <c r="AC114" s="1324"/>
      <c r="AD114" s="1324"/>
      <c r="AE114" s="1324"/>
      <c r="AF114" s="1323" t="s">
        <v>733</v>
      </c>
      <c r="AG114" s="1324"/>
      <c r="AH114" s="1324"/>
      <c r="AI114" s="1092" t="s">
        <v>417</v>
      </c>
      <c r="AJ114" s="1326" t="s">
        <v>734</v>
      </c>
      <c r="AK114" s="1324"/>
      <c r="AL114" s="1324"/>
      <c r="AM114" s="1324"/>
      <c r="AN114" s="1324"/>
      <c r="AO114" s="1324"/>
      <c r="AP114" s="1132">
        <v>968000000</v>
      </c>
      <c r="AQ114" s="1132">
        <v>968000000</v>
      </c>
      <c r="AR114" s="1132">
        <v>0</v>
      </c>
      <c r="AS114" s="1132">
        <v>0</v>
      </c>
      <c r="AT114" s="1132">
        <v>64048569</v>
      </c>
      <c r="AU114" s="1132">
        <v>903951431</v>
      </c>
      <c r="AV114" s="1132">
        <v>64048569</v>
      </c>
      <c r="AW114" s="1132">
        <v>0</v>
      </c>
      <c r="AX114" s="1132">
        <v>64048569</v>
      </c>
      <c r="AY114" s="1132">
        <v>0</v>
      </c>
      <c r="AZ114" s="1132">
        <v>64048569</v>
      </c>
      <c r="BA114" s="1132">
        <v>0</v>
      </c>
      <c r="BB114" s="1132">
        <v>0</v>
      </c>
    </row>
    <row r="115" spans="1:54" x14ac:dyDescent="0.25">
      <c r="A115" s="1323" t="s">
        <v>361</v>
      </c>
      <c r="B115" s="1324"/>
      <c r="C115" s="1323" t="s">
        <v>741</v>
      </c>
      <c r="D115" s="1324"/>
      <c r="E115" s="1323" t="s">
        <v>739</v>
      </c>
      <c r="F115" s="1324"/>
      <c r="G115" s="1323" t="s">
        <v>742</v>
      </c>
      <c r="H115" s="1324"/>
      <c r="I115" s="1323" t="s">
        <v>755</v>
      </c>
      <c r="J115" s="1324"/>
      <c r="K115" s="1324"/>
      <c r="L115" s="1323" t="s">
        <v>748</v>
      </c>
      <c r="M115" s="1324"/>
      <c r="N115" s="1324"/>
      <c r="O115" s="1323"/>
      <c r="P115" s="1324"/>
      <c r="Q115" s="1323"/>
      <c r="R115" s="1324"/>
      <c r="S115" s="1325" t="s">
        <v>428</v>
      </c>
      <c r="T115" s="1324"/>
      <c r="U115" s="1324"/>
      <c r="V115" s="1324"/>
      <c r="W115" s="1324"/>
      <c r="X115" s="1324"/>
      <c r="Y115" s="1324"/>
      <c r="Z115" s="1324"/>
      <c r="AA115" s="1323" t="s">
        <v>732</v>
      </c>
      <c r="AB115" s="1324"/>
      <c r="AC115" s="1324"/>
      <c r="AD115" s="1324"/>
      <c r="AE115" s="1324"/>
      <c r="AF115" s="1323" t="s">
        <v>733</v>
      </c>
      <c r="AG115" s="1324"/>
      <c r="AH115" s="1324"/>
      <c r="AI115" s="1092" t="s">
        <v>417</v>
      </c>
      <c r="AJ115" s="1326" t="s">
        <v>734</v>
      </c>
      <c r="AK115" s="1324"/>
      <c r="AL115" s="1324"/>
      <c r="AM115" s="1324"/>
      <c r="AN115" s="1324"/>
      <c r="AO115" s="1324"/>
      <c r="AP115" s="1132">
        <v>130000</v>
      </c>
      <c r="AQ115" s="1132">
        <v>130000</v>
      </c>
      <c r="AR115" s="1132">
        <v>0</v>
      </c>
      <c r="AS115" s="1132">
        <v>0</v>
      </c>
      <c r="AT115" s="1132">
        <v>34557</v>
      </c>
      <c r="AU115" s="1132">
        <v>95443</v>
      </c>
      <c r="AV115" s="1132">
        <v>34557</v>
      </c>
      <c r="AW115" s="1132">
        <v>0</v>
      </c>
      <c r="AX115" s="1132">
        <v>34557</v>
      </c>
      <c r="AY115" s="1132">
        <v>0</v>
      </c>
      <c r="AZ115" s="1132">
        <v>34557</v>
      </c>
      <c r="BA115" s="1132">
        <v>0</v>
      </c>
      <c r="BB115" s="1132">
        <v>0</v>
      </c>
    </row>
    <row r="116" spans="1:54" x14ac:dyDescent="0.25">
      <c r="A116" s="1323" t="s">
        <v>361</v>
      </c>
      <c r="B116" s="1324"/>
      <c r="C116" s="1323" t="s">
        <v>741</v>
      </c>
      <c r="D116" s="1324"/>
      <c r="E116" s="1323" t="s">
        <v>739</v>
      </c>
      <c r="F116" s="1324"/>
      <c r="G116" s="1323" t="s">
        <v>742</v>
      </c>
      <c r="H116" s="1324"/>
      <c r="I116" s="1323" t="s">
        <v>755</v>
      </c>
      <c r="J116" s="1324"/>
      <c r="K116" s="1324"/>
      <c r="L116" s="1323" t="s">
        <v>743</v>
      </c>
      <c r="M116" s="1324"/>
      <c r="N116" s="1324"/>
      <c r="O116" s="1323"/>
      <c r="P116" s="1324"/>
      <c r="Q116" s="1323"/>
      <c r="R116" s="1324"/>
      <c r="S116" s="1325" t="s">
        <v>429</v>
      </c>
      <c r="T116" s="1324"/>
      <c r="U116" s="1324"/>
      <c r="V116" s="1324"/>
      <c r="W116" s="1324"/>
      <c r="X116" s="1324"/>
      <c r="Y116" s="1324"/>
      <c r="Z116" s="1324"/>
      <c r="AA116" s="1323" t="s">
        <v>732</v>
      </c>
      <c r="AB116" s="1324"/>
      <c r="AC116" s="1324"/>
      <c r="AD116" s="1324"/>
      <c r="AE116" s="1324"/>
      <c r="AF116" s="1323" t="s">
        <v>733</v>
      </c>
      <c r="AG116" s="1324"/>
      <c r="AH116" s="1324"/>
      <c r="AI116" s="1092" t="s">
        <v>417</v>
      </c>
      <c r="AJ116" s="1326" t="s">
        <v>734</v>
      </c>
      <c r="AK116" s="1324"/>
      <c r="AL116" s="1324"/>
      <c r="AM116" s="1324"/>
      <c r="AN116" s="1324"/>
      <c r="AO116" s="1324"/>
      <c r="AP116" s="1132">
        <v>159000000</v>
      </c>
      <c r="AQ116" s="1132">
        <v>159000000</v>
      </c>
      <c r="AR116" s="1132">
        <v>0</v>
      </c>
      <c r="AS116" s="1132">
        <v>0</v>
      </c>
      <c r="AT116" s="1132">
        <v>14937900</v>
      </c>
      <c r="AU116" s="1132">
        <v>144062100</v>
      </c>
      <c r="AV116" s="1132">
        <v>14937900</v>
      </c>
      <c r="AW116" s="1132">
        <v>0</v>
      </c>
      <c r="AX116" s="1132">
        <v>14937900</v>
      </c>
      <c r="AY116" s="1132">
        <v>0</v>
      </c>
      <c r="AZ116" s="1132">
        <v>1703181</v>
      </c>
      <c r="BA116" s="1132">
        <v>13234719</v>
      </c>
      <c r="BB116" s="1132">
        <v>0</v>
      </c>
    </row>
    <row r="117" spans="1:54" x14ac:dyDescent="0.25">
      <c r="A117" s="1323" t="s">
        <v>361</v>
      </c>
      <c r="B117" s="1324"/>
      <c r="C117" s="1323" t="s">
        <v>741</v>
      </c>
      <c r="D117" s="1324"/>
      <c r="E117" s="1323" t="s">
        <v>739</v>
      </c>
      <c r="F117" s="1324"/>
      <c r="G117" s="1323" t="s">
        <v>742</v>
      </c>
      <c r="H117" s="1324"/>
      <c r="I117" s="1323" t="s">
        <v>755</v>
      </c>
      <c r="J117" s="1324"/>
      <c r="K117" s="1324"/>
      <c r="L117" s="1323" t="s">
        <v>753</v>
      </c>
      <c r="M117" s="1324"/>
      <c r="N117" s="1324"/>
      <c r="O117" s="1323"/>
      <c r="P117" s="1324"/>
      <c r="Q117" s="1323"/>
      <c r="R117" s="1324"/>
      <c r="S117" s="1325" t="s">
        <v>430</v>
      </c>
      <c r="T117" s="1324"/>
      <c r="U117" s="1324"/>
      <c r="V117" s="1324"/>
      <c r="W117" s="1324"/>
      <c r="X117" s="1324"/>
      <c r="Y117" s="1324"/>
      <c r="Z117" s="1324"/>
      <c r="AA117" s="1323" t="s">
        <v>732</v>
      </c>
      <c r="AB117" s="1324"/>
      <c r="AC117" s="1324"/>
      <c r="AD117" s="1324"/>
      <c r="AE117" s="1324"/>
      <c r="AF117" s="1323" t="s">
        <v>733</v>
      </c>
      <c r="AG117" s="1324"/>
      <c r="AH117" s="1324"/>
      <c r="AI117" s="1092" t="s">
        <v>417</v>
      </c>
      <c r="AJ117" s="1326" t="s">
        <v>734</v>
      </c>
      <c r="AK117" s="1324"/>
      <c r="AL117" s="1324"/>
      <c r="AM117" s="1324"/>
      <c r="AN117" s="1324"/>
      <c r="AO117" s="1324"/>
      <c r="AP117" s="1132">
        <v>248000000</v>
      </c>
      <c r="AQ117" s="1132">
        <v>248000000</v>
      </c>
      <c r="AR117" s="1132">
        <v>0</v>
      </c>
      <c r="AS117" s="1132">
        <v>0</v>
      </c>
      <c r="AT117" s="1132">
        <v>10757947</v>
      </c>
      <c r="AU117" s="1132">
        <v>237242053</v>
      </c>
      <c r="AV117" s="1132">
        <v>10757947</v>
      </c>
      <c r="AW117" s="1132">
        <v>0</v>
      </c>
      <c r="AX117" s="1132">
        <v>10757947</v>
      </c>
      <c r="AY117" s="1132">
        <v>0</v>
      </c>
      <c r="AZ117" s="1132">
        <v>10757947</v>
      </c>
      <c r="BA117" s="1132">
        <v>0</v>
      </c>
      <c r="BB117" s="1132">
        <v>0</v>
      </c>
    </row>
    <row r="118" spans="1:54" x14ac:dyDescent="0.25">
      <c r="A118" s="1329" t="s">
        <v>361</v>
      </c>
      <c r="B118" s="1324"/>
      <c r="C118" s="1329" t="s">
        <v>741</v>
      </c>
      <c r="D118" s="1324"/>
      <c r="E118" s="1329" t="s">
        <v>739</v>
      </c>
      <c r="F118" s="1324"/>
      <c r="G118" s="1329" t="s">
        <v>742</v>
      </c>
      <c r="H118" s="1324"/>
      <c r="I118" s="1329" t="s">
        <v>747</v>
      </c>
      <c r="J118" s="1324"/>
      <c r="K118" s="1324"/>
      <c r="L118" s="1329"/>
      <c r="M118" s="1324"/>
      <c r="N118" s="1324"/>
      <c r="O118" s="1329"/>
      <c r="P118" s="1324"/>
      <c r="Q118" s="1329"/>
      <c r="R118" s="1324"/>
      <c r="S118" s="1330" t="s">
        <v>648</v>
      </c>
      <c r="T118" s="1324"/>
      <c r="U118" s="1324"/>
      <c r="V118" s="1324"/>
      <c r="W118" s="1324"/>
      <c r="X118" s="1324"/>
      <c r="Y118" s="1324"/>
      <c r="Z118" s="1324"/>
      <c r="AA118" s="1329" t="s">
        <v>732</v>
      </c>
      <c r="AB118" s="1324"/>
      <c r="AC118" s="1324"/>
      <c r="AD118" s="1324"/>
      <c r="AE118" s="1324"/>
      <c r="AF118" s="1329" t="s">
        <v>733</v>
      </c>
      <c r="AG118" s="1324"/>
      <c r="AH118" s="1324"/>
      <c r="AI118" s="1091" t="s">
        <v>417</v>
      </c>
      <c r="AJ118" s="1328" t="s">
        <v>734</v>
      </c>
      <c r="AK118" s="1324"/>
      <c r="AL118" s="1324"/>
      <c r="AM118" s="1324"/>
      <c r="AN118" s="1324"/>
      <c r="AO118" s="1324"/>
      <c r="AP118" s="1130">
        <v>635050000</v>
      </c>
      <c r="AQ118" s="1130">
        <v>635050000</v>
      </c>
      <c r="AR118" s="1130">
        <v>0</v>
      </c>
      <c r="AS118" s="1130">
        <v>0</v>
      </c>
      <c r="AT118" s="1130">
        <v>0</v>
      </c>
      <c r="AU118" s="1130">
        <v>635050000</v>
      </c>
      <c r="AV118" s="1130">
        <v>0</v>
      </c>
      <c r="AW118" s="1130">
        <v>0</v>
      </c>
      <c r="AX118" s="1130">
        <v>0</v>
      </c>
      <c r="AY118" s="1130">
        <v>0</v>
      </c>
      <c r="AZ118" s="1130">
        <v>0</v>
      </c>
      <c r="BA118" s="1130">
        <v>0</v>
      </c>
      <c r="BB118" s="1130">
        <v>0</v>
      </c>
    </row>
    <row r="119" spans="1:54" x14ac:dyDescent="0.25">
      <c r="A119" s="1323" t="s">
        <v>361</v>
      </c>
      <c r="B119" s="1324"/>
      <c r="C119" s="1323" t="s">
        <v>741</v>
      </c>
      <c r="D119" s="1324"/>
      <c r="E119" s="1323" t="s">
        <v>739</v>
      </c>
      <c r="F119" s="1324"/>
      <c r="G119" s="1323" t="s">
        <v>742</v>
      </c>
      <c r="H119" s="1324"/>
      <c r="I119" s="1323" t="s">
        <v>747</v>
      </c>
      <c r="J119" s="1324"/>
      <c r="K119" s="1324"/>
      <c r="L119" s="1323" t="s">
        <v>738</v>
      </c>
      <c r="M119" s="1324"/>
      <c r="N119" s="1324"/>
      <c r="O119" s="1323"/>
      <c r="P119" s="1324"/>
      <c r="Q119" s="1323"/>
      <c r="R119" s="1324"/>
      <c r="S119" s="1325" t="s">
        <v>431</v>
      </c>
      <c r="T119" s="1324"/>
      <c r="U119" s="1324"/>
      <c r="V119" s="1324"/>
      <c r="W119" s="1324"/>
      <c r="X119" s="1324"/>
      <c r="Y119" s="1324"/>
      <c r="Z119" s="1324"/>
      <c r="AA119" s="1323" t="s">
        <v>732</v>
      </c>
      <c r="AB119" s="1324"/>
      <c r="AC119" s="1324"/>
      <c r="AD119" s="1324"/>
      <c r="AE119" s="1324"/>
      <c r="AF119" s="1323" t="s">
        <v>733</v>
      </c>
      <c r="AG119" s="1324"/>
      <c r="AH119" s="1324"/>
      <c r="AI119" s="1092" t="s">
        <v>417</v>
      </c>
      <c r="AJ119" s="1326" t="s">
        <v>734</v>
      </c>
      <c r="AK119" s="1324"/>
      <c r="AL119" s="1324"/>
      <c r="AM119" s="1324"/>
      <c r="AN119" s="1324"/>
      <c r="AO119" s="1324"/>
      <c r="AP119" s="1132">
        <v>57000000</v>
      </c>
      <c r="AQ119" s="1132">
        <v>57000000</v>
      </c>
      <c r="AR119" s="1132">
        <v>0</v>
      </c>
      <c r="AS119" s="1132">
        <v>0</v>
      </c>
      <c r="AT119" s="1132">
        <v>0</v>
      </c>
      <c r="AU119" s="1132">
        <v>57000000</v>
      </c>
      <c r="AV119" s="1132">
        <v>0</v>
      </c>
      <c r="AW119" s="1132">
        <v>0</v>
      </c>
      <c r="AX119" s="1132">
        <v>0</v>
      </c>
      <c r="AY119" s="1132">
        <v>0</v>
      </c>
      <c r="AZ119" s="1132">
        <v>0</v>
      </c>
      <c r="BA119" s="1132">
        <v>0</v>
      </c>
      <c r="BB119" s="1132">
        <v>0</v>
      </c>
    </row>
    <row r="120" spans="1:54" x14ac:dyDescent="0.25">
      <c r="A120" s="1323" t="s">
        <v>361</v>
      </c>
      <c r="B120" s="1324"/>
      <c r="C120" s="1323" t="s">
        <v>741</v>
      </c>
      <c r="D120" s="1324"/>
      <c r="E120" s="1323" t="s">
        <v>739</v>
      </c>
      <c r="F120" s="1324"/>
      <c r="G120" s="1323" t="s">
        <v>742</v>
      </c>
      <c r="H120" s="1324"/>
      <c r="I120" s="1323" t="s">
        <v>747</v>
      </c>
      <c r="J120" s="1324"/>
      <c r="K120" s="1324"/>
      <c r="L120" s="1323" t="s">
        <v>755</v>
      </c>
      <c r="M120" s="1324"/>
      <c r="N120" s="1324"/>
      <c r="O120" s="1323"/>
      <c r="P120" s="1324"/>
      <c r="Q120" s="1323"/>
      <c r="R120" s="1324"/>
      <c r="S120" s="1325" t="s">
        <v>432</v>
      </c>
      <c r="T120" s="1324"/>
      <c r="U120" s="1324"/>
      <c r="V120" s="1324"/>
      <c r="W120" s="1324"/>
      <c r="X120" s="1324"/>
      <c r="Y120" s="1324"/>
      <c r="Z120" s="1324"/>
      <c r="AA120" s="1323" t="s">
        <v>732</v>
      </c>
      <c r="AB120" s="1324"/>
      <c r="AC120" s="1324"/>
      <c r="AD120" s="1324"/>
      <c r="AE120" s="1324"/>
      <c r="AF120" s="1323" t="s">
        <v>733</v>
      </c>
      <c r="AG120" s="1324"/>
      <c r="AH120" s="1324"/>
      <c r="AI120" s="1092" t="s">
        <v>417</v>
      </c>
      <c r="AJ120" s="1326" t="s">
        <v>734</v>
      </c>
      <c r="AK120" s="1324"/>
      <c r="AL120" s="1324"/>
      <c r="AM120" s="1324"/>
      <c r="AN120" s="1324"/>
      <c r="AO120" s="1324"/>
      <c r="AP120" s="1132">
        <v>15400000</v>
      </c>
      <c r="AQ120" s="1132">
        <v>15400000</v>
      </c>
      <c r="AR120" s="1132">
        <v>0</v>
      </c>
      <c r="AS120" s="1132">
        <v>0</v>
      </c>
      <c r="AT120" s="1132">
        <v>0</v>
      </c>
      <c r="AU120" s="1132">
        <v>15400000</v>
      </c>
      <c r="AV120" s="1132">
        <v>0</v>
      </c>
      <c r="AW120" s="1132">
        <v>0</v>
      </c>
      <c r="AX120" s="1132">
        <v>0</v>
      </c>
      <c r="AY120" s="1132">
        <v>0</v>
      </c>
      <c r="AZ120" s="1132">
        <v>0</v>
      </c>
      <c r="BA120" s="1132">
        <v>0</v>
      </c>
      <c r="BB120" s="1132">
        <v>0</v>
      </c>
    </row>
    <row r="121" spans="1:54" x14ac:dyDescent="0.25">
      <c r="A121" s="1323" t="s">
        <v>361</v>
      </c>
      <c r="B121" s="1324"/>
      <c r="C121" s="1323" t="s">
        <v>741</v>
      </c>
      <c r="D121" s="1324"/>
      <c r="E121" s="1323" t="s">
        <v>739</v>
      </c>
      <c r="F121" s="1324"/>
      <c r="G121" s="1323" t="s">
        <v>742</v>
      </c>
      <c r="H121" s="1324"/>
      <c r="I121" s="1323" t="s">
        <v>747</v>
      </c>
      <c r="J121" s="1324"/>
      <c r="K121" s="1324"/>
      <c r="L121" s="1323" t="s">
        <v>433</v>
      </c>
      <c r="M121" s="1324"/>
      <c r="N121" s="1324"/>
      <c r="O121" s="1323"/>
      <c r="P121" s="1324"/>
      <c r="Q121" s="1323"/>
      <c r="R121" s="1324"/>
      <c r="S121" s="1325" t="s">
        <v>434</v>
      </c>
      <c r="T121" s="1324"/>
      <c r="U121" s="1324"/>
      <c r="V121" s="1324"/>
      <c r="W121" s="1324"/>
      <c r="X121" s="1324"/>
      <c r="Y121" s="1324"/>
      <c r="Z121" s="1324"/>
      <c r="AA121" s="1323" t="s">
        <v>732</v>
      </c>
      <c r="AB121" s="1324"/>
      <c r="AC121" s="1324"/>
      <c r="AD121" s="1324"/>
      <c r="AE121" s="1324"/>
      <c r="AF121" s="1323" t="s">
        <v>733</v>
      </c>
      <c r="AG121" s="1324"/>
      <c r="AH121" s="1324"/>
      <c r="AI121" s="1092" t="s">
        <v>417</v>
      </c>
      <c r="AJ121" s="1326" t="s">
        <v>734</v>
      </c>
      <c r="AK121" s="1324"/>
      <c r="AL121" s="1324"/>
      <c r="AM121" s="1324"/>
      <c r="AN121" s="1324"/>
      <c r="AO121" s="1324"/>
      <c r="AP121" s="1132">
        <v>562650000</v>
      </c>
      <c r="AQ121" s="1132">
        <v>562650000</v>
      </c>
      <c r="AR121" s="1132">
        <v>0</v>
      </c>
      <c r="AS121" s="1132">
        <v>0</v>
      </c>
      <c r="AT121" s="1132">
        <v>0</v>
      </c>
      <c r="AU121" s="1132">
        <v>562650000</v>
      </c>
      <c r="AV121" s="1132">
        <v>0</v>
      </c>
      <c r="AW121" s="1132">
        <v>0</v>
      </c>
      <c r="AX121" s="1132">
        <v>0</v>
      </c>
      <c r="AY121" s="1132">
        <v>0</v>
      </c>
      <c r="AZ121" s="1132">
        <v>0</v>
      </c>
      <c r="BA121" s="1132">
        <v>0</v>
      </c>
      <c r="BB121" s="1132">
        <v>0</v>
      </c>
    </row>
    <row r="122" spans="1:54" x14ac:dyDescent="0.25">
      <c r="A122" s="1329" t="s">
        <v>361</v>
      </c>
      <c r="B122" s="1324"/>
      <c r="C122" s="1329" t="s">
        <v>741</v>
      </c>
      <c r="D122" s="1324"/>
      <c r="E122" s="1329" t="s">
        <v>739</v>
      </c>
      <c r="F122" s="1324"/>
      <c r="G122" s="1329" t="s">
        <v>742</v>
      </c>
      <c r="H122" s="1324"/>
      <c r="I122" s="1329" t="s">
        <v>417</v>
      </c>
      <c r="J122" s="1324"/>
      <c r="K122" s="1324"/>
      <c r="L122" s="1329"/>
      <c r="M122" s="1324"/>
      <c r="N122" s="1324"/>
      <c r="O122" s="1329"/>
      <c r="P122" s="1324"/>
      <c r="Q122" s="1329"/>
      <c r="R122" s="1324"/>
      <c r="S122" s="1330" t="s">
        <v>650</v>
      </c>
      <c r="T122" s="1324"/>
      <c r="U122" s="1324"/>
      <c r="V122" s="1324"/>
      <c r="W122" s="1324"/>
      <c r="X122" s="1324"/>
      <c r="Y122" s="1324"/>
      <c r="Z122" s="1324"/>
      <c r="AA122" s="1329" t="s">
        <v>732</v>
      </c>
      <c r="AB122" s="1324"/>
      <c r="AC122" s="1324"/>
      <c r="AD122" s="1324"/>
      <c r="AE122" s="1324"/>
      <c r="AF122" s="1329" t="s">
        <v>733</v>
      </c>
      <c r="AG122" s="1324"/>
      <c r="AH122" s="1324"/>
      <c r="AI122" s="1091" t="s">
        <v>417</v>
      </c>
      <c r="AJ122" s="1328" t="s">
        <v>734</v>
      </c>
      <c r="AK122" s="1324"/>
      <c r="AL122" s="1324"/>
      <c r="AM122" s="1324"/>
      <c r="AN122" s="1324"/>
      <c r="AO122" s="1324"/>
      <c r="AP122" s="1130">
        <v>1477078297</v>
      </c>
      <c r="AQ122" s="1130">
        <v>718552296.99000001</v>
      </c>
      <c r="AR122" s="1130">
        <v>758526000.00999999</v>
      </c>
      <c r="AS122" s="1130">
        <v>0</v>
      </c>
      <c r="AT122" s="1130">
        <v>718552296.99000001</v>
      </c>
      <c r="AU122" s="1130">
        <v>0</v>
      </c>
      <c r="AV122" s="1130">
        <v>32813697.800000001</v>
      </c>
      <c r="AW122" s="1130">
        <v>685738599.19000006</v>
      </c>
      <c r="AX122" s="1130">
        <v>32813697.800000001</v>
      </c>
      <c r="AY122" s="1130">
        <v>0</v>
      </c>
      <c r="AZ122" s="1130">
        <v>32813697.800000001</v>
      </c>
      <c r="BA122" s="1130">
        <v>0</v>
      </c>
      <c r="BB122" s="1130">
        <v>0</v>
      </c>
    </row>
    <row r="123" spans="1:54" x14ac:dyDescent="0.25">
      <c r="A123" s="1323" t="s">
        <v>361</v>
      </c>
      <c r="B123" s="1324"/>
      <c r="C123" s="1323" t="s">
        <v>741</v>
      </c>
      <c r="D123" s="1324"/>
      <c r="E123" s="1323" t="s">
        <v>739</v>
      </c>
      <c r="F123" s="1324"/>
      <c r="G123" s="1323" t="s">
        <v>742</v>
      </c>
      <c r="H123" s="1324"/>
      <c r="I123" s="1323" t="s">
        <v>417</v>
      </c>
      <c r="J123" s="1324"/>
      <c r="K123" s="1324"/>
      <c r="L123" s="1323" t="s">
        <v>738</v>
      </c>
      <c r="M123" s="1324"/>
      <c r="N123" s="1324"/>
      <c r="O123" s="1323"/>
      <c r="P123" s="1324"/>
      <c r="Q123" s="1323"/>
      <c r="R123" s="1324"/>
      <c r="S123" s="1325" t="s">
        <v>865</v>
      </c>
      <c r="T123" s="1324"/>
      <c r="U123" s="1324"/>
      <c r="V123" s="1324"/>
      <c r="W123" s="1324"/>
      <c r="X123" s="1324"/>
      <c r="Y123" s="1324"/>
      <c r="Z123" s="1324"/>
      <c r="AA123" s="1323" t="s">
        <v>732</v>
      </c>
      <c r="AB123" s="1324"/>
      <c r="AC123" s="1324"/>
      <c r="AD123" s="1324"/>
      <c r="AE123" s="1324"/>
      <c r="AF123" s="1323" t="s">
        <v>733</v>
      </c>
      <c r="AG123" s="1324"/>
      <c r="AH123" s="1324"/>
      <c r="AI123" s="1092" t="s">
        <v>417</v>
      </c>
      <c r="AJ123" s="1326" t="s">
        <v>734</v>
      </c>
      <c r="AK123" s="1324"/>
      <c r="AL123" s="1324"/>
      <c r="AM123" s="1324"/>
      <c r="AN123" s="1324"/>
      <c r="AO123" s="1324"/>
      <c r="AP123" s="1132">
        <v>250000000</v>
      </c>
      <c r="AQ123" s="1132">
        <v>36084000</v>
      </c>
      <c r="AR123" s="1132">
        <v>213916000</v>
      </c>
      <c r="AS123" s="1132">
        <v>0</v>
      </c>
      <c r="AT123" s="1132">
        <v>36084000</v>
      </c>
      <c r="AU123" s="1132">
        <v>0</v>
      </c>
      <c r="AV123" s="1132">
        <v>0</v>
      </c>
      <c r="AW123" s="1132">
        <v>36084000</v>
      </c>
      <c r="AX123" s="1132">
        <v>0</v>
      </c>
      <c r="AY123" s="1132">
        <v>0</v>
      </c>
      <c r="AZ123" s="1132">
        <v>0</v>
      </c>
      <c r="BA123" s="1132">
        <v>0</v>
      </c>
      <c r="BB123" s="1132">
        <v>0</v>
      </c>
    </row>
    <row r="124" spans="1:54" x14ac:dyDescent="0.25">
      <c r="A124" s="1323" t="s">
        <v>361</v>
      </c>
      <c r="B124" s="1324"/>
      <c r="C124" s="1323" t="s">
        <v>741</v>
      </c>
      <c r="D124" s="1324"/>
      <c r="E124" s="1323" t="s">
        <v>739</v>
      </c>
      <c r="F124" s="1324"/>
      <c r="G124" s="1323" t="s">
        <v>742</v>
      </c>
      <c r="H124" s="1324"/>
      <c r="I124" s="1323" t="s">
        <v>417</v>
      </c>
      <c r="J124" s="1324"/>
      <c r="K124" s="1324"/>
      <c r="L124" s="1323" t="s">
        <v>741</v>
      </c>
      <c r="M124" s="1324"/>
      <c r="N124" s="1324"/>
      <c r="O124" s="1323"/>
      <c r="P124" s="1324"/>
      <c r="Q124" s="1323"/>
      <c r="R124" s="1324"/>
      <c r="S124" s="1325" t="s">
        <v>435</v>
      </c>
      <c r="T124" s="1324"/>
      <c r="U124" s="1324"/>
      <c r="V124" s="1324"/>
      <c r="W124" s="1324"/>
      <c r="X124" s="1324"/>
      <c r="Y124" s="1324"/>
      <c r="Z124" s="1324"/>
      <c r="AA124" s="1323" t="s">
        <v>732</v>
      </c>
      <c r="AB124" s="1324"/>
      <c r="AC124" s="1324"/>
      <c r="AD124" s="1324"/>
      <c r="AE124" s="1324"/>
      <c r="AF124" s="1323" t="s">
        <v>733</v>
      </c>
      <c r="AG124" s="1324"/>
      <c r="AH124" s="1324"/>
      <c r="AI124" s="1092" t="s">
        <v>417</v>
      </c>
      <c r="AJ124" s="1326" t="s">
        <v>734</v>
      </c>
      <c r="AK124" s="1324"/>
      <c r="AL124" s="1324"/>
      <c r="AM124" s="1324"/>
      <c r="AN124" s="1324"/>
      <c r="AO124" s="1324"/>
      <c r="AP124" s="1132">
        <v>1227078297</v>
      </c>
      <c r="AQ124" s="1132">
        <v>682468296.99000001</v>
      </c>
      <c r="AR124" s="1132">
        <v>544610000.00999999</v>
      </c>
      <c r="AS124" s="1132">
        <v>0</v>
      </c>
      <c r="AT124" s="1132">
        <v>682468296.99000001</v>
      </c>
      <c r="AU124" s="1132">
        <v>0</v>
      </c>
      <c r="AV124" s="1132">
        <v>32813697.800000001</v>
      </c>
      <c r="AW124" s="1132">
        <v>649654599.19000006</v>
      </c>
      <c r="AX124" s="1132">
        <v>32813697.800000001</v>
      </c>
      <c r="AY124" s="1132">
        <v>0</v>
      </c>
      <c r="AZ124" s="1132">
        <v>32813697.800000001</v>
      </c>
      <c r="BA124" s="1132">
        <v>0</v>
      </c>
      <c r="BB124" s="1132">
        <v>0</v>
      </c>
    </row>
    <row r="125" spans="1:54" x14ac:dyDescent="0.25">
      <c r="A125" s="1329" t="s">
        <v>361</v>
      </c>
      <c r="B125" s="1324"/>
      <c r="C125" s="1329" t="s">
        <v>741</v>
      </c>
      <c r="D125" s="1324"/>
      <c r="E125" s="1329" t="s">
        <v>739</v>
      </c>
      <c r="F125" s="1324"/>
      <c r="G125" s="1329" t="s">
        <v>742</v>
      </c>
      <c r="H125" s="1324"/>
      <c r="I125" s="1329" t="s">
        <v>433</v>
      </c>
      <c r="J125" s="1324"/>
      <c r="K125" s="1324"/>
      <c r="L125" s="1329"/>
      <c r="M125" s="1324"/>
      <c r="N125" s="1324"/>
      <c r="O125" s="1329"/>
      <c r="P125" s="1324"/>
      <c r="Q125" s="1329"/>
      <c r="R125" s="1324"/>
      <c r="S125" s="1330" t="s">
        <v>651</v>
      </c>
      <c r="T125" s="1324"/>
      <c r="U125" s="1324"/>
      <c r="V125" s="1324"/>
      <c r="W125" s="1324"/>
      <c r="X125" s="1324"/>
      <c r="Y125" s="1324"/>
      <c r="Z125" s="1324"/>
      <c r="AA125" s="1329" t="s">
        <v>732</v>
      </c>
      <c r="AB125" s="1324"/>
      <c r="AC125" s="1324"/>
      <c r="AD125" s="1324"/>
      <c r="AE125" s="1324"/>
      <c r="AF125" s="1329" t="s">
        <v>733</v>
      </c>
      <c r="AG125" s="1324"/>
      <c r="AH125" s="1324"/>
      <c r="AI125" s="1091" t="s">
        <v>417</v>
      </c>
      <c r="AJ125" s="1328" t="s">
        <v>734</v>
      </c>
      <c r="AK125" s="1324"/>
      <c r="AL125" s="1324"/>
      <c r="AM125" s="1324"/>
      <c r="AN125" s="1324"/>
      <c r="AO125" s="1324"/>
      <c r="AP125" s="1130">
        <v>600000000</v>
      </c>
      <c r="AQ125" s="1130">
        <v>600000000</v>
      </c>
      <c r="AR125" s="1130">
        <v>0</v>
      </c>
      <c r="AS125" s="1130">
        <v>0</v>
      </c>
      <c r="AT125" s="1130">
        <v>82448864</v>
      </c>
      <c r="AU125" s="1130">
        <v>517551136</v>
      </c>
      <c r="AV125" s="1130">
        <v>47566345</v>
      </c>
      <c r="AW125" s="1130">
        <v>34882519</v>
      </c>
      <c r="AX125" s="1130">
        <v>46935899</v>
      </c>
      <c r="AY125" s="1130">
        <v>630446</v>
      </c>
      <c r="AZ125" s="1130">
        <v>46935899</v>
      </c>
      <c r="BA125" s="1130">
        <v>0</v>
      </c>
      <c r="BB125" s="1130">
        <v>0</v>
      </c>
    </row>
    <row r="126" spans="1:54" x14ac:dyDescent="0.25">
      <c r="A126" s="1323" t="s">
        <v>361</v>
      </c>
      <c r="B126" s="1324"/>
      <c r="C126" s="1323" t="s">
        <v>741</v>
      </c>
      <c r="D126" s="1324"/>
      <c r="E126" s="1323" t="s">
        <v>739</v>
      </c>
      <c r="F126" s="1324"/>
      <c r="G126" s="1323" t="s">
        <v>742</v>
      </c>
      <c r="H126" s="1324"/>
      <c r="I126" s="1323" t="s">
        <v>433</v>
      </c>
      <c r="J126" s="1324"/>
      <c r="K126" s="1324"/>
      <c r="L126" s="1323" t="s">
        <v>738</v>
      </c>
      <c r="M126" s="1324"/>
      <c r="N126" s="1324"/>
      <c r="O126" s="1323"/>
      <c r="P126" s="1324"/>
      <c r="Q126" s="1323"/>
      <c r="R126" s="1324"/>
      <c r="S126" s="1325" t="s">
        <v>436</v>
      </c>
      <c r="T126" s="1324"/>
      <c r="U126" s="1324"/>
      <c r="V126" s="1324"/>
      <c r="W126" s="1324"/>
      <c r="X126" s="1324"/>
      <c r="Y126" s="1324"/>
      <c r="Z126" s="1324"/>
      <c r="AA126" s="1323" t="s">
        <v>732</v>
      </c>
      <c r="AB126" s="1324"/>
      <c r="AC126" s="1324"/>
      <c r="AD126" s="1324"/>
      <c r="AE126" s="1324"/>
      <c r="AF126" s="1323" t="s">
        <v>733</v>
      </c>
      <c r="AG126" s="1324"/>
      <c r="AH126" s="1324"/>
      <c r="AI126" s="1092" t="s">
        <v>417</v>
      </c>
      <c r="AJ126" s="1326" t="s">
        <v>734</v>
      </c>
      <c r="AK126" s="1324"/>
      <c r="AL126" s="1324"/>
      <c r="AM126" s="1324"/>
      <c r="AN126" s="1324"/>
      <c r="AO126" s="1324"/>
      <c r="AP126" s="1132">
        <v>100000000</v>
      </c>
      <c r="AQ126" s="1132">
        <v>100000000</v>
      </c>
      <c r="AR126" s="1132">
        <v>0</v>
      </c>
      <c r="AS126" s="1132">
        <v>0</v>
      </c>
      <c r="AT126" s="1132">
        <v>0</v>
      </c>
      <c r="AU126" s="1132">
        <v>100000000</v>
      </c>
      <c r="AV126" s="1132">
        <v>0</v>
      </c>
      <c r="AW126" s="1132">
        <v>0</v>
      </c>
      <c r="AX126" s="1132">
        <v>0</v>
      </c>
      <c r="AY126" s="1132">
        <v>0</v>
      </c>
      <c r="AZ126" s="1132">
        <v>0</v>
      </c>
      <c r="BA126" s="1132">
        <v>0</v>
      </c>
      <c r="BB126" s="1132">
        <v>0</v>
      </c>
    </row>
    <row r="127" spans="1:54" x14ac:dyDescent="0.25">
      <c r="A127" s="1323" t="s">
        <v>361</v>
      </c>
      <c r="B127" s="1324"/>
      <c r="C127" s="1323" t="s">
        <v>741</v>
      </c>
      <c r="D127" s="1324"/>
      <c r="E127" s="1323" t="s">
        <v>739</v>
      </c>
      <c r="F127" s="1324"/>
      <c r="G127" s="1323" t="s">
        <v>742</v>
      </c>
      <c r="H127" s="1324"/>
      <c r="I127" s="1323" t="s">
        <v>433</v>
      </c>
      <c r="J127" s="1324"/>
      <c r="K127" s="1324"/>
      <c r="L127" s="1323" t="s">
        <v>741</v>
      </c>
      <c r="M127" s="1324"/>
      <c r="N127" s="1324"/>
      <c r="O127" s="1323"/>
      <c r="P127" s="1324"/>
      <c r="Q127" s="1323"/>
      <c r="R127" s="1324"/>
      <c r="S127" s="1325" t="s">
        <v>437</v>
      </c>
      <c r="T127" s="1324"/>
      <c r="U127" s="1324"/>
      <c r="V127" s="1324"/>
      <c r="W127" s="1324"/>
      <c r="X127" s="1324"/>
      <c r="Y127" s="1324"/>
      <c r="Z127" s="1324"/>
      <c r="AA127" s="1323" t="s">
        <v>732</v>
      </c>
      <c r="AB127" s="1324"/>
      <c r="AC127" s="1324"/>
      <c r="AD127" s="1324"/>
      <c r="AE127" s="1324"/>
      <c r="AF127" s="1323" t="s">
        <v>733</v>
      </c>
      <c r="AG127" s="1324"/>
      <c r="AH127" s="1324"/>
      <c r="AI127" s="1092" t="s">
        <v>417</v>
      </c>
      <c r="AJ127" s="1326" t="s">
        <v>734</v>
      </c>
      <c r="AK127" s="1324"/>
      <c r="AL127" s="1324"/>
      <c r="AM127" s="1324"/>
      <c r="AN127" s="1324"/>
      <c r="AO127" s="1324"/>
      <c r="AP127" s="1132">
        <v>500000000</v>
      </c>
      <c r="AQ127" s="1132">
        <v>500000000</v>
      </c>
      <c r="AR127" s="1132">
        <v>0</v>
      </c>
      <c r="AS127" s="1132">
        <v>0</v>
      </c>
      <c r="AT127" s="1132">
        <v>82448864</v>
      </c>
      <c r="AU127" s="1132">
        <v>417551136</v>
      </c>
      <c r="AV127" s="1132">
        <v>47566345</v>
      </c>
      <c r="AW127" s="1132">
        <v>34882519</v>
      </c>
      <c r="AX127" s="1132">
        <v>46935899</v>
      </c>
      <c r="AY127" s="1132">
        <v>630446</v>
      </c>
      <c r="AZ127" s="1132">
        <v>46935899</v>
      </c>
      <c r="BA127" s="1132">
        <v>0</v>
      </c>
      <c r="BB127" s="1132">
        <v>0</v>
      </c>
    </row>
    <row r="128" spans="1:54" x14ac:dyDescent="0.25">
      <c r="A128" s="1323" t="s">
        <v>361</v>
      </c>
      <c r="B128" s="1324"/>
      <c r="C128" s="1323" t="s">
        <v>741</v>
      </c>
      <c r="D128" s="1324"/>
      <c r="E128" s="1323" t="s">
        <v>739</v>
      </c>
      <c r="F128" s="1324"/>
      <c r="G128" s="1323" t="s">
        <v>742</v>
      </c>
      <c r="H128" s="1324"/>
      <c r="I128" s="1323" t="s">
        <v>744</v>
      </c>
      <c r="J128" s="1324"/>
      <c r="K128" s="1324"/>
      <c r="L128" s="1323"/>
      <c r="M128" s="1324"/>
      <c r="N128" s="1324"/>
      <c r="O128" s="1323"/>
      <c r="P128" s="1324"/>
      <c r="Q128" s="1323"/>
      <c r="R128" s="1324"/>
      <c r="S128" s="1325" t="s">
        <v>866</v>
      </c>
      <c r="T128" s="1324"/>
      <c r="U128" s="1324"/>
      <c r="V128" s="1324"/>
      <c r="W128" s="1324"/>
      <c r="X128" s="1324"/>
      <c r="Y128" s="1324"/>
      <c r="Z128" s="1324"/>
      <c r="AA128" s="1323" t="s">
        <v>732</v>
      </c>
      <c r="AB128" s="1324"/>
      <c r="AC128" s="1324"/>
      <c r="AD128" s="1324"/>
      <c r="AE128" s="1324"/>
      <c r="AF128" s="1323" t="s">
        <v>733</v>
      </c>
      <c r="AG128" s="1324"/>
      <c r="AH128" s="1324"/>
      <c r="AI128" s="1092" t="s">
        <v>417</v>
      </c>
      <c r="AJ128" s="1326" t="s">
        <v>734</v>
      </c>
      <c r="AK128" s="1324"/>
      <c r="AL128" s="1324"/>
      <c r="AM128" s="1324"/>
      <c r="AN128" s="1324"/>
      <c r="AO128" s="1324"/>
      <c r="AP128" s="1132">
        <v>3600000</v>
      </c>
      <c r="AQ128" s="1132">
        <v>300000</v>
      </c>
      <c r="AR128" s="1132">
        <v>3300000</v>
      </c>
      <c r="AS128" s="1132">
        <v>0</v>
      </c>
      <c r="AT128" s="1132">
        <v>300000</v>
      </c>
      <c r="AU128" s="1132">
        <v>0</v>
      </c>
      <c r="AV128" s="1132">
        <v>300000</v>
      </c>
      <c r="AW128" s="1132">
        <v>0</v>
      </c>
      <c r="AX128" s="1132">
        <v>300000</v>
      </c>
      <c r="AY128" s="1132">
        <v>0</v>
      </c>
      <c r="AZ128" s="1132">
        <v>300000</v>
      </c>
      <c r="BA128" s="1132">
        <v>0</v>
      </c>
      <c r="BB128" s="1132">
        <v>0</v>
      </c>
    </row>
    <row r="129" spans="1:54" x14ac:dyDescent="0.25">
      <c r="A129" s="1329" t="s">
        <v>361</v>
      </c>
      <c r="B129" s="1324"/>
      <c r="C129" s="1329" t="s">
        <v>741</v>
      </c>
      <c r="D129" s="1324"/>
      <c r="E129" s="1329" t="s">
        <v>739</v>
      </c>
      <c r="F129" s="1324"/>
      <c r="G129" s="1329" t="s">
        <v>742</v>
      </c>
      <c r="H129" s="1324"/>
      <c r="I129" s="1329" t="s">
        <v>763</v>
      </c>
      <c r="J129" s="1324"/>
      <c r="K129" s="1324"/>
      <c r="L129" s="1329"/>
      <c r="M129" s="1324"/>
      <c r="N129" s="1324"/>
      <c r="O129" s="1329"/>
      <c r="P129" s="1324"/>
      <c r="Q129" s="1329"/>
      <c r="R129" s="1324"/>
      <c r="S129" s="1330" t="s">
        <v>768</v>
      </c>
      <c r="T129" s="1324"/>
      <c r="U129" s="1324"/>
      <c r="V129" s="1324"/>
      <c r="W129" s="1324"/>
      <c r="X129" s="1324"/>
      <c r="Y129" s="1324"/>
      <c r="Z129" s="1324"/>
      <c r="AA129" s="1329" t="s">
        <v>732</v>
      </c>
      <c r="AB129" s="1324"/>
      <c r="AC129" s="1324"/>
      <c r="AD129" s="1324"/>
      <c r="AE129" s="1324"/>
      <c r="AF129" s="1329" t="s">
        <v>733</v>
      </c>
      <c r="AG129" s="1324"/>
      <c r="AH129" s="1324"/>
      <c r="AI129" s="1091" t="s">
        <v>417</v>
      </c>
      <c r="AJ129" s="1328" t="s">
        <v>734</v>
      </c>
      <c r="AK129" s="1324"/>
      <c r="AL129" s="1324"/>
      <c r="AM129" s="1324"/>
      <c r="AN129" s="1324"/>
      <c r="AO129" s="1324"/>
      <c r="AP129" s="1130">
        <v>233000000</v>
      </c>
      <c r="AQ129" s="1130">
        <v>250000</v>
      </c>
      <c r="AR129" s="1130">
        <v>232750000</v>
      </c>
      <c r="AS129" s="1130">
        <v>0</v>
      </c>
      <c r="AT129" s="1130">
        <v>250000</v>
      </c>
      <c r="AU129" s="1130">
        <v>0</v>
      </c>
      <c r="AV129" s="1130">
        <v>250000</v>
      </c>
      <c r="AW129" s="1130">
        <v>0</v>
      </c>
      <c r="AX129" s="1130">
        <v>250000</v>
      </c>
      <c r="AY129" s="1130">
        <v>0</v>
      </c>
      <c r="AZ129" s="1130">
        <v>250000</v>
      </c>
      <c r="BA129" s="1130">
        <v>0</v>
      </c>
      <c r="BB129" s="1130">
        <v>0</v>
      </c>
    </row>
    <row r="130" spans="1:54" x14ac:dyDescent="0.25">
      <c r="A130" s="1323" t="s">
        <v>361</v>
      </c>
      <c r="B130" s="1324"/>
      <c r="C130" s="1323" t="s">
        <v>741</v>
      </c>
      <c r="D130" s="1324"/>
      <c r="E130" s="1323" t="s">
        <v>739</v>
      </c>
      <c r="F130" s="1324"/>
      <c r="G130" s="1323" t="s">
        <v>742</v>
      </c>
      <c r="H130" s="1324"/>
      <c r="I130" s="1323" t="s">
        <v>763</v>
      </c>
      <c r="J130" s="1324"/>
      <c r="K130" s="1324"/>
      <c r="L130" s="1323" t="s">
        <v>738</v>
      </c>
      <c r="M130" s="1324"/>
      <c r="N130" s="1324"/>
      <c r="O130" s="1323"/>
      <c r="P130" s="1324"/>
      <c r="Q130" s="1323"/>
      <c r="R130" s="1324"/>
      <c r="S130" s="1325" t="s">
        <v>438</v>
      </c>
      <c r="T130" s="1324"/>
      <c r="U130" s="1324"/>
      <c r="V130" s="1324"/>
      <c r="W130" s="1324"/>
      <c r="X130" s="1324"/>
      <c r="Y130" s="1324"/>
      <c r="Z130" s="1324"/>
      <c r="AA130" s="1323" t="s">
        <v>732</v>
      </c>
      <c r="AB130" s="1324"/>
      <c r="AC130" s="1324"/>
      <c r="AD130" s="1324"/>
      <c r="AE130" s="1324"/>
      <c r="AF130" s="1323" t="s">
        <v>733</v>
      </c>
      <c r="AG130" s="1324"/>
      <c r="AH130" s="1324"/>
      <c r="AI130" s="1092" t="s">
        <v>417</v>
      </c>
      <c r="AJ130" s="1326" t="s">
        <v>734</v>
      </c>
      <c r="AK130" s="1324"/>
      <c r="AL130" s="1324"/>
      <c r="AM130" s="1324"/>
      <c r="AN130" s="1324"/>
      <c r="AO130" s="1324"/>
      <c r="AP130" s="1132">
        <v>98000000</v>
      </c>
      <c r="AQ130" s="1132">
        <v>250000</v>
      </c>
      <c r="AR130" s="1132">
        <v>97750000</v>
      </c>
      <c r="AS130" s="1132">
        <v>0</v>
      </c>
      <c r="AT130" s="1132">
        <v>250000</v>
      </c>
      <c r="AU130" s="1132">
        <v>0</v>
      </c>
      <c r="AV130" s="1132">
        <v>250000</v>
      </c>
      <c r="AW130" s="1132">
        <v>0</v>
      </c>
      <c r="AX130" s="1132">
        <v>250000</v>
      </c>
      <c r="AY130" s="1132">
        <v>0</v>
      </c>
      <c r="AZ130" s="1132">
        <v>250000</v>
      </c>
      <c r="BA130" s="1132">
        <v>0</v>
      </c>
      <c r="BB130" s="1132">
        <v>0</v>
      </c>
    </row>
    <row r="131" spans="1:54" x14ac:dyDescent="0.25">
      <c r="A131" s="1323" t="s">
        <v>361</v>
      </c>
      <c r="B131" s="1324"/>
      <c r="C131" s="1323" t="s">
        <v>741</v>
      </c>
      <c r="D131" s="1324"/>
      <c r="E131" s="1323" t="s">
        <v>739</v>
      </c>
      <c r="F131" s="1324"/>
      <c r="G131" s="1323" t="s">
        <v>742</v>
      </c>
      <c r="H131" s="1324"/>
      <c r="I131" s="1323" t="s">
        <v>763</v>
      </c>
      <c r="J131" s="1324"/>
      <c r="K131" s="1324"/>
      <c r="L131" s="1323" t="s">
        <v>742</v>
      </c>
      <c r="M131" s="1324"/>
      <c r="N131" s="1324"/>
      <c r="O131" s="1323"/>
      <c r="P131" s="1324"/>
      <c r="Q131" s="1323"/>
      <c r="R131" s="1324"/>
      <c r="S131" s="1325" t="s">
        <v>439</v>
      </c>
      <c r="T131" s="1324"/>
      <c r="U131" s="1324"/>
      <c r="V131" s="1324"/>
      <c r="W131" s="1324"/>
      <c r="X131" s="1324"/>
      <c r="Y131" s="1324"/>
      <c r="Z131" s="1324"/>
      <c r="AA131" s="1323" t="s">
        <v>732</v>
      </c>
      <c r="AB131" s="1324"/>
      <c r="AC131" s="1324"/>
      <c r="AD131" s="1324"/>
      <c r="AE131" s="1324"/>
      <c r="AF131" s="1323" t="s">
        <v>733</v>
      </c>
      <c r="AG131" s="1324"/>
      <c r="AH131" s="1324"/>
      <c r="AI131" s="1092" t="s">
        <v>417</v>
      </c>
      <c r="AJ131" s="1326" t="s">
        <v>734</v>
      </c>
      <c r="AK131" s="1324"/>
      <c r="AL131" s="1324"/>
      <c r="AM131" s="1324"/>
      <c r="AN131" s="1324"/>
      <c r="AO131" s="1324"/>
      <c r="AP131" s="1132">
        <v>75000000</v>
      </c>
      <c r="AQ131" s="1132">
        <v>0</v>
      </c>
      <c r="AR131" s="1132">
        <v>75000000</v>
      </c>
      <c r="AS131" s="1132">
        <v>0</v>
      </c>
      <c r="AT131" s="1132">
        <v>0</v>
      </c>
      <c r="AU131" s="1132">
        <v>0</v>
      </c>
      <c r="AV131" s="1132">
        <v>0</v>
      </c>
      <c r="AW131" s="1132">
        <v>0</v>
      </c>
      <c r="AX131" s="1132">
        <v>0</v>
      </c>
      <c r="AY131" s="1132">
        <v>0</v>
      </c>
      <c r="AZ131" s="1132">
        <v>0</v>
      </c>
      <c r="BA131" s="1132">
        <v>0</v>
      </c>
      <c r="BB131" s="1132">
        <v>0</v>
      </c>
    </row>
    <row r="132" spans="1:54" x14ac:dyDescent="0.25">
      <c r="A132" s="1323" t="s">
        <v>361</v>
      </c>
      <c r="B132" s="1324"/>
      <c r="C132" s="1323" t="s">
        <v>741</v>
      </c>
      <c r="D132" s="1324"/>
      <c r="E132" s="1323" t="s">
        <v>739</v>
      </c>
      <c r="F132" s="1324"/>
      <c r="G132" s="1323" t="s">
        <v>742</v>
      </c>
      <c r="H132" s="1324"/>
      <c r="I132" s="1323" t="s">
        <v>763</v>
      </c>
      <c r="J132" s="1324"/>
      <c r="K132" s="1324"/>
      <c r="L132" s="1323" t="s">
        <v>743</v>
      </c>
      <c r="M132" s="1324"/>
      <c r="N132" s="1324"/>
      <c r="O132" s="1323"/>
      <c r="P132" s="1324"/>
      <c r="Q132" s="1323"/>
      <c r="R132" s="1324"/>
      <c r="S132" s="1325" t="s">
        <v>440</v>
      </c>
      <c r="T132" s="1324"/>
      <c r="U132" s="1324"/>
      <c r="V132" s="1324"/>
      <c r="W132" s="1324"/>
      <c r="X132" s="1324"/>
      <c r="Y132" s="1324"/>
      <c r="Z132" s="1324"/>
      <c r="AA132" s="1323" t="s">
        <v>732</v>
      </c>
      <c r="AB132" s="1324"/>
      <c r="AC132" s="1324"/>
      <c r="AD132" s="1324"/>
      <c r="AE132" s="1324"/>
      <c r="AF132" s="1323" t="s">
        <v>733</v>
      </c>
      <c r="AG132" s="1324"/>
      <c r="AH132" s="1324"/>
      <c r="AI132" s="1092" t="s">
        <v>417</v>
      </c>
      <c r="AJ132" s="1326" t="s">
        <v>734</v>
      </c>
      <c r="AK132" s="1324"/>
      <c r="AL132" s="1324"/>
      <c r="AM132" s="1324"/>
      <c r="AN132" s="1324"/>
      <c r="AO132" s="1324"/>
      <c r="AP132" s="1132">
        <v>60000000</v>
      </c>
      <c r="AQ132" s="1132">
        <v>0</v>
      </c>
      <c r="AR132" s="1132">
        <v>60000000</v>
      </c>
      <c r="AS132" s="1132">
        <v>0</v>
      </c>
      <c r="AT132" s="1132">
        <v>0</v>
      </c>
      <c r="AU132" s="1132">
        <v>0</v>
      </c>
      <c r="AV132" s="1132">
        <v>0</v>
      </c>
      <c r="AW132" s="1132">
        <v>0</v>
      </c>
      <c r="AX132" s="1132">
        <v>0</v>
      </c>
      <c r="AY132" s="1132">
        <v>0</v>
      </c>
      <c r="AZ132" s="1132">
        <v>0</v>
      </c>
      <c r="BA132" s="1132">
        <v>0</v>
      </c>
      <c r="BB132" s="1132">
        <v>0</v>
      </c>
    </row>
    <row r="133" spans="1:54" x14ac:dyDescent="0.25">
      <c r="A133" s="1329" t="s">
        <v>361</v>
      </c>
      <c r="B133" s="1324"/>
      <c r="C133" s="1329" t="s">
        <v>741</v>
      </c>
      <c r="D133" s="1324"/>
      <c r="E133" s="1329" t="s">
        <v>739</v>
      </c>
      <c r="F133" s="1324"/>
      <c r="G133" s="1329" t="s">
        <v>742</v>
      </c>
      <c r="H133" s="1324"/>
      <c r="I133" s="1329" t="s">
        <v>769</v>
      </c>
      <c r="J133" s="1324"/>
      <c r="K133" s="1324"/>
      <c r="L133" s="1329"/>
      <c r="M133" s="1324"/>
      <c r="N133" s="1324"/>
      <c r="O133" s="1329"/>
      <c r="P133" s="1324"/>
      <c r="Q133" s="1329"/>
      <c r="R133" s="1324"/>
      <c r="S133" s="1330" t="s">
        <v>770</v>
      </c>
      <c r="T133" s="1324"/>
      <c r="U133" s="1324"/>
      <c r="V133" s="1324"/>
      <c r="W133" s="1324"/>
      <c r="X133" s="1324"/>
      <c r="Y133" s="1324"/>
      <c r="Z133" s="1324"/>
      <c r="AA133" s="1329" t="s">
        <v>732</v>
      </c>
      <c r="AB133" s="1324"/>
      <c r="AC133" s="1324"/>
      <c r="AD133" s="1324"/>
      <c r="AE133" s="1324"/>
      <c r="AF133" s="1329" t="s">
        <v>733</v>
      </c>
      <c r="AG133" s="1324"/>
      <c r="AH133" s="1324"/>
      <c r="AI133" s="1091" t="s">
        <v>417</v>
      </c>
      <c r="AJ133" s="1328" t="s">
        <v>734</v>
      </c>
      <c r="AK133" s="1324"/>
      <c r="AL133" s="1324"/>
      <c r="AM133" s="1324"/>
      <c r="AN133" s="1324"/>
      <c r="AO133" s="1324"/>
      <c r="AP133" s="1130">
        <v>12000000</v>
      </c>
      <c r="AQ133" s="1130">
        <v>1000000</v>
      </c>
      <c r="AR133" s="1130">
        <v>11000000</v>
      </c>
      <c r="AS133" s="1130">
        <v>0</v>
      </c>
      <c r="AT133" s="1130">
        <v>1000000</v>
      </c>
      <c r="AU133" s="1130">
        <v>0</v>
      </c>
      <c r="AV133" s="1130">
        <v>1000000</v>
      </c>
      <c r="AW133" s="1130">
        <v>0</v>
      </c>
      <c r="AX133" s="1130">
        <v>1000000</v>
      </c>
      <c r="AY133" s="1130">
        <v>0</v>
      </c>
      <c r="AZ133" s="1130">
        <v>1000000</v>
      </c>
      <c r="BA133" s="1130">
        <v>0</v>
      </c>
      <c r="BB133" s="1130">
        <v>0</v>
      </c>
    </row>
    <row r="134" spans="1:54" x14ac:dyDescent="0.25">
      <c r="A134" s="1323" t="s">
        <v>361</v>
      </c>
      <c r="B134" s="1324"/>
      <c r="C134" s="1323" t="s">
        <v>741</v>
      </c>
      <c r="D134" s="1324"/>
      <c r="E134" s="1323" t="s">
        <v>739</v>
      </c>
      <c r="F134" s="1324"/>
      <c r="G134" s="1323" t="s">
        <v>742</v>
      </c>
      <c r="H134" s="1324"/>
      <c r="I134" s="1323" t="s">
        <v>769</v>
      </c>
      <c r="J134" s="1324"/>
      <c r="K134" s="1324"/>
      <c r="L134" s="1323" t="s">
        <v>745</v>
      </c>
      <c r="M134" s="1324"/>
      <c r="N134" s="1324"/>
      <c r="O134" s="1323"/>
      <c r="P134" s="1324"/>
      <c r="Q134" s="1323"/>
      <c r="R134" s="1324"/>
      <c r="S134" s="1325" t="s">
        <v>576</v>
      </c>
      <c r="T134" s="1324"/>
      <c r="U134" s="1324"/>
      <c r="V134" s="1324"/>
      <c r="W134" s="1324"/>
      <c r="X134" s="1324"/>
      <c r="Y134" s="1324"/>
      <c r="Z134" s="1324"/>
      <c r="AA134" s="1323" t="s">
        <v>732</v>
      </c>
      <c r="AB134" s="1324"/>
      <c r="AC134" s="1324"/>
      <c r="AD134" s="1324"/>
      <c r="AE134" s="1324"/>
      <c r="AF134" s="1323" t="s">
        <v>733</v>
      </c>
      <c r="AG134" s="1324"/>
      <c r="AH134" s="1324"/>
      <c r="AI134" s="1092" t="s">
        <v>417</v>
      </c>
      <c r="AJ134" s="1326" t="s">
        <v>734</v>
      </c>
      <c r="AK134" s="1324"/>
      <c r="AL134" s="1324"/>
      <c r="AM134" s="1324"/>
      <c r="AN134" s="1324"/>
      <c r="AO134" s="1324"/>
      <c r="AP134" s="1132">
        <v>12000000</v>
      </c>
      <c r="AQ134" s="1132">
        <v>1000000</v>
      </c>
      <c r="AR134" s="1132">
        <v>11000000</v>
      </c>
      <c r="AS134" s="1132">
        <v>0</v>
      </c>
      <c r="AT134" s="1132">
        <v>1000000</v>
      </c>
      <c r="AU134" s="1132">
        <v>0</v>
      </c>
      <c r="AV134" s="1132">
        <v>1000000</v>
      </c>
      <c r="AW134" s="1132">
        <v>0</v>
      </c>
      <c r="AX134" s="1132">
        <v>1000000</v>
      </c>
      <c r="AY134" s="1132">
        <v>0</v>
      </c>
      <c r="AZ134" s="1132">
        <v>1000000</v>
      </c>
      <c r="BA134" s="1132">
        <v>0</v>
      </c>
      <c r="BB134" s="1132">
        <v>0</v>
      </c>
    </row>
    <row r="135" spans="1:54" x14ac:dyDescent="0.25">
      <c r="A135" s="1329" t="s">
        <v>361</v>
      </c>
      <c r="B135" s="1324"/>
      <c r="C135" s="1329" t="s">
        <v>741</v>
      </c>
      <c r="D135" s="1324"/>
      <c r="E135" s="1329" t="s">
        <v>739</v>
      </c>
      <c r="F135" s="1324"/>
      <c r="G135" s="1329" t="s">
        <v>742</v>
      </c>
      <c r="H135" s="1324"/>
      <c r="I135" s="1329" t="s">
        <v>771</v>
      </c>
      <c r="J135" s="1324"/>
      <c r="K135" s="1324"/>
      <c r="L135" s="1329"/>
      <c r="M135" s="1324"/>
      <c r="N135" s="1324"/>
      <c r="O135" s="1329"/>
      <c r="P135" s="1324"/>
      <c r="Q135" s="1329"/>
      <c r="R135" s="1324"/>
      <c r="S135" s="1330" t="s">
        <v>442</v>
      </c>
      <c r="T135" s="1324"/>
      <c r="U135" s="1324"/>
      <c r="V135" s="1324"/>
      <c r="W135" s="1324"/>
      <c r="X135" s="1324"/>
      <c r="Y135" s="1324"/>
      <c r="Z135" s="1324"/>
      <c r="AA135" s="1329" t="s">
        <v>732</v>
      </c>
      <c r="AB135" s="1324"/>
      <c r="AC135" s="1324"/>
      <c r="AD135" s="1324"/>
      <c r="AE135" s="1324"/>
      <c r="AF135" s="1329" t="s">
        <v>733</v>
      </c>
      <c r="AG135" s="1324"/>
      <c r="AH135" s="1324"/>
      <c r="AI135" s="1091" t="s">
        <v>417</v>
      </c>
      <c r="AJ135" s="1328" t="s">
        <v>734</v>
      </c>
      <c r="AK135" s="1324"/>
      <c r="AL135" s="1324"/>
      <c r="AM135" s="1324"/>
      <c r="AN135" s="1324"/>
      <c r="AO135" s="1324"/>
      <c r="AP135" s="1130">
        <v>2451713703</v>
      </c>
      <c r="AQ135" s="1130">
        <v>1508653245</v>
      </c>
      <c r="AR135" s="1130">
        <v>943060458</v>
      </c>
      <c r="AS135" s="1130">
        <v>0</v>
      </c>
      <c r="AT135" s="1130">
        <v>1390777330</v>
      </c>
      <c r="AU135" s="1130">
        <v>117875915</v>
      </c>
      <c r="AV135" s="1130">
        <v>20444995</v>
      </c>
      <c r="AW135" s="1130">
        <v>1370332335</v>
      </c>
      <c r="AX135" s="1130">
        <v>20444995</v>
      </c>
      <c r="AY135" s="1130">
        <v>0</v>
      </c>
      <c r="AZ135" s="1130">
        <v>20444995</v>
      </c>
      <c r="BA135" s="1130">
        <v>0</v>
      </c>
      <c r="BB135" s="1130">
        <v>0</v>
      </c>
    </row>
    <row r="136" spans="1:54" x14ac:dyDescent="0.25">
      <c r="A136" s="1323" t="s">
        <v>361</v>
      </c>
      <c r="B136" s="1324"/>
      <c r="C136" s="1323" t="s">
        <v>741</v>
      </c>
      <c r="D136" s="1324"/>
      <c r="E136" s="1323" t="s">
        <v>739</v>
      </c>
      <c r="F136" s="1324"/>
      <c r="G136" s="1323" t="s">
        <v>742</v>
      </c>
      <c r="H136" s="1324"/>
      <c r="I136" s="1323" t="s">
        <v>771</v>
      </c>
      <c r="J136" s="1324"/>
      <c r="K136" s="1324"/>
      <c r="L136" s="1323" t="s">
        <v>741</v>
      </c>
      <c r="M136" s="1324"/>
      <c r="N136" s="1324"/>
      <c r="O136" s="1323"/>
      <c r="P136" s="1324"/>
      <c r="Q136" s="1323"/>
      <c r="R136" s="1324"/>
      <c r="S136" s="1325" t="s">
        <v>443</v>
      </c>
      <c r="T136" s="1324"/>
      <c r="U136" s="1324"/>
      <c r="V136" s="1324"/>
      <c r="W136" s="1324"/>
      <c r="X136" s="1324"/>
      <c r="Y136" s="1324"/>
      <c r="Z136" s="1324"/>
      <c r="AA136" s="1323" t="s">
        <v>732</v>
      </c>
      <c r="AB136" s="1324"/>
      <c r="AC136" s="1324"/>
      <c r="AD136" s="1324"/>
      <c r="AE136" s="1324"/>
      <c r="AF136" s="1323" t="s">
        <v>733</v>
      </c>
      <c r="AG136" s="1324"/>
      <c r="AH136" s="1324"/>
      <c r="AI136" s="1092" t="s">
        <v>417</v>
      </c>
      <c r="AJ136" s="1326" t="s">
        <v>734</v>
      </c>
      <c r="AK136" s="1324"/>
      <c r="AL136" s="1324"/>
      <c r="AM136" s="1324"/>
      <c r="AN136" s="1324"/>
      <c r="AO136" s="1324"/>
      <c r="AP136" s="1132">
        <v>200000000</v>
      </c>
      <c r="AQ136" s="1132">
        <v>0</v>
      </c>
      <c r="AR136" s="1132">
        <v>200000000</v>
      </c>
      <c r="AS136" s="1132">
        <v>0</v>
      </c>
      <c r="AT136" s="1132">
        <v>0</v>
      </c>
      <c r="AU136" s="1132">
        <v>0</v>
      </c>
      <c r="AV136" s="1132">
        <v>0</v>
      </c>
      <c r="AW136" s="1132">
        <v>0</v>
      </c>
      <c r="AX136" s="1132">
        <v>0</v>
      </c>
      <c r="AY136" s="1132">
        <v>0</v>
      </c>
      <c r="AZ136" s="1132">
        <v>0</v>
      </c>
      <c r="BA136" s="1132">
        <v>0</v>
      </c>
      <c r="BB136" s="1132">
        <v>0</v>
      </c>
    </row>
    <row r="137" spans="1:54" x14ac:dyDescent="0.25">
      <c r="A137" s="1323" t="s">
        <v>361</v>
      </c>
      <c r="B137" s="1324"/>
      <c r="C137" s="1323" t="s">
        <v>741</v>
      </c>
      <c r="D137" s="1324"/>
      <c r="E137" s="1323" t="s">
        <v>739</v>
      </c>
      <c r="F137" s="1324"/>
      <c r="G137" s="1323" t="s">
        <v>742</v>
      </c>
      <c r="H137" s="1324"/>
      <c r="I137" s="1323" t="s">
        <v>771</v>
      </c>
      <c r="J137" s="1324"/>
      <c r="K137" s="1324"/>
      <c r="L137" s="1323" t="s">
        <v>743</v>
      </c>
      <c r="M137" s="1324"/>
      <c r="N137" s="1324"/>
      <c r="O137" s="1323"/>
      <c r="P137" s="1324"/>
      <c r="Q137" s="1323"/>
      <c r="R137" s="1324"/>
      <c r="S137" s="1325" t="s">
        <v>444</v>
      </c>
      <c r="T137" s="1324"/>
      <c r="U137" s="1324"/>
      <c r="V137" s="1324"/>
      <c r="W137" s="1324"/>
      <c r="X137" s="1324"/>
      <c r="Y137" s="1324"/>
      <c r="Z137" s="1324"/>
      <c r="AA137" s="1323" t="s">
        <v>732</v>
      </c>
      <c r="AB137" s="1324"/>
      <c r="AC137" s="1324"/>
      <c r="AD137" s="1324"/>
      <c r="AE137" s="1324"/>
      <c r="AF137" s="1323" t="s">
        <v>733</v>
      </c>
      <c r="AG137" s="1324"/>
      <c r="AH137" s="1324"/>
      <c r="AI137" s="1092" t="s">
        <v>417</v>
      </c>
      <c r="AJ137" s="1326" t="s">
        <v>734</v>
      </c>
      <c r="AK137" s="1324"/>
      <c r="AL137" s="1324"/>
      <c r="AM137" s="1324"/>
      <c r="AN137" s="1324"/>
      <c r="AO137" s="1324"/>
      <c r="AP137" s="1132">
        <v>5000000</v>
      </c>
      <c r="AQ137" s="1132">
        <v>410000</v>
      </c>
      <c r="AR137" s="1132">
        <v>4590000</v>
      </c>
      <c r="AS137" s="1132">
        <v>0</v>
      </c>
      <c r="AT137" s="1132">
        <v>410000</v>
      </c>
      <c r="AU137" s="1132">
        <v>0</v>
      </c>
      <c r="AV137" s="1132">
        <v>410000</v>
      </c>
      <c r="AW137" s="1132">
        <v>0</v>
      </c>
      <c r="AX137" s="1132">
        <v>410000</v>
      </c>
      <c r="AY137" s="1132">
        <v>0</v>
      </c>
      <c r="AZ137" s="1132">
        <v>410000</v>
      </c>
      <c r="BA137" s="1132">
        <v>0</v>
      </c>
      <c r="BB137" s="1132">
        <v>0</v>
      </c>
    </row>
    <row r="138" spans="1:54" x14ac:dyDescent="0.25">
      <c r="A138" s="1323" t="s">
        <v>361</v>
      </c>
      <c r="B138" s="1324"/>
      <c r="C138" s="1323" t="s">
        <v>741</v>
      </c>
      <c r="D138" s="1324"/>
      <c r="E138" s="1323" t="s">
        <v>739</v>
      </c>
      <c r="F138" s="1324"/>
      <c r="G138" s="1323" t="s">
        <v>742</v>
      </c>
      <c r="H138" s="1324"/>
      <c r="I138" s="1323" t="s">
        <v>771</v>
      </c>
      <c r="J138" s="1324"/>
      <c r="K138" s="1324"/>
      <c r="L138" s="1323" t="s">
        <v>765</v>
      </c>
      <c r="M138" s="1324"/>
      <c r="N138" s="1324"/>
      <c r="O138" s="1323"/>
      <c r="P138" s="1324"/>
      <c r="Q138" s="1323"/>
      <c r="R138" s="1324"/>
      <c r="S138" s="1325" t="s">
        <v>442</v>
      </c>
      <c r="T138" s="1324"/>
      <c r="U138" s="1324"/>
      <c r="V138" s="1324"/>
      <c r="W138" s="1324"/>
      <c r="X138" s="1324"/>
      <c r="Y138" s="1324"/>
      <c r="Z138" s="1324"/>
      <c r="AA138" s="1323" t="s">
        <v>732</v>
      </c>
      <c r="AB138" s="1324"/>
      <c r="AC138" s="1324"/>
      <c r="AD138" s="1324"/>
      <c r="AE138" s="1324"/>
      <c r="AF138" s="1323" t="s">
        <v>733</v>
      </c>
      <c r="AG138" s="1324"/>
      <c r="AH138" s="1324"/>
      <c r="AI138" s="1092" t="s">
        <v>417</v>
      </c>
      <c r="AJ138" s="1326" t="s">
        <v>734</v>
      </c>
      <c r="AK138" s="1324"/>
      <c r="AL138" s="1324"/>
      <c r="AM138" s="1324"/>
      <c r="AN138" s="1324"/>
      <c r="AO138" s="1324"/>
      <c r="AP138" s="1132">
        <v>2246713703</v>
      </c>
      <c r="AQ138" s="1132">
        <v>1508243245</v>
      </c>
      <c r="AR138" s="1132">
        <v>738470458</v>
      </c>
      <c r="AS138" s="1132">
        <v>0</v>
      </c>
      <c r="AT138" s="1132">
        <v>1390367330</v>
      </c>
      <c r="AU138" s="1132">
        <v>117875915</v>
      </c>
      <c r="AV138" s="1132">
        <v>20034995</v>
      </c>
      <c r="AW138" s="1132">
        <v>1370332335</v>
      </c>
      <c r="AX138" s="1132">
        <v>20034995</v>
      </c>
      <c r="AY138" s="1132">
        <v>0</v>
      </c>
      <c r="AZ138" s="1132">
        <v>20034995</v>
      </c>
      <c r="BA138" s="1132">
        <v>0</v>
      </c>
      <c r="BB138" s="1132">
        <v>0</v>
      </c>
    </row>
    <row r="139" spans="1:54" s="1149" customFormat="1" x14ac:dyDescent="0.25">
      <c r="A139" s="1331" t="s">
        <v>361</v>
      </c>
      <c r="B139" s="1332"/>
      <c r="C139" s="1331" t="s">
        <v>748</v>
      </c>
      <c r="D139" s="1332"/>
      <c r="E139" s="1331"/>
      <c r="F139" s="1332"/>
      <c r="G139" s="1331"/>
      <c r="H139" s="1332"/>
      <c r="I139" s="1331"/>
      <c r="J139" s="1332"/>
      <c r="K139" s="1332"/>
      <c r="L139" s="1331"/>
      <c r="M139" s="1332"/>
      <c r="N139" s="1332"/>
      <c r="O139" s="1331"/>
      <c r="P139" s="1332"/>
      <c r="Q139" s="1331"/>
      <c r="R139" s="1332"/>
      <c r="S139" s="1334" t="s">
        <v>60</v>
      </c>
      <c r="T139" s="1332"/>
      <c r="U139" s="1332"/>
      <c r="V139" s="1332"/>
      <c r="W139" s="1332"/>
      <c r="X139" s="1332"/>
      <c r="Y139" s="1332"/>
      <c r="Z139" s="1332"/>
      <c r="AA139" s="1331" t="s">
        <v>732</v>
      </c>
      <c r="AB139" s="1332"/>
      <c r="AC139" s="1332"/>
      <c r="AD139" s="1332"/>
      <c r="AE139" s="1332"/>
      <c r="AF139" s="1331" t="s">
        <v>733</v>
      </c>
      <c r="AG139" s="1332"/>
      <c r="AH139" s="1332"/>
      <c r="AI139" s="1090" t="s">
        <v>417</v>
      </c>
      <c r="AJ139" s="1333" t="s">
        <v>734</v>
      </c>
      <c r="AK139" s="1332"/>
      <c r="AL139" s="1332"/>
      <c r="AM139" s="1332"/>
      <c r="AN139" s="1332"/>
      <c r="AO139" s="1332"/>
      <c r="AP139" s="1131">
        <v>214195301845</v>
      </c>
      <c r="AQ139" s="1131">
        <v>60002265500</v>
      </c>
      <c r="AR139" s="1131">
        <v>154193036345</v>
      </c>
      <c r="AS139" s="1131">
        <v>0</v>
      </c>
      <c r="AT139" s="1131">
        <v>54982293126</v>
      </c>
      <c r="AU139" s="1131">
        <v>5019972374</v>
      </c>
      <c r="AV139" s="1131">
        <v>18914690</v>
      </c>
      <c r="AW139" s="1131">
        <v>54963378436</v>
      </c>
      <c r="AX139" s="1131">
        <v>5391783</v>
      </c>
      <c r="AY139" s="1131">
        <v>13522907</v>
      </c>
      <c r="AZ139" s="1131">
        <v>5391783</v>
      </c>
      <c r="BA139" s="1131">
        <v>0</v>
      </c>
      <c r="BB139" s="1131">
        <v>0</v>
      </c>
    </row>
    <row r="140" spans="1:54" s="1149" customFormat="1" x14ac:dyDescent="0.25">
      <c r="A140" s="1331" t="s">
        <v>361</v>
      </c>
      <c r="B140" s="1332"/>
      <c r="C140" s="1331" t="s">
        <v>748</v>
      </c>
      <c r="D140" s="1332"/>
      <c r="E140" s="1331"/>
      <c r="F140" s="1332"/>
      <c r="G140" s="1331"/>
      <c r="H140" s="1332"/>
      <c r="I140" s="1331"/>
      <c r="J140" s="1332"/>
      <c r="K140" s="1332"/>
      <c r="L140" s="1331"/>
      <c r="M140" s="1332"/>
      <c r="N140" s="1332"/>
      <c r="O140" s="1331"/>
      <c r="P140" s="1332"/>
      <c r="Q140" s="1331"/>
      <c r="R140" s="1332"/>
      <c r="S140" s="1334" t="s">
        <v>60</v>
      </c>
      <c r="T140" s="1332"/>
      <c r="U140" s="1332"/>
      <c r="V140" s="1332"/>
      <c r="W140" s="1332"/>
      <c r="X140" s="1332"/>
      <c r="Y140" s="1332"/>
      <c r="Z140" s="1332"/>
      <c r="AA140" s="1331" t="s">
        <v>732</v>
      </c>
      <c r="AB140" s="1332"/>
      <c r="AC140" s="1332"/>
      <c r="AD140" s="1332"/>
      <c r="AE140" s="1332"/>
      <c r="AF140" s="1331" t="s">
        <v>735</v>
      </c>
      <c r="AG140" s="1332"/>
      <c r="AH140" s="1332"/>
      <c r="AI140" s="1090" t="s">
        <v>433</v>
      </c>
      <c r="AJ140" s="1333" t="s">
        <v>736</v>
      </c>
      <c r="AK140" s="1332"/>
      <c r="AL140" s="1332"/>
      <c r="AM140" s="1332"/>
      <c r="AN140" s="1332"/>
      <c r="AO140" s="1332"/>
      <c r="AP140" s="1131">
        <v>534570000</v>
      </c>
      <c r="AQ140" s="1131">
        <v>0</v>
      </c>
      <c r="AR140" s="1131">
        <v>534570000</v>
      </c>
      <c r="AS140" s="1131">
        <v>0</v>
      </c>
      <c r="AT140" s="1131">
        <v>0</v>
      </c>
      <c r="AU140" s="1131">
        <v>0</v>
      </c>
      <c r="AV140" s="1131">
        <v>0</v>
      </c>
      <c r="AW140" s="1131">
        <v>0</v>
      </c>
      <c r="AX140" s="1131">
        <v>0</v>
      </c>
      <c r="AY140" s="1131">
        <v>0</v>
      </c>
      <c r="AZ140" s="1131">
        <v>0</v>
      </c>
      <c r="BA140" s="1131">
        <v>0</v>
      </c>
      <c r="BB140" s="1131">
        <v>0</v>
      </c>
    </row>
    <row r="141" spans="1:54" s="1149" customFormat="1" x14ac:dyDescent="0.25">
      <c r="A141" s="1331" t="s">
        <v>361</v>
      </c>
      <c r="B141" s="1332"/>
      <c r="C141" s="1331" t="s">
        <v>748</v>
      </c>
      <c r="D141" s="1332"/>
      <c r="E141" s="1331"/>
      <c r="F141" s="1332"/>
      <c r="G141" s="1331"/>
      <c r="H141" s="1332"/>
      <c r="I141" s="1331"/>
      <c r="J141" s="1332"/>
      <c r="K141" s="1332"/>
      <c r="L141" s="1331"/>
      <c r="M141" s="1332"/>
      <c r="N141" s="1332"/>
      <c r="O141" s="1331"/>
      <c r="P141" s="1332"/>
      <c r="Q141" s="1331"/>
      <c r="R141" s="1332"/>
      <c r="S141" s="1334" t="s">
        <v>60</v>
      </c>
      <c r="T141" s="1332"/>
      <c r="U141" s="1332"/>
      <c r="V141" s="1332"/>
      <c r="W141" s="1332"/>
      <c r="X141" s="1332"/>
      <c r="Y141" s="1332"/>
      <c r="Z141" s="1332"/>
      <c r="AA141" s="1331" t="s">
        <v>732</v>
      </c>
      <c r="AB141" s="1332"/>
      <c r="AC141" s="1332"/>
      <c r="AD141" s="1332"/>
      <c r="AE141" s="1332"/>
      <c r="AF141" s="1331" t="s">
        <v>735</v>
      </c>
      <c r="AG141" s="1332"/>
      <c r="AH141" s="1332"/>
      <c r="AI141" s="1090" t="s">
        <v>370</v>
      </c>
      <c r="AJ141" s="1333" t="s">
        <v>737</v>
      </c>
      <c r="AK141" s="1332"/>
      <c r="AL141" s="1332"/>
      <c r="AM141" s="1332"/>
      <c r="AN141" s="1332"/>
      <c r="AO141" s="1332"/>
      <c r="AP141" s="1131">
        <v>68419317000</v>
      </c>
      <c r="AQ141" s="1131">
        <v>1121525290</v>
      </c>
      <c r="AR141" s="1131">
        <v>67297791710</v>
      </c>
      <c r="AS141" s="1131">
        <v>0</v>
      </c>
      <c r="AT141" s="1131">
        <v>0</v>
      </c>
      <c r="AU141" s="1131">
        <v>1121525290</v>
      </c>
      <c r="AV141" s="1131">
        <v>0</v>
      </c>
      <c r="AW141" s="1131">
        <v>0</v>
      </c>
      <c r="AX141" s="1131">
        <v>0</v>
      </c>
      <c r="AY141" s="1131">
        <v>0</v>
      </c>
      <c r="AZ141" s="1131">
        <v>0</v>
      </c>
      <c r="BA141" s="1131">
        <v>0</v>
      </c>
      <c r="BB141" s="1131">
        <v>0</v>
      </c>
    </row>
    <row r="142" spans="1:54" x14ac:dyDescent="0.25">
      <c r="A142" s="1329" t="s">
        <v>361</v>
      </c>
      <c r="B142" s="1324"/>
      <c r="C142" s="1329" t="s">
        <v>748</v>
      </c>
      <c r="D142" s="1324"/>
      <c r="E142" s="1329" t="s">
        <v>741</v>
      </c>
      <c r="F142" s="1324"/>
      <c r="G142" s="1329"/>
      <c r="H142" s="1324"/>
      <c r="I142" s="1329"/>
      <c r="J142" s="1324"/>
      <c r="K142" s="1324"/>
      <c r="L142" s="1329"/>
      <c r="M142" s="1324"/>
      <c r="N142" s="1324"/>
      <c r="O142" s="1329"/>
      <c r="P142" s="1324"/>
      <c r="Q142" s="1329"/>
      <c r="R142" s="1324"/>
      <c r="S142" s="1330" t="s">
        <v>772</v>
      </c>
      <c r="T142" s="1324"/>
      <c r="U142" s="1324"/>
      <c r="V142" s="1324"/>
      <c r="W142" s="1324"/>
      <c r="X142" s="1324"/>
      <c r="Y142" s="1324"/>
      <c r="Z142" s="1324"/>
      <c r="AA142" s="1329" t="s">
        <v>732</v>
      </c>
      <c r="AB142" s="1324"/>
      <c r="AC142" s="1324"/>
      <c r="AD142" s="1324"/>
      <c r="AE142" s="1324"/>
      <c r="AF142" s="1329" t="s">
        <v>735</v>
      </c>
      <c r="AG142" s="1324"/>
      <c r="AH142" s="1324"/>
      <c r="AI142" s="1091" t="s">
        <v>433</v>
      </c>
      <c r="AJ142" s="1328" t="s">
        <v>736</v>
      </c>
      <c r="AK142" s="1324"/>
      <c r="AL142" s="1324"/>
      <c r="AM142" s="1324"/>
      <c r="AN142" s="1324"/>
      <c r="AO142" s="1324"/>
      <c r="AP142" s="1130">
        <v>534570000</v>
      </c>
      <c r="AQ142" s="1130">
        <v>0</v>
      </c>
      <c r="AR142" s="1130">
        <v>534570000</v>
      </c>
      <c r="AS142" s="1130">
        <v>0</v>
      </c>
      <c r="AT142" s="1130">
        <v>0</v>
      </c>
      <c r="AU142" s="1130">
        <v>0</v>
      </c>
      <c r="AV142" s="1130">
        <v>0</v>
      </c>
      <c r="AW142" s="1130">
        <v>0</v>
      </c>
      <c r="AX142" s="1130">
        <v>0</v>
      </c>
      <c r="AY142" s="1130">
        <v>0</v>
      </c>
      <c r="AZ142" s="1130">
        <v>0</v>
      </c>
      <c r="BA142" s="1130">
        <v>0</v>
      </c>
      <c r="BB142" s="1130">
        <v>0</v>
      </c>
    </row>
    <row r="143" spans="1:54" x14ac:dyDescent="0.25">
      <c r="A143" s="1329" t="s">
        <v>361</v>
      </c>
      <c r="B143" s="1324"/>
      <c r="C143" s="1329" t="s">
        <v>748</v>
      </c>
      <c r="D143" s="1324"/>
      <c r="E143" s="1329" t="s">
        <v>741</v>
      </c>
      <c r="F143" s="1324"/>
      <c r="G143" s="1329" t="s">
        <v>738</v>
      </c>
      <c r="H143" s="1324"/>
      <c r="I143" s="1329"/>
      <c r="J143" s="1324"/>
      <c r="K143" s="1324"/>
      <c r="L143" s="1329"/>
      <c r="M143" s="1324"/>
      <c r="N143" s="1324"/>
      <c r="O143" s="1329"/>
      <c r="P143" s="1324"/>
      <c r="Q143" s="1329"/>
      <c r="R143" s="1324"/>
      <c r="S143" s="1330" t="s">
        <v>773</v>
      </c>
      <c r="T143" s="1324"/>
      <c r="U143" s="1324"/>
      <c r="V143" s="1324"/>
      <c r="W143" s="1324"/>
      <c r="X143" s="1324"/>
      <c r="Y143" s="1324"/>
      <c r="Z143" s="1324"/>
      <c r="AA143" s="1329" t="s">
        <v>732</v>
      </c>
      <c r="AB143" s="1324"/>
      <c r="AC143" s="1324"/>
      <c r="AD143" s="1324"/>
      <c r="AE143" s="1324"/>
      <c r="AF143" s="1329" t="s">
        <v>735</v>
      </c>
      <c r="AG143" s="1324"/>
      <c r="AH143" s="1324"/>
      <c r="AI143" s="1091" t="s">
        <v>433</v>
      </c>
      <c r="AJ143" s="1328" t="s">
        <v>736</v>
      </c>
      <c r="AK143" s="1324"/>
      <c r="AL143" s="1324"/>
      <c r="AM143" s="1324"/>
      <c r="AN143" s="1324"/>
      <c r="AO143" s="1324"/>
      <c r="AP143" s="1130">
        <v>534570000</v>
      </c>
      <c r="AQ143" s="1130">
        <v>0</v>
      </c>
      <c r="AR143" s="1130">
        <v>534570000</v>
      </c>
      <c r="AS143" s="1130">
        <v>0</v>
      </c>
      <c r="AT143" s="1130">
        <v>0</v>
      </c>
      <c r="AU143" s="1130">
        <v>0</v>
      </c>
      <c r="AV143" s="1130">
        <v>0</v>
      </c>
      <c r="AW143" s="1130">
        <v>0</v>
      </c>
      <c r="AX143" s="1130">
        <v>0</v>
      </c>
      <c r="AY143" s="1130">
        <v>0</v>
      </c>
      <c r="AZ143" s="1130">
        <v>0</v>
      </c>
      <c r="BA143" s="1130">
        <v>0</v>
      </c>
      <c r="BB143" s="1130">
        <v>0</v>
      </c>
    </row>
    <row r="144" spans="1:54" x14ac:dyDescent="0.25">
      <c r="A144" s="1323" t="s">
        <v>361</v>
      </c>
      <c r="B144" s="1324"/>
      <c r="C144" s="1323" t="s">
        <v>748</v>
      </c>
      <c r="D144" s="1324"/>
      <c r="E144" s="1323" t="s">
        <v>741</v>
      </c>
      <c r="F144" s="1324"/>
      <c r="G144" s="1323" t="s">
        <v>738</v>
      </c>
      <c r="H144" s="1324"/>
      <c r="I144" s="1323" t="s">
        <v>738</v>
      </c>
      <c r="J144" s="1324"/>
      <c r="K144" s="1324"/>
      <c r="L144" s="1323"/>
      <c r="M144" s="1324"/>
      <c r="N144" s="1324"/>
      <c r="O144" s="1323"/>
      <c r="P144" s="1324"/>
      <c r="Q144" s="1323"/>
      <c r="R144" s="1324"/>
      <c r="S144" s="1325" t="s">
        <v>445</v>
      </c>
      <c r="T144" s="1324"/>
      <c r="U144" s="1324"/>
      <c r="V144" s="1324"/>
      <c r="W144" s="1324"/>
      <c r="X144" s="1324"/>
      <c r="Y144" s="1324"/>
      <c r="Z144" s="1324"/>
      <c r="AA144" s="1323" t="s">
        <v>732</v>
      </c>
      <c r="AB144" s="1324"/>
      <c r="AC144" s="1324"/>
      <c r="AD144" s="1324"/>
      <c r="AE144" s="1324"/>
      <c r="AF144" s="1323" t="s">
        <v>735</v>
      </c>
      <c r="AG144" s="1324"/>
      <c r="AH144" s="1324"/>
      <c r="AI144" s="1092" t="s">
        <v>433</v>
      </c>
      <c r="AJ144" s="1326" t="s">
        <v>736</v>
      </c>
      <c r="AK144" s="1324"/>
      <c r="AL144" s="1324"/>
      <c r="AM144" s="1324"/>
      <c r="AN144" s="1324"/>
      <c r="AO144" s="1324"/>
      <c r="AP144" s="1132">
        <v>534570000</v>
      </c>
      <c r="AQ144" s="1132">
        <v>0</v>
      </c>
      <c r="AR144" s="1132">
        <v>534570000</v>
      </c>
      <c r="AS144" s="1132">
        <v>0</v>
      </c>
      <c r="AT144" s="1132">
        <v>0</v>
      </c>
      <c r="AU144" s="1132">
        <v>0</v>
      </c>
      <c r="AV144" s="1132">
        <v>0</v>
      </c>
      <c r="AW144" s="1132">
        <v>0</v>
      </c>
      <c r="AX144" s="1132">
        <v>0</v>
      </c>
      <c r="AY144" s="1132">
        <v>0</v>
      </c>
      <c r="AZ144" s="1132">
        <v>0</v>
      </c>
      <c r="BA144" s="1132">
        <v>0</v>
      </c>
      <c r="BB144" s="1132">
        <v>0</v>
      </c>
    </row>
    <row r="145" spans="1:54" x14ac:dyDescent="0.25">
      <c r="A145" s="1329" t="s">
        <v>361</v>
      </c>
      <c r="B145" s="1324"/>
      <c r="C145" s="1329" t="s">
        <v>748</v>
      </c>
      <c r="D145" s="1324"/>
      <c r="E145" s="1329" t="s">
        <v>743</v>
      </c>
      <c r="F145" s="1324"/>
      <c r="G145" s="1329"/>
      <c r="H145" s="1324"/>
      <c r="I145" s="1329"/>
      <c r="J145" s="1324"/>
      <c r="K145" s="1324"/>
      <c r="L145" s="1329"/>
      <c r="M145" s="1324"/>
      <c r="N145" s="1324"/>
      <c r="O145" s="1329"/>
      <c r="P145" s="1324"/>
      <c r="Q145" s="1329"/>
      <c r="R145" s="1324"/>
      <c r="S145" s="1330" t="s">
        <v>774</v>
      </c>
      <c r="T145" s="1324"/>
      <c r="U145" s="1324"/>
      <c r="V145" s="1324"/>
      <c r="W145" s="1324"/>
      <c r="X145" s="1324"/>
      <c r="Y145" s="1324"/>
      <c r="Z145" s="1324"/>
      <c r="AA145" s="1329" t="s">
        <v>732</v>
      </c>
      <c r="AB145" s="1324"/>
      <c r="AC145" s="1324"/>
      <c r="AD145" s="1324"/>
      <c r="AE145" s="1324"/>
      <c r="AF145" s="1329" t="s">
        <v>733</v>
      </c>
      <c r="AG145" s="1324"/>
      <c r="AH145" s="1324"/>
      <c r="AI145" s="1091" t="s">
        <v>417</v>
      </c>
      <c r="AJ145" s="1328" t="s">
        <v>734</v>
      </c>
      <c r="AK145" s="1324"/>
      <c r="AL145" s="1324"/>
      <c r="AM145" s="1324"/>
      <c r="AN145" s="1324"/>
      <c r="AO145" s="1324"/>
      <c r="AP145" s="1130">
        <v>558361845</v>
      </c>
      <c r="AQ145" s="1130">
        <v>558361000</v>
      </c>
      <c r="AR145" s="1130">
        <v>845</v>
      </c>
      <c r="AS145" s="1130">
        <v>0</v>
      </c>
      <c r="AT145" s="1130">
        <v>0</v>
      </c>
      <c r="AU145" s="1130">
        <v>558361000</v>
      </c>
      <c r="AV145" s="1130">
        <v>0</v>
      </c>
      <c r="AW145" s="1130">
        <v>0</v>
      </c>
      <c r="AX145" s="1130">
        <v>0</v>
      </c>
      <c r="AY145" s="1130">
        <v>0</v>
      </c>
      <c r="AZ145" s="1130">
        <v>0</v>
      </c>
      <c r="BA145" s="1130">
        <v>0</v>
      </c>
      <c r="BB145" s="1130">
        <v>0</v>
      </c>
    </row>
    <row r="146" spans="1:54" x14ac:dyDescent="0.25">
      <c r="A146" s="1329" t="s">
        <v>361</v>
      </c>
      <c r="B146" s="1324"/>
      <c r="C146" s="1329" t="s">
        <v>748</v>
      </c>
      <c r="D146" s="1324"/>
      <c r="E146" s="1329" t="s">
        <v>743</v>
      </c>
      <c r="F146" s="1324"/>
      <c r="G146" s="1329" t="s">
        <v>748</v>
      </c>
      <c r="H146" s="1324"/>
      <c r="I146" s="1329"/>
      <c r="J146" s="1324"/>
      <c r="K146" s="1324"/>
      <c r="L146" s="1329"/>
      <c r="M146" s="1324"/>
      <c r="N146" s="1324"/>
      <c r="O146" s="1329"/>
      <c r="P146" s="1324"/>
      <c r="Q146" s="1329"/>
      <c r="R146" s="1324"/>
      <c r="S146" s="1330" t="s">
        <v>775</v>
      </c>
      <c r="T146" s="1324"/>
      <c r="U146" s="1324"/>
      <c r="V146" s="1324"/>
      <c r="W146" s="1324"/>
      <c r="X146" s="1324"/>
      <c r="Y146" s="1324"/>
      <c r="Z146" s="1324"/>
      <c r="AA146" s="1329" t="s">
        <v>732</v>
      </c>
      <c r="AB146" s="1324"/>
      <c r="AC146" s="1324"/>
      <c r="AD146" s="1324"/>
      <c r="AE146" s="1324"/>
      <c r="AF146" s="1329" t="s">
        <v>733</v>
      </c>
      <c r="AG146" s="1324"/>
      <c r="AH146" s="1324"/>
      <c r="AI146" s="1091" t="s">
        <v>417</v>
      </c>
      <c r="AJ146" s="1328" t="s">
        <v>734</v>
      </c>
      <c r="AK146" s="1324"/>
      <c r="AL146" s="1324"/>
      <c r="AM146" s="1324"/>
      <c r="AN146" s="1324"/>
      <c r="AO146" s="1324"/>
      <c r="AP146" s="1130">
        <v>558361845</v>
      </c>
      <c r="AQ146" s="1130">
        <v>558361000</v>
      </c>
      <c r="AR146" s="1130">
        <v>845</v>
      </c>
      <c r="AS146" s="1130">
        <v>0</v>
      </c>
      <c r="AT146" s="1130">
        <v>0</v>
      </c>
      <c r="AU146" s="1130">
        <v>558361000</v>
      </c>
      <c r="AV146" s="1130">
        <v>0</v>
      </c>
      <c r="AW146" s="1130">
        <v>0</v>
      </c>
      <c r="AX146" s="1130">
        <v>0</v>
      </c>
      <c r="AY146" s="1130">
        <v>0</v>
      </c>
      <c r="AZ146" s="1130">
        <v>0</v>
      </c>
      <c r="BA146" s="1130">
        <v>0</v>
      </c>
      <c r="BB146" s="1130">
        <v>0</v>
      </c>
    </row>
    <row r="147" spans="1:54" x14ac:dyDescent="0.25">
      <c r="A147" s="1323" t="s">
        <v>361</v>
      </c>
      <c r="B147" s="1324"/>
      <c r="C147" s="1323" t="s">
        <v>748</v>
      </c>
      <c r="D147" s="1324"/>
      <c r="E147" s="1323" t="s">
        <v>743</v>
      </c>
      <c r="F147" s="1324"/>
      <c r="G147" s="1323" t="s">
        <v>748</v>
      </c>
      <c r="H147" s="1324"/>
      <c r="I147" s="1323" t="s">
        <v>776</v>
      </c>
      <c r="J147" s="1324"/>
      <c r="K147" s="1324"/>
      <c r="L147" s="1323"/>
      <c r="M147" s="1324"/>
      <c r="N147" s="1324"/>
      <c r="O147" s="1323"/>
      <c r="P147" s="1324"/>
      <c r="Q147" s="1323"/>
      <c r="R147" s="1324"/>
      <c r="S147" s="1325" t="s">
        <v>446</v>
      </c>
      <c r="T147" s="1324"/>
      <c r="U147" s="1324"/>
      <c r="V147" s="1324"/>
      <c r="W147" s="1324"/>
      <c r="X147" s="1324"/>
      <c r="Y147" s="1324"/>
      <c r="Z147" s="1324"/>
      <c r="AA147" s="1323" t="s">
        <v>732</v>
      </c>
      <c r="AB147" s="1324"/>
      <c r="AC147" s="1324"/>
      <c r="AD147" s="1324"/>
      <c r="AE147" s="1324"/>
      <c r="AF147" s="1323" t="s">
        <v>733</v>
      </c>
      <c r="AG147" s="1324"/>
      <c r="AH147" s="1324"/>
      <c r="AI147" s="1092" t="s">
        <v>417</v>
      </c>
      <c r="AJ147" s="1326" t="s">
        <v>734</v>
      </c>
      <c r="AK147" s="1324"/>
      <c r="AL147" s="1324"/>
      <c r="AM147" s="1324"/>
      <c r="AN147" s="1324"/>
      <c r="AO147" s="1324"/>
      <c r="AP147" s="1132">
        <v>558361845</v>
      </c>
      <c r="AQ147" s="1132">
        <v>558361000</v>
      </c>
      <c r="AR147" s="1132">
        <v>845</v>
      </c>
      <c r="AS147" s="1132">
        <v>0</v>
      </c>
      <c r="AT147" s="1132">
        <v>0</v>
      </c>
      <c r="AU147" s="1132">
        <v>558361000</v>
      </c>
      <c r="AV147" s="1132">
        <v>0</v>
      </c>
      <c r="AW147" s="1132">
        <v>0</v>
      </c>
      <c r="AX147" s="1132">
        <v>0</v>
      </c>
      <c r="AY147" s="1132">
        <v>0</v>
      </c>
      <c r="AZ147" s="1132">
        <v>0</v>
      </c>
      <c r="BA147" s="1132">
        <v>0</v>
      </c>
      <c r="BB147" s="1132">
        <v>0</v>
      </c>
    </row>
    <row r="148" spans="1:54" x14ac:dyDescent="0.25">
      <c r="A148" s="1329" t="s">
        <v>361</v>
      </c>
      <c r="B148" s="1324"/>
      <c r="C148" s="1329" t="s">
        <v>748</v>
      </c>
      <c r="D148" s="1324"/>
      <c r="E148" s="1329" t="s">
        <v>753</v>
      </c>
      <c r="F148" s="1324"/>
      <c r="G148" s="1329"/>
      <c r="H148" s="1324"/>
      <c r="I148" s="1329"/>
      <c r="J148" s="1324"/>
      <c r="K148" s="1324"/>
      <c r="L148" s="1329"/>
      <c r="M148" s="1324"/>
      <c r="N148" s="1324"/>
      <c r="O148" s="1329"/>
      <c r="P148" s="1324"/>
      <c r="Q148" s="1329"/>
      <c r="R148" s="1324"/>
      <c r="S148" s="1330" t="s">
        <v>777</v>
      </c>
      <c r="T148" s="1324"/>
      <c r="U148" s="1324"/>
      <c r="V148" s="1324"/>
      <c r="W148" s="1324"/>
      <c r="X148" s="1324"/>
      <c r="Y148" s="1324"/>
      <c r="Z148" s="1324"/>
      <c r="AA148" s="1329" t="s">
        <v>732</v>
      </c>
      <c r="AB148" s="1324"/>
      <c r="AC148" s="1324"/>
      <c r="AD148" s="1324"/>
      <c r="AE148" s="1324"/>
      <c r="AF148" s="1329" t="s">
        <v>733</v>
      </c>
      <c r="AG148" s="1324"/>
      <c r="AH148" s="1324"/>
      <c r="AI148" s="1091" t="s">
        <v>417</v>
      </c>
      <c r="AJ148" s="1328" t="s">
        <v>734</v>
      </c>
      <c r="AK148" s="1324"/>
      <c r="AL148" s="1324"/>
      <c r="AM148" s="1324"/>
      <c r="AN148" s="1324"/>
      <c r="AO148" s="1324"/>
      <c r="AP148" s="1130">
        <v>213636940000</v>
      </c>
      <c r="AQ148" s="1130">
        <v>59443904500</v>
      </c>
      <c r="AR148" s="1130">
        <v>154193035500</v>
      </c>
      <c r="AS148" s="1130">
        <v>0</v>
      </c>
      <c r="AT148" s="1130">
        <v>54982293126</v>
      </c>
      <c r="AU148" s="1130">
        <v>4461611374</v>
      </c>
      <c r="AV148" s="1130">
        <v>18914690</v>
      </c>
      <c r="AW148" s="1130">
        <v>54963378436</v>
      </c>
      <c r="AX148" s="1130">
        <v>5391783</v>
      </c>
      <c r="AY148" s="1130">
        <v>13522907</v>
      </c>
      <c r="AZ148" s="1130">
        <v>5391783</v>
      </c>
      <c r="BA148" s="1130">
        <v>0</v>
      </c>
      <c r="BB148" s="1130">
        <v>0</v>
      </c>
    </row>
    <row r="149" spans="1:54" x14ac:dyDescent="0.25">
      <c r="A149" s="1329" t="s">
        <v>361</v>
      </c>
      <c r="B149" s="1324"/>
      <c r="C149" s="1329" t="s">
        <v>748</v>
      </c>
      <c r="D149" s="1324"/>
      <c r="E149" s="1329" t="s">
        <v>753</v>
      </c>
      <c r="F149" s="1324"/>
      <c r="G149" s="1329"/>
      <c r="H149" s="1324"/>
      <c r="I149" s="1329"/>
      <c r="J149" s="1324"/>
      <c r="K149" s="1324"/>
      <c r="L149" s="1329"/>
      <c r="M149" s="1324"/>
      <c r="N149" s="1324"/>
      <c r="O149" s="1329"/>
      <c r="P149" s="1324"/>
      <c r="Q149" s="1329"/>
      <c r="R149" s="1324"/>
      <c r="S149" s="1330" t="s">
        <v>777</v>
      </c>
      <c r="T149" s="1324"/>
      <c r="U149" s="1324"/>
      <c r="V149" s="1324"/>
      <c r="W149" s="1324"/>
      <c r="X149" s="1324"/>
      <c r="Y149" s="1324"/>
      <c r="Z149" s="1324"/>
      <c r="AA149" s="1329" t="s">
        <v>732</v>
      </c>
      <c r="AB149" s="1324"/>
      <c r="AC149" s="1324"/>
      <c r="AD149" s="1324"/>
      <c r="AE149" s="1324"/>
      <c r="AF149" s="1329" t="s">
        <v>735</v>
      </c>
      <c r="AG149" s="1324"/>
      <c r="AH149" s="1324"/>
      <c r="AI149" s="1091" t="s">
        <v>370</v>
      </c>
      <c r="AJ149" s="1328" t="s">
        <v>737</v>
      </c>
      <c r="AK149" s="1324"/>
      <c r="AL149" s="1324"/>
      <c r="AM149" s="1324"/>
      <c r="AN149" s="1324"/>
      <c r="AO149" s="1324"/>
      <c r="AP149" s="1130">
        <v>68419317000</v>
      </c>
      <c r="AQ149" s="1130">
        <v>1121525290</v>
      </c>
      <c r="AR149" s="1130">
        <v>67297791710</v>
      </c>
      <c r="AS149" s="1130">
        <v>0</v>
      </c>
      <c r="AT149" s="1130">
        <v>0</v>
      </c>
      <c r="AU149" s="1130">
        <v>1121525290</v>
      </c>
      <c r="AV149" s="1130">
        <v>0</v>
      </c>
      <c r="AW149" s="1130">
        <v>0</v>
      </c>
      <c r="AX149" s="1130">
        <v>0</v>
      </c>
      <c r="AY149" s="1130">
        <v>0</v>
      </c>
      <c r="AZ149" s="1130">
        <v>0</v>
      </c>
      <c r="BA149" s="1130">
        <v>0</v>
      </c>
      <c r="BB149" s="1130">
        <v>0</v>
      </c>
    </row>
    <row r="150" spans="1:54" x14ac:dyDescent="0.25">
      <c r="A150" s="1329" t="s">
        <v>361</v>
      </c>
      <c r="B150" s="1324"/>
      <c r="C150" s="1329" t="s">
        <v>748</v>
      </c>
      <c r="D150" s="1324"/>
      <c r="E150" s="1329" t="s">
        <v>753</v>
      </c>
      <c r="F150" s="1324"/>
      <c r="G150" s="1329" t="s">
        <v>748</v>
      </c>
      <c r="H150" s="1324"/>
      <c r="I150" s="1329"/>
      <c r="J150" s="1324"/>
      <c r="K150" s="1324"/>
      <c r="L150" s="1329"/>
      <c r="M150" s="1324"/>
      <c r="N150" s="1324"/>
      <c r="O150" s="1329"/>
      <c r="P150" s="1324"/>
      <c r="Q150" s="1329"/>
      <c r="R150" s="1324"/>
      <c r="S150" s="1330" t="s">
        <v>778</v>
      </c>
      <c r="T150" s="1324"/>
      <c r="U150" s="1324"/>
      <c r="V150" s="1324"/>
      <c r="W150" s="1324"/>
      <c r="X150" s="1324"/>
      <c r="Y150" s="1324"/>
      <c r="Z150" s="1324"/>
      <c r="AA150" s="1329" t="s">
        <v>732</v>
      </c>
      <c r="AB150" s="1324"/>
      <c r="AC150" s="1324"/>
      <c r="AD150" s="1324"/>
      <c r="AE150" s="1324"/>
      <c r="AF150" s="1329" t="s">
        <v>733</v>
      </c>
      <c r="AG150" s="1324"/>
      <c r="AH150" s="1324"/>
      <c r="AI150" s="1091" t="s">
        <v>417</v>
      </c>
      <c r="AJ150" s="1328" t="s">
        <v>734</v>
      </c>
      <c r="AK150" s="1324"/>
      <c r="AL150" s="1324"/>
      <c r="AM150" s="1324"/>
      <c r="AN150" s="1324"/>
      <c r="AO150" s="1324"/>
      <c r="AP150" s="1130">
        <v>213636940000</v>
      </c>
      <c r="AQ150" s="1130">
        <v>59443904500</v>
      </c>
      <c r="AR150" s="1130">
        <v>154193035500</v>
      </c>
      <c r="AS150" s="1130">
        <v>0</v>
      </c>
      <c r="AT150" s="1130">
        <v>54982293126</v>
      </c>
      <c r="AU150" s="1130">
        <v>4461611374</v>
      </c>
      <c r="AV150" s="1130">
        <v>18914690</v>
      </c>
      <c r="AW150" s="1130">
        <v>54963378436</v>
      </c>
      <c r="AX150" s="1130">
        <v>5391783</v>
      </c>
      <c r="AY150" s="1130">
        <v>13522907</v>
      </c>
      <c r="AZ150" s="1130">
        <v>5391783</v>
      </c>
      <c r="BA150" s="1130">
        <v>0</v>
      </c>
      <c r="BB150" s="1130">
        <v>0</v>
      </c>
    </row>
    <row r="151" spans="1:54" x14ac:dyDescent="0.25">
      <c r="A151" s="1329" t="s">
        <v>361</v>
      </c>
      <c r="B151" s="1324"/>
      <c r="C151" s="1329" t="s">
        <v>748</v>
      </c>
      <c r="D151" s="1324"/>
      <c r="E151" s="1329" t="s">
        <v>753</v>
      </c>
      <c r="F151" s="1324"/>
      <c r="G151" s="1329" t="s">
        <v>748</v>
      </c>
      <c r="H151" s="1324"/>
      <c r="I151" s="1329"/>
      <c r="J151" s="1324"/>
      <c r="K151" s="1324"/>
      <c r="L151" s="1329"/>
      <c r="M151" s="1324"/>
      <c r="N151" s="1324"/>
      <c r="O151" s="1329"/>
      <c r="P151" s="1324"/>
      <c r="Q151" s="1329"/>
      <c r="R151" s="1324"/>
      <c r="S151" s="1330" t="s">
        <v>778</v>
      </c>
      <c r="T151" s="1324"/>
      <c r="U151" s="1324"/>
      <c r="V151" s="1324"/>
      <c r="W151" s="1324"/>
      <c r="X151" s="1324"/>
      <c r="Y151" s="1324"/>
      <c r="Z151" s="1324"/>
      <c r="AA151" s="1329" t="s">
        <v>732</v>
      </c>
      <c r="AB151" s="1324"/>
      <c r="AC151" s="1324"/>
      <c r="AD151" s="1324"/>
      <c r="AE151" s="1324"/>
      <c r="AF151" s="1329" t="s">
        <v>735</v>
      </c>
      <c r="AG151" s="1324"/>
      <c r="AH151" s="1324"/>
      <c r="AI151" s="1091" t="s">
        <v>370</v>
      </c>
      <c r="AJ151" s="1328" t="s">
        <v>737</v>
      </c>
      <c r="AK151" s="1324"/>
      <c r="AL151" s="1324"/>
      <c r="AM151" s="1324"/>
      <c r="AN151" s="1324"/>
      <c r="AO151" s="1324"/>
      <c r="AP151" s="1130">
        <v>68419317000</v>
      </c>
      <c r="AQ151" s="1130">
        <v>1121525290</v>
      </c>
      <c r="AR151" s="1130">
        <v>67297791710</v>
      </c>
      <c r="AS151" s="1130">
        <v>0</v>
      </c>
      <c r="AT151" s="1130">
        <v>0</v>
      </c>
      <c r="AU151" s="1130">
        <v>1121525290</v>
      </c>
      <c r="AV151" s="1130">
        <v>0</v>
      </c>
      <c r="AW151" s="1130">
        <v>0</v>
      </c>
      <c r="AX151" s="1130">
        <v>0</v>
      </c>
      <c r="AY151" s="1130">
        <v>0</v>
      </c>
      <c r="AZ151" s="1130">
        <v>0</v>
      </c>
      <c r="BA151" s="1130">
        <v>0</v>
      </c>
      <c r="BB151" s="1130">
        <v>0</v>
      </c>
    </row>
    <row r="152" spans="1:54" x14ac:dyDescent="0.25">
      <c r="A152" s="1323" t="s">
        <v>361</v>
      </c>
      <c r="B152" s="1324"/>
      <c r="C152" s="1323" t="s">
        <v>748</v>
      </c>
      <c r="D152" s="1324"/>
      <c r="E152" s="1323" t="s">
        <v>753</v>
      </c>
      <c r="F152" s="1324"/>
      <c r="G152" s="1323" t="s">
        <v>748</v>
      </c>
      <c r="H152" s="1324"/>
      <c r="I152" s="1323" t="s">
        <v>742</v>
      </c>
      <c r="J152" s="1324"/>
      <c r="K152" s="1324"/>
      <c r="L152" s="1323"/>
      <c r="M152" s="1324"/>
      <c r="N152" s="1324"/>
      <c r="O152" s="1323"/>
      <c r="P152" s="1324"/>
      <c r="Q152" s="1323"/>
      <c r="R152" s="1324"/>
      <c r="S152" s="1325" t="s">
        <v>448</v>
      </c>
      <c r="T152" s="1324"/>
      <c r="U152" s="1324"/>
      <c r="V152" s="1324"/>
      <c r="W152" s="1324"/>
      <c r="X152" s="1324"/>
      <c r="Y152" s="1324"/>
      <c r="Z152" s="1324"/>
      <c r="AA152" s="1323" t="s">
        <v>732</v>
      </c>
      <c r="AB152" s="1324"/>
      <c r="AC152" s="1324"/>
      <c r="AD152" s="1324"/>
      <c r="AE152" s="1324"/>
      <c r="AF152" s="1323" t="s">
        <v>733</v>
      </c>
      <c r="AG152" s="1324"/>
      <c r="AH152" s="1324"/>
      <c r="AI152" s="1092" t="s">
        <v>417</v>
      </c>
      <c r="AJ152" s="1326" t="s">
        <v>734</v>
      </c>
      <c r="AK152" s="1324"/>
      <c r="AL152" s="1324"/>
      <c r="AM152" s="1324"/>
      <c r="AN152" s="1324"/>
      <c r="AO152" s="1324"/>
      <c r="AP152" s="1132">
        <v>306940000</v>
      </c>
      <c r="AQ152" s="1132">
        <v>184000000</v>
      </c>
      <c r="AR152" s="1132">
        <v>122940000</v>
      </c>
      <c r="AS152" s="1132">
        <v>0</v>
      </c>
      <c r="AT152" s="1132">
        <v>156000000</v>
      </c>
      <c r="AU152" s="1132">
        <v>28000000</v>
      </c>
      <c r="AV152" s="1132">
        <v>0</v>
      </c>
      <c r="AW152" s="1132">
        <v>156000000</v>
      </c>
      <c r="AX152" s="1132">
        <v>0</v>
      </c>
      <c r="AY152" s="1132">
        <v>0</v>
      </c>
      <c r="AZ152" s="1132">
        <v>0</v>
      </c>
      <c r="BA152" s="1132">
        <v>0</v>
      </c>
      <c r="BB152" s="1132">
        <v>0</v>
      </c>
    </row>
    <row r="153" spans="1:54" x14ac:dyDescent="0.25">
      <c r="A153" s="1329" t="s">
        <v>361</v>
      </c>
      <c r="B153" s="1324"/>
      <c r="C153" s="1329" t="s">
        <v>748</v>
      </c>
      <c r="D153" s="1324"/>
      <c r="E153" s="1329" t="s">
        <v>753</v>
      </c>
      <c r="F153" s="1324"/>
      <c r="G153" s="1329" t="s">
        <v>748</v>
      </c>
      <c r="H153" s="1324"/>
      <c r="I153" s="1329" t="s">
        <v>754</v>
      </c>
      <c r="J153" s="1324"/>
      <c r="K153" s="1324"/>
      <c r="L153" s="1329"/>
      <c r="M153" s="1324"/>
      <c r="N153" s="1324"/>
      <c r="O153" s="1329"/>
      <c r="P153" s="1324"/>
      <c r="Q153" s="1329"/>
      <c r="R153" s="1324"/>
      <c r="S153" s="1330" t="s">
        <v>449</v>
      </c>
      <c r="T153" s="1324"/>
      <c r="U153" s="1324"/>
      <c r="V153" s="1324"/>
      <c r="W153" s="1324"/>
      <c r="X153" s="1324"/>
      <c r="Y153" s="1324"/>
      <c r="Z153" s="1324"/>
      <c r="AA153" s="1329" t="s">
        <v>732</v>
      </c>
      <c r="AB153" s="1324"/>
      <c r="AC153" s="1324"/>
      <c r="AD153" s="1324"/>
      <c r="AE153" s="1324"/>
      <c r="AF153" s="1329" t="s">
        <v>733</v>
      </c>
      <c r="AG153" s="1324"/>
      <c r="AH153" s="1324"/>
      <c r="AI153" s="1091" t="s">
        <v>417</v>
      </c>
      <c r="AJ153" s="1328" t="s">
        <v>734</v>
      </c>
      <c r="AK153" s="1324"/>
      <c r="AL153" s="1324"/>
      <c r="AM153" s="1324"/>
      <c r="AN153" s="1324"/>
      <c r="AO153" s="1324"/>
      <c r="AP153" s="1130">
        <v>213330000000</v>
      </c>
      <c r="AQ153" s="1130">
        <v>59259904500</v>
      </c>
      <c r="AR153" s="1130">
        <v>154070095500</v>
      </c>
      <c r="AS153" s="1130">
        <v>0</v>
      </c>
      <c r="AT153" s="1130">
        <v>54826293126</v>
      </c>
      <c r="AU153" s="1130">
        <v>4433611374</v>
      </c>
      <c r="AV153" s="1130">
        <v>18914690</v>
      </c>
      <c r="AW153" s="1130">
        <v>54807378436</v>
      </c>
      <c r="AX153" s="1130">
        <v>5391783</v>
      </c>
      <c r="AY153" s="1130">
        <v>13522907</v>
      </c>
      <c r="AZ153" s="1130">
        <v>5391783</v>
      </c>
      <c r="BA153" s="1130">
        <v>0</v>
      </c>
      <c r="BB153" s="1130">
        <v>0</v>
      </c>
    </row>
    <row r="154" spans="1:54" x14ac:dyDescent="0.25">
      <c r="A154" s="1323" t="s">
        <v>361</v>
      </c>
      <c r="B154" s="1324"/>
      <c r="C154" s="1323" t="s">
        <v>748</v>
      </c>
      <c r="D154" s="1324"/>
      <c r="E154" s="1323" t="s">
        <v>753</v>
      </c>
      <c r="F154" s="1324"/>
      <c r="G154" s="1323" t="s">
        <v>748</v>
      </c>
      <c r="H154" s="1324"/>
      <c r="I154" s="1323" t="s">
        <v>754</v>
      </c>
      <c r="J154" s="1324"/>
      <c r="K154" s="1324"/>
      <c r="L154" s="1323" t="s">
        <v>738</v>
      </c>
      <c r="M154" s="1324"/>
      <c r="N154" s="1324"/>
      <c r="O154" s="1323" t="s">
        <v>685</v>
      </c>
      <c r="P154" s="1324"/>
      <c r="Q154" s="1323" t="s">
        <v>685</v>
      </c>
      <c r="R154" s="1324"/>
      <c r="S154" s="1325" t="s">
        <v>867</v>
      </c>
      <c r="T154" s="1324"/>
      <c r="U154" s="1324"/>
      <c r="V154" s="1324"/>
      <c r="W154" s="1324"/>
      <c r="X154" s="1324"/>
      <c r="Y154" s="1324"/>
      <c r="Z154" s="1324"/>
      <c r="AA154" s="1323" t="s">
        <v>732</v>
      </c>
      <c r="AB154" s="1324"/>
      <c r="AC154" s="1324"/>
      <c r="AD154" s="1324"/>
      <c r="AE154" s="1324"/>
      <c r="AF154" s="1323" t="s">
        <v>733</v>
      </c>
      <c r="AG154" s="1324"/>
      <c r="AH154" s="1324"/>
      <c r="AI154" s="1092" t="s">
        <v>417</v>
      </c>
      <c r="AJ154" s="1326" t="s">
        <v>734</v>
      </c>
      <c r="AK154" s="1324"/>
      <c r="AL154" s="1324"/>
      <c r="AM154" s="1324"/>
      <c r="AN154" s="1324"/>
      <c r="AO154" s="1324"/>
      <c r="AP154" s="1132">
        <v>206476770000</v>
      </c>
      <c r="AQ154" s="1132">
        <v>55365904500</v>
      </c>
      <c r="AR154" s="1132">
        <v>151110865500</v>
      </c>
      <c r="AS154" s="1132">
        <v>0</v>
      </c>
      <c r="AT154" s="1132">
        <v>54532006332</v>
      </c>
      <c r="AU154" s="1132">
        <v>833898168</v>
      </c>
      <c r="AV154" s="1132">
        <v>0</v>
      </c>
      <c r="AW154" s="1132">
        <v>54532006332</v>
      </c>
      <c r="AX154" s="1132">
        <v>0</v>
      </c>
      <c r="AY154" s="1132">
        <v>0</v>
      </c>
      <c r="AZ154" s="1132">
        <v>0</v>
      </c>
      <c r="BA154" s="1132">
        <v>0</v>
      </c>
      <c r="BB154" s="1132">
        <v>0</v>
      </c>
    </row>
    <row r="155" spans="1:54" x14ac:dyDescent="0.25">
      <c r="A155" s="1323" t="s">
        <v>361</v>
      </c>
      <c r="B155" s="1324"/>
      <c r="C155" s="1323" t="s">
        <v>748</v>
      </c>
      <c r="D155" s="1324"/>
      <c r="E155" s="1323" t="s">
        <v>753</v>
      </c>
      <c r="F155" s="1324"/>
      <c r="G155" s="1323" t="s">
        <v>748</v>
      </c>
      <c r="H155" s="1324"/>
      <c r="I155" s="1323" t="s">
        <v>754</v>
      </c>
      <c r="J155" s="1324"/>
      <c r="K155" s="1324"/>
      <c r="L155" s="1323" t="s">
        <v>741</v>
      </c>
      <c r="M155" s="1324"/>
      <c r="N155" s="1324"/>
      <c r="O155" s="1323" t="s">
        <v>685</v>
      </c>
      <c r="P155" s="1324"/>
      <c r="Q155" s="1323" t="s">
        <v>685</v>
      </c>
      <c r="R155" s="1324"/>
      <c r="S155" s="1325" t="s">
        <v>868</v>
      </c>
      <c r="T155" s="1324"/>
      <c r="U155" s="1324"/>
      <c r="V155" s="1324"/>
      <c r="W155" s="1324"/>
      <c r="X155" s="1324"/>
      <c r="Y155" s="1324"/>
      <c r="Z155" s="1324"/>
      <c r="AA155" s="1323" t="s">
        <v>732</v>
      </c>
      <c r="AB155" s="1324"/>
      <c r="AC155" s="1324"/>
      <c r="AD155" s="1324"/>
      <c r="AE155" s="1324"/>
      <c r="AF155" s="1323" t="s">
        <v>733</v>
      </c>
      <c r="AG155" s="1324"/>
      <c r="AH155" s="1324"/>
      <c r="AI155" s="1092" t="s">
        <v>417</v>
      </c>
      <c r="AJ155" s="1326" t="s">
        <v>734</v>
      </c>
      <c r="AK155" s="1324"/>
      <c r="AL155" s="1324"/>
      <c r="AM155" s="1324"/>
      <c r="AN155" s="1324"/>
      <c r="AO155" s="1324"/>
      <c r="AP155" s="1132">
        <v>554100000</v>
      </c>
      <c r="AQ155" s="1132">
        <v>460600000</v>
      </c>
      <c r="AR155" s="1132">
        <v>93500000</v>
      </c>
      <c r="AS155" s="1132">
        <v>0</v>
      </c>
      <c r="AT155" s="1132">
        <v>211800000</v>
      </c>
      <c r="AU155" s="1132">
        <v>248800000</v>
      </c>
      <c r="AV155" s="1132">
        <v>0</v>
      </c>
      <c r="AW155" s="1132">
        <v>211800000</v>
      </c>
      <c r="AX155" s="1132">
        <v>0</v>
      </c>
      <c r="AY155" s="1132">
        <v>0</v>
      </c>
      <c r="AZ155" s="1132">
        <v>0</v>
      </c>
      <c r="BA155" s="1132">
        <v>0</v>
      </c>
      <c r="BB155" s="1132">
        <v>0</v>
      </c>
    </row>
    <row r="156" spans="1:54" x14ac:dyDescent="0.25">
      <c r="A156" s="1323" t="s">
        <v>361</v>
      </c>
      <c r="B156" s="1324"/>
      <c r="C156" s="1323" t="s">
        <v>748</v>
      </c>
      <c r="D156" s="1324"/>
      <c r="E156" s="1323" t="s">
        <v>753</v>
      </c>
      <c r="F156" s="1324"/>
      <c r="G156" s="1323" t="s">
        <v>748</v>
      </c>
      <c r="H156" s="1324"/>
      <c r="I156" s="1323" t="s">
        <v>754</v>
      </c>
      <c r="J156" s="1324"/>
      <c r="K156" s="1324"/>
      <c r="L156" s="1323" t="s">
        <v>748</v>
      </c>
      <c r="M156" s="1324"/>
      <c r="N156" s="1324"/>
      <c r="O156" s="1323" t="s">
        <v>685</v>
      </c>
      <c r="P156" s="1324"/>
      <c r="Q156" s="1323" t="s">
        <v>685</v>
      </c>
      <c r="R156" s="1324"/>
      <c r="S156" s="1325" t="s">
        <v>437</v>
      </c>
      <c r="T156" s="1324"/>
      <c r="U156" s="1324"/>
      <c r="V156" s="1324"/>
      <c r="W156" s="1324"/>
      <c r="X156" s="1324"/>
      <c r="Y156" s="1324"/>
      <c r="Z156" s="1324"/>
      <c r="AA156" s="1323" t="s">
        <v>732</v>
      </c>
      <c r="AB156" s="1324"/>
      <c r="AC156" s="1324"/>
      <c r="AD156" s="1324"/>
      <c r="AE156" s="1324"/>
      <c r="AF156" s="1323" t="s">
        <v>733</v>
      </c>
      <c r="AG156" s="1324"/>
      <c r="AH156" s="1324"/>
      <c r="AI156" s="1092" t="s">
        <v>417</v>
      </c>
      <c r="AJ156" s="1326" t="s">
        <v>734</v>
      </c>
      <c r="AK156" s="1324"/>
      <c r="AL156" s="1324"/>
      <c r="AM156" s="1324"/>
      <c r="AN156" s="1324"/>
      <c r="AO156" s="1324"/>
      <c r="AP156" s="1132">
        <v>4094643318</v>
      </c>
      <c r="AQ156" s="1132">
        <v>2600000000</v>
      </c>
      <c r="AR156" s="1132">
        <v>1494643318</v>
      </c>
      <c r="AS156" s="1132">
        <v>0</v>
      </c>
      <c r="AT156" s="1132">
        <v>82486794</v>
      </c>
      <c r="AU156" s="1132">
        <v>2517513206</v>
      </c>
      <c r="AV156" s="1132">
        <v>18914690</v>
      </c>
      <c r="AW156" s="1132">
        <v>63572104</v>
      </c>
      <c r="AX156" s="1132">
        <v>5391783</v>
      </c>
      <c r="AY156" s="1132">
        <v>13522907</v>
      </c>
      <c r="AZ156" s="1132">
        <v>5391783</v>
      </c>
      <c r="BA156" s="1132">
        <v>0</v>
      </c>
      <c r="BB156" s="1132">
        <v>0</v>
      </c>
    </row>
    <row r="157" spans="1:54" x14ac:dyDescent="0.25">
      <c r="A157" s="1323" t="s">
        <v>361</v>
      </c>
      <c r="B157" s="1324"/>
      <c r="C157" s="1323" t="s">
        <v>748</v>
      </c>
      <c r="D157" s="1324"/>
      <c r="E157" s="1323" t="s">
        <v>753</v>
      </c>
      <c r="F157" s="1324"/>
      <c r="G157" s="1323" t="s">
        <v>748</v>
      </c>
      <c r="H157" s="1324"/>
      <c r="I157" s="1323" t="s">
        <v>754</v>
      </c>
      <c r="J157" s="1324"/>
      <c r="K157" s="1324"/>
      <c r="L157" s="1323" t="s">
        <v>742</v>
      </c>
      <c r="M157" s="1324"/>
      <c r="N157" s="1324"/>
      <c r="O157" s="1323" t="s">
        <v>685</v>
      </c>
      <c r="P157" s="1324"/>
      <c r="Q157" s="1323" t="s">
        <v>685</v>
      </c>
      <c r="R157" s="1324"/>
      <c r="S157" s="1325" t="s">
        <v>633</v>
      </c>
      <c r="T157" s="1324"/>
      <c r="U157" s="1324"/>
      <c r="V157" s="1324"/>
      <c r="W157" s="1324"/>
      <c r="X157" s="1324"/>
      <c r="Y157" s="1324"/>
      <c r="Z157" s="1324"/>
      <c r="AA157" s="1323" t="s">
        <v>732</v>
      </c>
      <c r="AB157" s="1324"/>
      <c r="AC157" s="1324"/>
      <c r="AD157" s="1324"/>
      <c r="AE157" s="1324"/>
      <c r="AF157" s="1323" t="s">
        <v>733</v>
      </c>
      <c r="AG157" s="1324"/>
      <c r="AH157" s="1324"/>
      <c r="AI157" s="1092" t="s">
        <v>417</v>
      </c>
      <c r="AJ157" s="1326" t="s">
        <v>734</v>
      </c>
      <c r="AK157" s="1324"/>
      <c r="AL157" s="1324"/>
      <c r="AM157" s="1324"/>
      <c r="AN157" s="1324"/>
      <c r="AO157" s="1324"/>
      <c r="AP157" s="1132">
        <v>671500000</v>
      </c>
      <c r="AQ157" s="1132">
        <v>0</v>
      </c>
      <c r="AR157" s="1132">
        <v>671500000</v>
      </c>
      <c r="AS157" s="1132">
        <v>0</v>
      </c>
      <c r="AT157" s="1132">
        <v>0</v>
      </c>
      <c r="AU157" s="1132">
        <v>0</v>
      </c>
      <c r="AV157" s="1132">
        <v>0</v>
      </c>
      <c r="AW157" s="1132">
        <v>0</v>
      </c>
      <c r="AX157" s="1132">
        <v>0</v>
      </c>
      <c r="AY157" s="1132">
        <v>0</v>
      </c>
      <c r="AZ157" s="1132">
        <v>0</v>
      </c>
      <c r="BA157" s="1132">
        <v>0</v>
      </c>
      <c r="BB157" s="1132">
        <v>0</v>
      </c>
    </row>
    <row r="158" spans="1:54" x14ac:dyDescent="0.25">
      <c r="A158" s="1323" t="s">
        <v>361</v>
      </c>
      <c r="B158" s="1324"/>
      <c r="C158" s="1323" t="s">
        <v>748</v>
      </c>
      <c r="D158" s="1324"/>
      <c r="E158" s="1323" t="s">
        <v>753</v>
      </c>
      <c r="F158" s="1324"/>
      <c r="G158" s="1323" t="s">
        <v>748</v>
      </c>
      <c r="H158" s="1324"/>
      <c r="I158" s="1323" t="s">
        <v>754</v>
      </c>
      <c r="J158" s="1324"/>
      <c r="K158" s="1324"/>
      <c r="L158" s="1323" t="s">
        <v>743</v>
      </c>
      <c r="M158" s="1324"/>
      <c r="N158" s="1324"/>
      <c r="O158" s="1323" t="s">
        <v>685</v>
      </c>
      <c r="P158" s="1324"/>
      <c r="Q158" s="1323" t="s">
        <v>685</v>
      </c>
      <c r="R158" s="1324"/>
      <c r="S158" s="1325" t="s">
        <v>637</v>
      </c>
      <c r="T158" s="1324"/>
      <c r="U158" s="1324"/>
      <c r="V158" s="1324"/>
      <c r="W158" s="1324"/>
      <c r="X158" s="1324"/>
      <c r="Y158" s="1324"/>
      <c r="Z158" s="1324"/>
      <c r="AA158" s="1323" t="s">
        <v>732</v>
      </c>
      <c r="AB158" s="1324"/>
      <c r="AC158" s="1324"/>
      <c r="AD158" s="1324"/>
      <c r="AE158" s="1324"/>
      <c r="AF158" s="1323" t="s">
        <v>733</v>
      </c>
      <c r="AG158" s="1324"/>
      <c r="AH158" s="1324"/>
      <c r="AI158" s="1092" t="s">
        <v>417</v>
      </c>
      <c r="AJ158" s="1326" t="s">
        <v>734</v>
      </c>
      <c r="AK158" s="1324"/>
      <c r="AL158" s="1324"/>
      <c r="AM158" s="1324"/>
      <c r="AN158" s="1324"/>
      <c r="AO158" s="1324"/>
      <c r="AP158" s="1132">
        <v>103586682</v>
      </c>
      <c r="AQ158" s="1132">
        <v>32500000</v>
      </c>
      <c r="AR158" s="1132">
        <v>71086682</v>
      </c>
      <c r="AS158" s="1132">
        <v>0</v>
      </c>
      <c r="AT158" s="1132">
        <v>0</v>
      </c>
      <c r="AU158" s="1132">
        <v>32500000</v>
      </c>
      <c r="AV158" s="1132">
        <v>0</v>
      </c>
      <c r="AW158" s="1132">
        <v>0</v>
      </c>
      <c r="AX158" s="1132">
        <v>0</v>
      </c>
      <c r="AY158" s="1132">
        <v>0</v>
      </c>
      <c r="AZ158" s="1132">
        <v>0</v>
      </c>
      <c r="BA158" s="1132">
        <v>0</v>
      </c>
      <c r="BB158" s="1132">
        <v>0</v>
      </c>
    </row>
    <row r="159" spans="1:54" x14ac:dyDescent="0.25">
      <c r="A159" s="1323" t="s">
        <v>361</v>
      </c>
      <c r="B159" s="1324"/>
      <c r="C159" s="1323" t="s">
        <v>748</v>
      </c>
      <c r="D159" s="1324"/>
      <c r="E159" s="1323" t="s">
        <v>753</v>
      </c>
      <c r="F159" s="1324"/>
      <c r="G159" s="1323" t="s">
        <v>748</v>
      </c>
      <c r="H159" s="1324"/>
      <c r="I159" s="1323" t="s">
        <v>754</v>
      </c>
      <c r="J159" s="1324"/>
      <c r="K159" s="1324"/>
      <c r="L159" s="1323" t="s">
        <v>753</v>
      </c>
      <c r="M159" s="1324"/>
      <c r="N159" s="1324"/>
      <c r="O159" s="1323" t="s">
        <v>685</v>
      </c>
      <c r="P159" s="1324"/>
      <c r="Q159" s="1323" t="s">
        <v>685</v>
      </c>
      <c r="R159" s="1324"/>
      <c r="S159" s="1325" t="s">
        <v>644</v>
      </c>
      <c r="T159" s="1324"/>
      <c r="U159" s="1324"/>
      <c r="V159" s="1324"/>
      <c r="W159" s="1324"/>
      <c r="X159" s="1324"/>
      <c r="Y159" s="1324"/>
      <c r="Z159" s="1324"/>
      <c r="AA159" s="1323" t="s">
        <v>732</v>
      </c>
      <c r="AB159" s="1324"/>
      <c r="AC159" s="1324"/>
      <c r="AD159" s="1324"/>
      <c r="AE159" s="1324"/>
      <c r="AF159" s="1323" t="s">
        <v>733</v>
      </c>
      <c r="AG159" s="1324"/>
      <c r="AH159" s="1324"/>
      <c r="AI159" s="1092" t="s">
        <v>417</v>
      </c>
      <c r="AJ159" s="1326" t="s">
        <v>734</v>
      </c>
      <c r="AK159" s="1324"/>
      <c r="AL159" s="1324"/>
      <c r="AM159" s="1324"/>
      <c r="AN159" s="1324"/>
      <c r="AO159" s="1324"/>
      <c r="AP159" s="1132">
        <v>70000000</v>
      </c>
      <c r="AQ159" s="1132">
        <v>0</v>
      </c>
      <c r="AR159" s="1132">
        <v>70000000</v>
      </c>
      <c r="AS159" s="1132">
        <v>0</v>
      </c>
      <c r="AT159" s="1132">
        <v>0</v>
      </c>
      <c r="AU159" s="1132">
        <v>0</v>
      </c>
      <c r="AV159" s="1132">
        <v>0</v>
      </c>
      <c r="AW159" s="1132">
        <v>0</v>
      </c>
      <c r="AX159" s="1132">
        <v>0</v>
      </c>
      <c r="AY159" s="1132">
        <v>0</v>
      </c>
      <c r="AZ159" s="1132">
        <v>0</v>
      </c>
      <c r="BA159" s="1132">
        <v>0</v>
      </c>
      <c r="BB159" s="1132">
        <v>0</v>
      </c>
    </row>
    <row r="160" spans="1:54" x14ac:dyDescent="0.25">
      <c r="A160" s="1323" t="s">
        <v>361</v>
      </c>
      <c r="B160" s="1324"/>
      <c r="C160" s="1323" t="s">
        <v>748</v>
      </c>
      <c r="D160" s="1324"/>
      <c r="E160" s="1323" t="s">
        <v>753</v>
      </c>
      <c r="F160" s="1324"/>
      <c r="G160" s="1323" t="s">
        <v>748</v>
      </c>
      <c r="H160" s="1324"/>
      <c r="I160" s="1323" t="s">
        <v>754</v>
      </c>
      <c r="J160" s="1324"/>
      <c r="K160" s="1324"/>
      <c r="L160" s="1323" t="s">
        <v>754</v>
      </c>
      <c r="M160" s="1324"/>
      <c r="N160" s="1324"/>
      <c r="O160" s="1323" t="s">
        <v>685</v>
      </c>
      <c r="P160" s="1324"/>
      <c r="Q160" s="1323" t="s">
        <v>685</v>
      </c>
      <c r="R160" s="1324"/>
      <c r="S160" s="1325" t="s">
        <v>869</v>
      </c>
      <c r="T160" s="1324"/>
      <c r="U160" s="1324"/>
      <c r="V160" s="1324"/>
      <c r="W160" s="1324"/>
      <c r="X160" s="1324"/>
      <c r="Y160" s="1324"/>
      <c r="Z160" s="1324"/>
      <c r="AA160" s="1323" t="s">
        <v>732</v>
      </c>
      <c r="AB160" s="1324"/>
      <c r="AC160" s="1324"/>
      <c r="AD160" s="1324"/>
      <c r="AE160" s="1324"/>
      <c r="AF160" s="1323" t="s">
        <v>733</v>
      </c>
      <c r="AG160" s="1324"/>
      <c r="AH160" s="1324"/>
      <c r="AI160" s="1092" t="s">
        <v>417</v>
      </c>
      <c r="AJ160" s="1326" t="s">
        <v>734</v>
      </c>
      <c r="AK160" s="1324"/>
      <c r="AL160" s="1324"/>
      <c r="AM160" s="1324"/>
      <c r="AN160" s="1324"/>
      <c r="AO160" s="1324"/>
      <c r="AP160" s="1132">
        <v>30000000</v>
      </c>
      <c r="AQ160" s="1132">
        <v>0</v>
      </c>
      <c r="AR160" s="1132">
        <v>30000000</v>
      </c>
      <c r="AS160" s="1132">
        <v>0</v>
      </c>
      <c r="AT160" s="1132">
        <v>0</v>
      </c>
      <c r="AU160" s="1132">
        <v>0</v>
      </c>
      <c r="AV160" s="1132">
        <v>0</v>
      </c>
      <c r="AW160" s="1132">
        <v>0</v>
      </c>
      <c r="AX160" s="1132">
        <v>0</v>
      </c>
      <c r="AY160" s="1132">
        <v>0</v>
      </c>
      <c r="AZ160" s="1132">
        <v>0</v>
      </c>
      <c r="BA160" s="1132">
        <v>0</v>
      </c>
      <c r="BB160" s="1132">
        <v>0</v>
      </c>
    </row>
    <row r="161" spans="1:54" x14ac:dyDescent="0.25">
      <c r="A161" s="1323" t="s">
        <v>361</v>
      </c>
      <c r="B161" s="1324"/>
      <c r="C161" s="1323" t="s">
        <v>748</v>
      </c>
      <c r="D161" s="1324"/>
      <c r="E161" s="1323" t="s">
        <v>753</v>
      </c>
      <c r="F161" s="1324"/>
      <c r="G161" s="1323" t="s">
        <v>748</v>
      </c>
      <c r="H161" s="1324"/>
      <c r="I161" s="1323" t="s">
        <v>754</v>
      </c>
      <c r="J161" s="1324"/>
      <c r="K161" s="1324"/>
      <c r="L161" s="1323" t="s">
        <v>755</v>
      </c>
      <c r="M161" s="1324"/>
      <c r="N161" s="1324"/>
      <c r="O161" s="1323" t="s">
        <v>685</v>
      </c>
      <c r="P161" s="1324"/>
      <c r="Q161" s="1323" t="s">
        <v>685</v>
      </c>
      <c r="R161" s="1324"/>
      <c r="S161" s="1325" t="s">
        <v>870</v>
      </c>
      <c r="T161" s="1324"/>
      <c r="U161" s="1324"/>
      <c r="V161" s="1324"/>
      <c r="W161" s="1324"/>
      <c r="X161" s="1324"/>
      <c r="Y161" s="1324"/>
      <c r="Z161" s="1324"/>
      <c r="AA161" s="1323" t="s">
        <v>732</v>
      </c>
      <c r="AB161" s="1324"/>
      <c r="AC161" s="1324"/>
      <c r="AD161" s="1324"/>
      <c r="AE161" s="1324"/>
      <c r="AF161" s="1323" t="s">
        <v>733</v>
      </c>
      <c r="AG161" s="1324"/>
      <c r="AH161" s="1324"/>
      <c r="AI161" s="1092" t="s">
        <v>417</v>
      </c>
      <c r="AJ161" s="1326" t="s">
        <v>734</v>
      </c>
      <c r="AK161" s="1324"/>
      <c r="AL161" s="1324"/>
      <c r="AM161" s="1324"/>
      <c r="AN161" s="1324"/>
      <c r="AO161" s="1324"/>
      <c r="AP161" s="1132">
        <v>5900000</v>
      </c>
      <c r="AQ161" s="1132">
        <v>5900000</v>
      </c>
      <c r="AR161" s="1132">
        <v>0</v>
      </c>
      <c r="AS161" s="1132">
        <v>0</v>
      </c>
      <c r="AT161" s="1132">
        <v>0</v>
      </c>
      <c r="AU161" s="1132">
        <v>5900000</v>
      </c>
      <c r="AV161" s="1132">
        <v>0</v>
      </c>
      <c r="AW161" s="1132">
        <v>0</v>
      </c>
      <c r="AX161" s="1132">
        <v>0</v>
      </c>
      <c r="AY161" s="1132">
        <v>0</v>
      </c>
      <c r="AZ161" s="1132">
        <v>0</v>
      </c>
      <c r="BA161" s="1132">
        <v>0</v>
      </c>
      <c r="BB161" s="1132">
        <v>0</v>
      </c>
    </row>
    <row r="162" spans="1:54" x14ac:dyDescent="0.25">
      <c r="A162" s="1323" t="s">
        <v>361</v>
      </c>
      <c r="B162" s="1324"/>
      <c r="C162" s="1323" t="s">
        <v>748</v>
      </c>
      <c r="D162" s="1324"/>
      <c r="E162" s="1323" t="s">
        <v>753</v>
      </c>
      <c r="F162" s="1324"/>
      <c r="G162" s="1323" t="s">
        <v>748</v>
      </c>
      <c r="H162" s="1324"/>
      <c r="I162" s="1323" t="s">
        <v>754</v>
      </c>
      <c r="J162" s="1324"/>
      <c r="K162" s="1324"/>
      <c r="L162" s="1323" t="s">
        <v>747</v>
      </c>
      <c r="M162" s="1324"/>
      <c r="N162" s="1324"/>
      <c r="O162" s="1323" t="s">
        <v>685</v>
      </c>
      <c r="P162" s="1324"/>
      <c r="Q162" s="1323" t="s">
        <v>685</v>
      </c>
      <c r="R162" s="1324"/>
      <c r="S162" s="1325" t="s">
        <v>871</v>
      </c>
      <c r="T162" s="1324"/>
      <c r="U162" s="1324"/>
      <c r="V162" s="1324"/>
      <c r="W162" s="1324"/>
      <c r="X162" s="1324"/>
      <c r="Y162" s="1324"/>
      <c r="Z162" s="1324"/>
      <c r="AA162" s="1323" t="s">
        <v>732</v>
      </c>
      <c r="AB162" s="1324"/>
      <c r="AC162" s="1324"/>
      <c r="AD162" s="1324"/>
      <c r="AE162" s="1324"/>
      <c r="AF162" s="1323" t="s">
        <v>733</v>
      </c>
      <c r="AG162" s="1324"/>
      <c r="AH162" s="1324"/>
      <c r="AI162" s="1092" t="s">
        <v>417</v>
      </c>
      <c r="AJ162" s="1326" t="s">
        <v>734</v>
      </c>
      <c r="AK162" s="1324"/>
      <c r="AL162" s="1324"/>
      <c r="AM162" s="1324"/>
      <c r="AN162" s="1324"/>
      <c r="AO162" s="1324"/>
      <c r="AP162" s="1132">
        <v>1323500000</v>
      </c>
      <c r="AQ162" s="1132">
        <v>795000000</v>
      </c>
      <c r="AR162" s="1132">
        <v>528500000</v>
      </c>
      <c r="AS162" s="1132">
        <v>0</v>
      </c>
      <c r="AT162" s="1132">
        <v>0</v>
      </c>
      <c r="AU162" s="1132">
        <v>795000000</v>
      </c>
      <c r="AV162" s="1132">
        <v>0</v>
      </c>
      <c r="AW162" s="1132">
        <v>0</v>
      </c>
      <c r="AX162" s="1132">
        <v>0</v>
      </c>
      <c r="AY162" s="1132">
        <v>0</v>
      </c>
      <c r="AZ162" s="1132">
        <v>0</v>
      </c>
      <c r="BA162" s="1132">
        <v>0</v>
      </c>
      <c r="BB162" s="1132">
        <v>0</v>
      </c>
    </row>
    <row r="163" spans="1:54" x14ac:dyDescent="0.25">
      <c r="A163" s="1329" t="s">
        <v>361</v>
      </c>
      <c r="B163" s="1324"/>
      <c r="C163" s="1329" t="s">
        <v>748</v>
      </c>
      <c r="D163" s="1324"/>
      <c r="E163" s="1329" t="s">
        <v>753</v>
      </c>
      <c r="F163" s="1324"/>
      <c r="G163" s="1329" t="s">
        <v>748</v>
      </c>
      <c r="H163" s="1324"/>
      <c r="I163" s="1329" t="s">
        <v>433</v>
      </c>
      <c r="J163" s="1324"/>
      <c r="K163" s="1324"/>
      <c r="L163" s="1329"/>
      <c r="M163" s="1324"/>
      <c r="N163" s="1324"/>
      <c r="O163" s="1329"/>
      <c r="P163" s="1324"/>
      <c r="Q163" s="1329"/>
      <c r="R163" s="1324"/>
      <c r="S163" s="1330" t="s">
        <v>578</v>
      </c>
      <c r="T163" s="1324"/>
      <c r="U163" s="1324"/>
      <c r="V163" s="1324"/>
      <c r="W163" s="1324"/>
      <c r="X163" s="1324"/>
      <c r="Y163" s="1324"/>
      <c r="Z163" s="1324"/>
      <c r="AA163" s="1329" t="s">
        <v>732</v>
      </c>
      <c r="AB163" s="1324"/>
      <c r="AC163" s="1324"/>
      <c r="AD163" s="1324"/>
      <c r="AE163" s="1324"/>
      <c r="AF163" s="1329" t="s">
        <v>735</v>
      </c>
      <c r="AG163" s="1324"/>
      <c r="AH163" s="1324"/>
      <c r="AI163" s="1091" t="s">
        <v>370</v>
      </c>
      <c r="AJ163" s="1328" t="s">
        <v>737</v>
      </c>
      <c r="AK163" s="1324"/>
      <c r="AL163" s="1324"/>
      <c r="AM163" s="1324"/>
      <c r="AN163" s="1324"/>
      <c r="AO163" s="1324"/>
      <c r="AP163" s="1130">
        <v>67899270000</v>
      </c>
      <c r="AQ163" s="1130">
        <v>1121525290</v>
      </c>
      <c r="AR163" s="1130">
        <v>66777744710</v>
      </c>
      <c r="AS163" s="1130">
        <v>0</v>
      </c>
      <c r="AT163" s="1130">
        <v>0</v>
      </c>
      <c r="AU163" s="1130">
        <v>1121525290</v>
      </c>
      <c r="AV163" s="1130">
        <v>0</v>
      </c>
      <c r="AW163" s="1130">
        <v>0</v>
      </c>
      <c r="AX163" s="1130">
        <v>0</v>
      </c>
      <c r="AY163" s="1130">
        <v>0</v>
      </c>
      <c r="AZ163" s="1130">
        <v>0</v>
      </c>
      <c r="BA163" s="1130">
        <v>0</v>
      </c>
      <c r="BB163" s="1130">
        <v>0</v>
      </c>
    </row>
    <row r="164" spans="1:54" x14ac:dyDescent="0.25">
      <c r="A164" s="1323" t="s">
        <v>361</v>
      </c>
      <c r="B164" s="1324"/>
      <c r="C164" s="1323" t="s">
        <v>748</v>
      </c>
      <c r="D164" s="1324"/>
      <c r="E164" s="1323" t="s">
        <v>753</v>
      </c>
      <c r="F164" s="1324"/>
      <c r="G164" s="1323" t="s">
        <v>748</v>
      </c>
      <c r="H164" s="1324"/>
      <c r="I164" s="1323" t="s">
        <v>433</v>
      </c>
      <c r="J164" s="1324"/>
      <c r="K164" s="1324"/>
      <c r="L164" s="1323" t="s">
        <v>738</v>
      </c>
      <c r="M164" s="1324"/>
      <c r="N164" s="1324"/>
      <c r="O164" s="1323" t="s">
        <v>685</v>
      </c>
      <c r="P164" s="1324"/>
      <c r="Q164" s="1323" t="s">
        <v>685</v>
      </c>
      <c r="R164" s="1324"/>
      <c r="S164" s="1325" t="s">
        <v>450</v>
      </c>
      <c r="T164" s="1324"/>
      <c r="U164" s="1324"/>
      <c r="V164" s="1324"/>
      <c r="W164" s="1324"/>
      <c r="X164" s="1324"/>
      <c r="Y164" s="1324"/>
      <c r="Z164" s="1324"/>
      <c r="AA164" s="1323" t="s">
        <v>732</v>
      </c>
      <c r="AB164" s="1324"/>
      <c r="AC164" s="1324"/>
      <c r="AD164" s="1324"/>
      <c r="AE164" s="1324"/>
      <c r="AF164" s="1323" t="s">
        <v>735</v>
      </c>
      <c r="AG164" s="1324"/>
      <c r="AH164" s="1324"/>
      <c r="AI164" s="1092" t="s">
        <v>370</v>
      </c>
      <c r="AJ164" s="1326" t="s">
        <v>737</v>
      </c>
      <c r="AK164" s="1324"/>
      <c r="AL164" s="1324"/>
      <c r="AM164" s="1324"/>
      <c r="AN164" s="1324"/>
      <c r="AO164" s="1324"/>
      <c r="AP164" s="1132">
        <v>55592270000</v>
      </c>
      <c r="AQ164" s="1132">
        <v>814525290</v>
      </c>
      <c r="AR164" s="1132">
        <v>54777744710</v>
      </c>
      <c r="AS164" s="1132">
        <v>0</v>
      </c>
      <c r="AT164" s="1132">
        <v>0</v>
      </c>
      <c r="AU164" s="1132">
        <v>814525290</v>
      </c>
      <c r="AV164" s="1132">
        <v>0</v>
      </c>
      <c r="AW164" s="1132">
        <v>0</v>
      </c>
      <c r="AX164" s="1132">
        <v>0</v>
      </c>
      <c r="AY164" s="1132">
        <v>0</v>
      </c>
      <c r="AZ164" s="1132">
        <v>0</v>
      </c>
      <c r="BA164" s="1132">
        <v>0</v>
      </c>
      <c r="BB164" s="1132">
        <v>0</v>
      </c>
    </row>
    <row r="165" spans="1:54" x14ac:dyDescent="0.25">
      <c r="A165" s="1323" t="s">
        <v>361</v>
      </c>
      <c r="B165" s="1324"/>
      <c r="C165" s="1323" t="s">
        <v>748</v>
      </c>
      <c r="D165" s="1324"/>
      <c r="E165" s="1323" t="s">
        <v>753</v>
      </c>
      <c r="F165" s="1324"/>
      <c r="G165" s="1323" t="s">
        <v>748</v>
      </c>
      <c r="H165" s="1324"/>
      <c r="I165" s="1323" t="s">
        <v>433</v>
      </c>
      <c r="J165" s="1324"/>
      <c r="K165" s="1324"/>
      <c r="L165" s="1323" t="s">
        <v>741</v>
      </c>
      <c r="M165" s="1324"/>
      <c r="N165" s="1324"/>
      <c r="O165" s="1323" t="s">
        <v>685</v>
      </c>
      <c r="P165" s="1324"/>
      <c r="Q165" s="1323" t="s">
        <v>685</v>
      </c>
      <c r="R165" s="1324"/>
      <c r="S165" s="1325" t="s">
        <v>451</v>
      </c>
      <c r="T165" s="1324"/>
      <c r="U165" s="1324"/>
      <c r="V165" s="1324"/>
      <c r="W165" s="1324"/>
      <c r="X165" s="1324"/>
      <c r="Y165" s="1324"/>
      <c r="Z165" s="1324"/>
      <c r="AA165" s="1323" t="s">
        <v>732</v>
      </c>
      <c r="AB165" s="1324"/>
      <c r="AC165" s="1324"/>
      <c r="AD165" s="1324"/>
      <c r="AE165" s="1324"/>
      <c r="AF165" s="1323" t="s">
        <v>735</v>
      </c>
      <c r="AG165" s="1324"/>
      <c r="AH165" s="1324"/>
      <c r="AI165" s="1092" t="s">
        <v>370</v>
      </c>
      <c r="AJ165" s="1326" t="s">
        <v>737</v>
      </c>
      <c r="AK165" s="1324"/>
      <c r="AL165" s="1324"/>
      <c r="AM165" s="1324"/>
      <c r="AN165" s="1324"/>
      <c r="AO165" s="1324"/>
      <c r="AP165" s="1132">
        <v>300000000</v>
      </c>
      <c r="AQ165" s="1132">
        <v>300000000</v>
      </c>
      <c r="AR165" s="1132">
        <v>0</v>
      </c>
      <c r="AS165" s="1132">
        <v>0</v>
      </c>
      <c r="AT165" s="1132">
        <v>0</v>
      </c>
      <c r="AU165" s="1132">
        <v>300000000</v>
      </c>
      <c r="AV165" s="1132">
        <v>0</v>
      </c>
      <c r="AW165" s="1132">
        <v>0</v>
      </c>
      <c r="AX165" s="1132">
        <v>0</v>
      </c>
      <c r="AY165" s="1132">
        <v>0</v>
      </c>
      <c r="AZ165" s="1132">
        <v>0</v>
      </c>
      <c r="BA165" s="1132">
        <v>0</v>
      </c>
      <c r="BB165" s="1132">
        <v>0</v>
      </c>
    </row>
    <row r="166" spans="1:54" x14ac:dyDescent="0.25">
      <c r="A166" s="1323" t="s">
        <v>361</v>
      </c>
      <c r="B166" s="1324"/>
      <c r="C166" s="1323" t="s">
        <v>748</v>
      </c>
      <c r="D166" s="1324"/>
      <c r="E166" s="1323" t="s">
        <v>753</v>
      </c>
      <c r="F166" s="1324"/>
      <c r="G166" s="1323" t="s">
        <v>748</v>
      </c>
      <c r="H166" s="1324"/>
      <c r="I166" s="1323" t="s">
        <v>433</v>
      </c>
      <c r="J166" s="1324"/>
      <c r="K166" s="1324"/>
      <c r="L166" s="1323" t="s">
        <v>748</v>
      </c>
      <c r="M166" s="1324"/>
      <c r="N166" s="1324"/>
      <c r="O166" s="1323" t="s">
        <v>685</v>
      </c>
      <c r="P166" s="1324"/>
      <c r="Q166" s="1323" t="s">
        <v>685</v>
      </c>
      <c r="R166" s="1324"/>
      <c r="S166" s="1325" t="s">
        <v>872</v>
      </c>
      <c r="T166" s="1324"/>
      <c r="U166" s="1324"/>
      <c r="V166" s="1324"/>
      <c r="W166" s="1324"/>
      <c r="X166" s="1324"/>
      <c r="Y166" s="1324"/>
      <c r="Z166" s="1324"/>
      <c r="AA166" s="1323" t="s">
        <v>732</v>
      </c>
      <c r="AB166" s="1324"/>
      <c r="AC166" s="1324"/>
      <c r="AD166" s="1324"/>
      <c r="AE166" s="1324"/>
      <c r="AF166" s="1323" t="s">
        <v>735</v>
      </c>
      <c r="AG166" s="1324"/>
      <c r="AH166" s="1324"/>
      <c r="AI166" s="1092" t="s">
        <v>370</v>
      </c>
      <c r="AJ166" s="1326" t="s">
        <v>737</v>
      </c>
      <c r="AK166" s="1324"/>
      <c r="AL166" s="1324"/>
      <c r="AM166" s="1324"/>
      <c r="AN166" s="1324"/>
      <c r="AO166" s="1324"/>
      <c r="AP166" s="1132">
        <v>7000000</v>
      </c>
      <c r="AQ166" s="1132">
        <v>7000000</v>
      </c>
      <c r="AR166" s="1132">
        <v>0</v>
      </c>
      <c r="AS166" s="1132">
        <v>0</v>
      </c>
      <c r="AT166" s="1132">
        <v>0</v>
      </c>
      <c r="AU166" s="1132">
        <v>7000000</v>
      </c>
      <c r="AV166" s="1132">
        <v>0</v>
      </c>
      <c r="AW166" s="1132">
        <v>0</v>
      </c>
      <c r="AX166" s="1132">
        <v>0</v>
      </c>
      <c r="AY166" s="1132">
        <v>0</v>
      </c>
      <c r="AZ166" s="1132">
        <v>0</v>
      </c>
      <c r="BA166" s="1132">
        <v>0</v>
      </c>
      <c r="BB166" s="1132">
        <v>0</v>
      </c>
    </row>
    <row r="167" spans="1:54" x14ac:dyDescent="0.25">
      <c r="A167" s="1323" t="s">
        <v>361</v>
      </c>
      <c r="B167" s="1324"/>
      <c r="C167" s="1323" t="s">
        <v>748</v>
      </c>
      <c r="D167" s="1324"/>
      <c r="E167" s="1323" t="s">
        <v>753</v>
      </c>
      <c r="F167" s="1324"/>
      <c r="G167" s="1323" t="s">
        <v>748</v>
      </c>
      <c r="H167" s="1324"/>
      <c r="I167" s="1323" t="s">
        <v>433</v>
      </c>
      <c r="J167" s="1324"/>
      <c r="K167" s="1324"/>
      <c r="L167" s="1323" t="s">
        <v>742</v>
      </c>
      <c r="M167" s="1324"/>
      <c r="N167" s="1324"/>
      <c r="O167" s="1323" t="s">
        <v>685</v>
      </c>
      <c r="P167" s="1324"/>
      <c r="Q167" s="1323" t="s">
        <v>685</v>
      </c>
      <c r="R167" s="1324"/>
      <c r="S167" s="1325" t="s">
        <v>437</v>
      </c>
      <c r="T167" s="1324"/>
      <c r="U167" s="1324"/>
      <c r="V167" s="1324"/>
      <c r="W167" s="1324"/>
      <c r="X167" s="1324"/>
      <c r="Y167" s="1324"/>
      <c r="Z167" s="1324"/>
      <c r="AA167" s="1323" t="s">
        <v>732</v>
      </c>
      <c r="AB167" s="1324"/>
      <c r="AC167" s="1324"/>
      <c r="AD167" s="1324"/>
      <c r="AE167" s="1324"/>
      <c r="AF167" s="1323" t="s">
        <v>735</v>
      </c>
      <c r="AG167" s="1324"/>
      <c r="AH167" s="1324"/>
      <c r="AI167" s="1092" t="s">
        <v>370</v>
      </c>
      <c r="AJ167" s="1326" t="s">
        <v>737</v>
      </c>
      <c r="AK167" s="1324"/>
      <c r="AL167" s="1324"/>
      <c r="AM167" s="1324"/>
      <c r="AN167" s="1324"/>
      <c r="AO167" s="1324"/>
      <c r="AP167" s="1132">
        <v>300000000</v>
      </c>
      <c r="AQ167" s="1132">
        <v>0</v>
      </c>
      <c r="AR167" s="1132">
        <v>300000000</v>
      </c>
      <c r="AS167" s="1132">
        <v>0</v>
      </c>
      <c r="AT167" s="1132">
        <v>0</v>
      </c>
      <c r="AU167" s="1132">
        <v>0</v>
      </c>
      <c r="AV167" s="1132">
        <v>0</v>
      </c>
      <c r="AW167" s="1132">
        <v>0</v>
      </c>
      <c r="AX167" s="1132">
        <v>0</v>
      </c>
      <c r="AY167" s="1132">
        <v>0</v>
      </c>
      <c r="AZ167" s="1132">
        <v>0</v>
      </c>
      <c r="BA167" s="1132">
        <v>0</v>
      </c>
      <c r="BB167" s="1132">
        <v>0</v>
      </c>
    </row>
    <row r="168" spans="1:54" x14ac:dyDescent="0.25">
      <c r="A168" s="1323" t="s">
        <v>361</v>
      </c>
      <c r="B168" s="1324"/>
      <c r="C168" s="1323" t="s">
        <v>748</v>
      </c>
      <c r="D168" s="1324"/>
      <c r="E168" s="1323" t="s">
        <v>753</v>
      </c>
      <c r="F168" s="1324"/>
      <c r="G168" s="1323" t="s">
        <v>748</v>
      </c>
      <c r="H168" s="1324"/>
      <c r="I168" s="1323" t="s">
        <v>433</v>
      </c>
      <c r="J168" s="1324"/>
      <c r="K168" s="1324"/>
      <c r="L168" s="1323" t="s">
        <v>743</v>
      </c>
      <c r="M168" s="1324"/>
      <c r="N168" s="1324"/>
      <c r="O168" s="1323" t="s">
        <v>685</v>
      </c>
      <c r="P168" s="1324"/>
      <c r="Q168" s="1323" t="s">
        <v>685</v>
      </c>
      <c r="R168" s="1324"/>
      <c r="S168" s="1325" t="s">
        <v>841</v>
      </c>
      <c r="T168" s="1324"/>
      <c r="U168" s="1324"/>
      <c r="V168" s="1324"/>
      <c r="W168" s="1324"/>
      <c r="X168" s="1324"/>
      <c r="Y168" s="1324"/>
      <c r="Z168" s="1324"/>
      <c r="AA168" s="1323" t="s">
        <v>732</v>
      </c>
      <c r="AB168" s="1324"/>
      <c r="AC168" s="1324"/>
      <c r="AD168" s="1324"/>
      <c r="AE168" s="1324"/>
      <c r="AF168" s="1323" t="s">
        <v>735</v>
      </c>
      <c r="AG168" s="1324"/>
      <c r="AH168" s="1324"/>
      <c r="AI168" s="1092" t="s">
        <v>370</v>
      </c>
      <c r="AJ168" s="1326" t="s">
        <v>737</v>
      </c>
      <c r="AK168" s="1324"/>
      <c r="AL168" s="1324"/>
      <c r="AM168" s="1324"/>
      <c r="AN168" s="1324"/>
      <c r="AO168" s="1324"/>
      <c r="AP168" s="1132">
        <v>200000000</v>
      </c>
      <c r="AQ168" s="1132">
        <v>0</v>
      </c>
      <c r="AR168" s="1132">
        <v>200000000</v>
      </c>
      <c r="AS168" s="1132">
        <v>0</v>
      </c>
      <c r="AT168" s="1132">
        <v>0</v>
      </c>
      <c r="AU168" s="1132">
        <v>0</v>
      </c>
      <c r="AV168" s="1132">
        <v>0</v>
      </c>
      <c r="AW168" s="1132">
        <v>0</v>
      </c>
      <c r="AX168" s="1132">
        <v>0</v>
      </c>
      <c r="AY168" s="1132">
        <v>0</v>
      </c>
      <c r="AZ168" s="1132">
        <v>0</v>
      </c>
      <c r="BA168" s="1132">
        <v>0</v>
      </c>
      <c r="BB168" s="1132">
        <v>0</v>
      </c>
    </row>
    <row r="169" spans="1:54" x14ac:dyDescent="0.25">
      <c r="A169" s="1323" t="s">
        <v>361</v>
      </c>
      <c r="B169" s="1324"/>
      <c r="C169" s="1323" t="s">
        <v>748</v>
      </c>
      <c r="D169" s="1324"/>
      <c r="E169" s="1323" t="s">
        <v>753</v>
      </c>
      <c r="F169" s="1324"/>
      <c r="G169" s="1323" t="s">
        <v>748</v>
      </c>
      <c r="H169" s="1324"/>
      <c r="I169" s="1323" t="s">
        <v>433</v>
      </c>
      <c r="J169" s="1324"/>
      <c r="K169" s="1324"/>
      <c r="L169" s="1323" t="s">
        <v>753</v>
      </c>
      <c r="M169" s="1324"/>
      <c r="N169" s="1324"/>
      <c r="O169" s="1323" t="s">
        <v>685</v>
      </c>
      <c r="P169" s="1324"/>
      <c r="Q169" s="1323" t="s">
        <v>685</v>
      </c>
      <c r="R169" s="1324"/>
      <c r="S169" s="1325" t="s">
        <v>873</v>
      </c>
      <c r="T169" s="1324"/>
      <c r="U169" s="1324"/>
      <c r="V169" s="1324"/>
      <c r="W169" s="1324"/>
      <c r="X169" s="1324"/>
      <c r="Y169" s="1324"/>
      <c r="Z169" s="1324"/>
      <c r="AA169" s="1323" t="s">
        <v>732</v>
      </c>
      <c r="AB169" s="1324"/>
      <c r="AC169" s="1324"/>
      <c r="AD169" s="1324"/>
      <c r="AE169" s="1324"/>
      <c r="AF169" s="1323" t="s">
        <v>735</v>
      </c>
      <c r="AG169" s="1324"/>
      <c r="AH169" s="1324"/>
      <c r="AI169" s="1092" t="s">
        <v>370</v>
      </c>
      <c r="AJ169" s="1326" t="s">
        <v>737</v>
      </c>
      <c r="AK169" s="1324"/>
      <c r="AL169" s="1324"/>
      <c r="AM169" s="1324"/>
      <c r="AN169" s="1324"/>
      <c r="AO169" s="1324"/>
      <c r="AP169" s="1132">
        <v>400000000</v>
      </c>
      <c r="AQ169" s="1132">
        <v>0</v>
      </c>
      <c r="AR169" s="1132">
        <v>400000000</v>
      </c>
      <c r="AS169" s="1132">
        <v>0</v>
      </c>
      <c r="AT169" s="1132">
        <v>0</v>
      </c>
      <c r="AU169" s="1132">
        <v>0</v>
      </c>
      <c r="AV169" s="1132">
        <v>0</v>
      </c>
      <c r="AW169" s="1132">
        <v>0</v>
      </c>
      <c r="AX169" s="1132">
        <v>0</v>
      </c>
      <c r="AY169" s="1132">
        <v>0</v>
      </c>
      <c r="AZ169" s="1132">
        <v>0</v>
      </c>
      <c r="BA169" s="1132">
        <v>0</v>
      </c>
      <c r="BB169" s="1132">
        <v>0</v>
      </c>
    </row>
    <row r="170" spans="1:54" x14ac:dyDescent="0.25">
      <c r="A170" s="1323" t="s">
        <v>361</v>
      </c>
      <c r="B170" s="1324"/>
      <c r="C170" s="1323" t="s">
        <v>748</v>
      </c>
      <c r="D170" s="1324"/>
      <c r="E170" s="1323" t="s">
        <v>753</v>
      </c>
      <c r="F170" s="1324"/>
      <c r="G170" s="1323" t="s">
        <v>748</v>
      </c>
      <c r="H170" s="1324"/>
      <c r="I170" s="1323" t="s">
        <v>433</v>
      </c>
      <c r="J170" s="1324"/>
      <c r="K170" s="1324"/>
      <c r="L170" s="1323" t="s">
        <v>755</v>
      </c>
      <c r="M170" s="1324"/>
      <c r="N170" s="1324"/>
      <c r="O170" s="1323" t="s">
        <v>685</v>
      </c>
      <c r="P170" s="1324"/>
      <c r="Q170" s="1323" t="s">
        <v>685</v>
      </c>
      <c r="R170" s="1324"/>
      <c r="S170" s="1325" t="s">
        <v>868</v>
      </c>
      <c r="T170" s="1324"/>
      <c r="U170" s="1324"/>
      <c r="V170" s="1324"/>
      <c r="W170" s="1324"/>
      <c r="X170" s="1324"/>
      <c r="Y170" s="1324"/>
      <c r="Z170" s="1324"/>
      <c r="AA170" s="1323" t="s">
        <v>732</v>
      </c>
      <c r="AB170" s="1324"/>
      <c r="AC170" s="1324"/>
      <c r="AD170" s="1324"/>
      <c r="AE170" s="1324"/>
      <c r="AF170" s="1323" t="s">
        <v>735</v>
      </c>
      <c r="AG170" s="1324"/>
      <c r="AH170" s="1324"/>
      <c r="AI170" s="1092" t="s">
        <v>370</v>
      </c>
      <c r="AJ170" s="1326" t="s">
        <v>737</v>
      </c>
      <c r="AK170" s="1324"/>
      <c r="AL170" s="1324"/>
      <c r="AM170" s="1324"/>
      <c r="AN170" s="1324"/>
      <c r="AO170" s="1324"/>
      <c r="AP170" s="1132">
        <v>11000000000</v>
      </c>
      <c r="AQ170" s="1132">
        <v>0</v>
      </c>
      <c r="AR170" s="1132">
        <v>11000000000</v>
      </c>
      <c r="AS170" s="1132">
        <v>0</v>
      </c>
      <c r="AT170" s="1132">
        <v>0</v>
      </c>
      <c r="AU170" s="1132">
        <v>0</v>
      </c>
      <c r="AV170" s="1132">
        <v>0</v>
      </c>
      <c r="AW170" s="1132">
        <v>0</v>
      </c>
      <c r="AX170" s="1132">
        <v>0</v>
      </c>
      <c r="AY170" s="1132">
        <v>0</v>
      </c>
      <c r="AZ170" s="1132">
        <v>0</v>
      </c>
      <c r="BA170" s="1132">
        <v>0</v>
      </c>
      <c r="BB170" s="1132">
        <v>0</v>
      </c>
    </row>
    <row r="171" spans="1:54" x14ac:dyDescent="0.25">
      <c r="A171" s="1323" t="s">
        <v>361</v>
      </c>
      <c r="B171" s="1324"/>
      <c r="C171" s="1323" t="s">
        <v>748</v>
      </c>
      <c r="D171" s="1324"/>
      <c r="E171" s="1323" t="s">
        <v>753</v>
      </c>
      <c r="F171" s="1324"/>
      <c r="G171" s="1323" t="s">
        <v>748</v>
      </c>
      <c r="H171" s="1324"/>
      <c r="I171" s="1323" t="s">
        <v>433</v>
      </c>
      <c r="J171" s="1324"/>
      <c r="K171" s="1324"/>
      <c r="L171" s="1323" t="s">
        <v>747</v>
      </c>
      <c r="M171" s="1324"/>
      <c r="N171" s="1324"/>
      <c r="O171" s="1323" t="s">
        <v>685</v>
      </c>
      <c r="P171" s="1324"/>
      <c r="Q171" s="1323" t="s">
        <v>685</v>
      </c>
      <c r="R171" s="1324"/>
      <c r="S171" s="1325" t="s">
        <v>874</v>
      </c>
      <c r="T171" s="1324"/>
      <c r="U171" s="1324"/>
      <c r="V171" s="1324"/>
      <c r="W171" s="1324"/>
      <c r="X171" s="1324"/>
      <c r="Y171" s="1324"/>
      <c r="Z171" s="1324"/>
      <c r="AA171" s="1323" t="s">
        <v>732</v>
      </c>
      <c r="AB171" s="1324"/>
      <c r="AC171" s="1324"/>
      <c r="AD171" s="1324"/>
      <c r="AE171" s="1324"/>
      <c r="AF171" s="1323" t="s">
        <v>735</v>
      </c>
      <c r="AG171" s="1324"/>
      <c r="AH171" s="1324"/>
      <c r="AI171" s="1092" t="s">
        <v>370</v>
      </c>
      <c r="AJ171" s="1326" t="s">
        <v>737</v>
      </c>
      <c r="AK171" s="1324"/>
      <c r="AL171" s="1324"/>
      <c r="AM171" s="1324"/>
      <c r="AN171" s="1324"/>
      <c r="AO171" s="1324"/>
      <c r="AP171" s="1132">
        <v>70000000</v>
      </c>
      <c r="AQ171" s="1132">
        <v>0</v>
      </c>
      <c r="AR171" s="1132">
        <v>70000000</v>
      </c>
      <c r="AS171" s="1132">
        <v>0</v>
      </c>
      <c r="AT171" s="1132">
        <v>0</v>
      </c>
      <c r="AU171" s="1132">
        <v>0</v>
      </c>
      <c r="AV171" s="1132">
        <v>0</v>
      </c>
      <c r="AW171" s="1132">
        <v>0</v>
      </c>
      <c r="AX171" s="1132">
        <v>0</v>
      </c>
      <c r="AY171" s="1132">
        <v>0</v>
      </c>
      <c r="AZ171" s="1132">
        <v>0</v>
      </c>
      <c r="BA171" s="1132">
        <v>0</v>
      </c>
      <c r="BB171" s="1132">
        <v>0</v>
      </c>
    </row>
    <row r="172" spans="1:54" x14ac:dyDescent="0.25">
      <c r="A172" s="1323" t="s">
        <v>361</v>
      </c>
      <c r="B172" s="1324"/>
      <c r="C172" s="1323" t="s">
        <v>748</v>
      </c>
      <c r="D172" s="1324"/>
      <c r="E172" s="1323" t="s">
        <v>753</v>
      </c>
      <c r="F172" s="1324"/>
      <c r="G172" s="1323" t="s">
        <v>748</v>
      </c>
      <c r="H172" s="1324"/>
      <c r="I172" s="1323" t="s">
        <v>433</v>
      </c>
      <c r="J172" s="1324"/>
      <c r="K172" s="1324"/>
      <c r="L172" s="1323" t="s">
        <v>417</v>
      </c>
      <c r="M172" s="1324"/>
      <c r="N172" s="1324"/>
      <c r="O172" s="1323" t="s">
        <v>685</v>
      </c>
      <c r="P172" s="1324"/>
      <c r="Q172" s="1323" t="s">
        <v>685</v>
      </c>
      <c r="R172" s="1324"/>
      <c r="S172" s="1325" t="s">
        <v>637</v>
      </c>
      <c r="T172" s="1324"/>
      <c r="U172" s="1324"/>
      <c r="V172" s="1324"/>
      <c r="W172" s="1324"/>
      <c r="X172" s="1324"/>
      <c r="Y172" s="1324"/>
      <c r="Z172" s="1324"/>
      <c r="AA172" s="1323" t="s">
        <v>732</v>
      </c>
      <c r="AB172" s="1324"/>
      <c r="AC172" s="1324"/>
      <c r="AD172" s="1324"/>
      <c r="AE172" s="1324"/>
      <c r="AF172" s="1323" t="s">
        <v>735</v>
      </c>
      <c r="AG172" s="1324"/>
      <c r="AH172" s="1324"/>
      <c r="AI172" s="1092" t="s">
        <v>370</v>
      </c>
      <c r="AJ172" s="1326" t="s">
        <v>737</v>
      </c>
      <c r="AK172" s="1324"/>
      <c r="AL172" s="1324"/>
      <c r="AM172" s="1324"/>
      <c r="AN172" s="1324"/>
      <c r="AO172" s="1324"/>
      <c r="AP172" s="1132">
        <v>30000000</v>
      </c>
      <c r="AQ172" s="1132">
        <v>0</v>
      </c>
      <c r="AR172" s="1132">
        <v>30000000</v>
      </c>
      <c r="AS172" s="1132">
        <v>0</v>
      </c>
      <c r="AT172" s="1132">
        <v>0</v>
      </c>
      <c r="AU172" s="1132">
        <v>0</v>
      </c>
      <c r="AV172" s="1132">
        <v>0</v>
      </c>
      <c r="AW172" s="1132">
        <v>0</v>
      </c>
      <c r="AX172" s="1132">
        <v>0</v>
      </c>
      <c r="AY172" s="1132">
        <v>0</v>
      </c>
      <c r="AZ172" s="1132">
        <v>0</v>
      </c>
      <c r="BA172" s="1132">
        <v>0</v>
      </c>
      <c r="BB172" s="1132">
        <v>0</v>
      </c>
    </row>
    <row r="173" spans="1:54" x14ac:dyDescent="0.25">
      <c r="A173" s="1323" t="s">
        <v>361</v>
      </c>
      <c r="B173" s="1324"/>
      <c r="C173" s="1323" t="s">
        <v>748</v>
      </c>
      <c r="D173" s="1324"/>
      <c r="E173" s="1323" t="s">
        <v>753</v>
      </c>
      <c r="F173" s="1324"/>
      <c r="G173" s="1323" t="s">
        <v>748</v>
      </c>
      <c r="H173" s="1324"/>
      <c r="I173" s="1323" t="s">
        <v>779</v>
      </c>
      <c r="J173" s="1324"/>
      <c r="K173" s="1324"/>
      <c r="L173" s="1323"/>
      <c r="M173" s="1324"/>
      <c r="N173" s="1324"/>
      <c r="O173" s="1323"/>
      <c r="P173" s="1324"/>
      <c r="Q173" s="1323"/>
      <c r="R173" s="1324"/>
      <c r="S173" s="1325" t="s">
        <v>452</v>
      </c>
      <c r="T173" s="1324"/>
      <c r="U173" s="1324"/>
      <c r="V173" s="1324"/>
      <c r="W173" s="1324"/>
      <c r="X173" s="1324"/>
      <c r="Y173" s="1324"/>
      <c r="Z173" s="1324"/>
      <c r="AA173" s="1323" t="s">
        <v>732</v>
      </c>
      <c r="AB173" s="1324"/>
      <c r="AC173" s="1324"/>
      <c r="AD173" s="1324"/>
      <c r="AE173" s="1324"/>
      <c r="AF173" s="1323" t="s">
        <v>735</v>
      </c>
      <c r="AG173" s="1324"/>
      <c r="AH173" s="1324"/>
      <c r="AI173" s="1092" t="s">
        <v>370</v>
      </c>
      <c r="AJ173" s="1326" t="s">
        <v>737</v>
      </c>
      <c r="AK173" s="1324"/>
      <c r="AL173" s="1324"/>
      <c r="AM173" s="1324"/>
      <c r="AN173" s="1324"/>
      <c r="AO173" s="1324"/>
      <c r="AP173" s="1132">
        <v>520047000</v>
      </c>
      <c r="AQ173" s="1132">
        <v>0</v>
      </c>
      <c r="AR173" s="1132">
        <v>520047000</v>
      </c>
      <c r="AS173" s="1132">
        <v>0</v>
      </c>
      <c r="AT173" s="1132">
        <v>0</v>
      </c>
      <c r="AU173" s="1132">
        <v>0</v>
      </c>
      <c r="AV173" s="1132">
        <v>0</v>
      </c>
      <c r="AW173" s="1132">
        <v>0</v>
      </c>
      <c r="AX173" s="1132">
        <v>0</v>
      </c>
      <c r="AY173" s="1132">
        <v>0</v>
      </c>
      <c r="AZ173" s="1132">
        <v>0</v>
      </c>
      <c r="BA173" s="1132">
        <v>0</v>
      </c>
      <c r="BB173" s="1132">
        <v>0</v>
      </c>
    </row>
    <row r="174" spans="1:54" s="1149" customFormat="1" x14ac:dyDescent="0.25">
      <c r="A174" s="1331" t="s">
        <v>453</v>
      </c>
      <c r="B174" s="1332"/>
      <c r="C174" s="1331"/>
      <c r="D174" s="1332"/>
      <c r="E174" s="1331"/>
      <c r="F174" s="1332"/>
      <c r="G174" s="1331"/>
      <c r="H174" s="1332"/>
      <c r="I174" s="1331"/>
      <c r="J174" s="1332"/>
      <c r="K174" s="1332"/>
      <c r="L174" s="1331"/>
      <c r="M174" s="1332"/>
      <c r="N174" s="1332"/>
      <c r="O174" s="1331"/>
      <c r="P174" s="1332"/>
      <c r="Q174" s="1331"/>
      <c r="R174" s="1332"/>
      <c r="S174" s="1334" t="s">
        <v>61</v>
      </c>
      <c r="T174" s="1332"/>
      <c r="U174" s="1332"/>
      <c r="V174" s="1332"/>
      <c r="W174" s="1332"/>
      <c r="X174" s="1332"/>
      <c r="Y174" s="1332"/>
      <c r="Z174" s="1332"/>
      <c r="AA174" s="1331" t="s">
        <v>732</v>
      </c>
      <c r="AB174" s="1332"/>
      <c r="AC174" s="1332"/>
      <c r="AD174" s="1332"/>
      <c r="AE174" s="1332"/>
      <c r="AF174" s="1331" t="s">
        <v>733</v>
      </c>
      <c r="AG174" s="1332"/>
      <c r="AH174" s="1332"/>
      <c r="AI174" s="1090" t="s">
        <v>417</v>
      </c>
      <c r="AJ174" s="1333" t="s">
        <v>734</v>
      </c>
      <c r="AK174" s="1332"/>
      <c r="AL174" s="1332"/>
      <c r="AM174" s="1332"/>
      <c r="AN174" s="1332"/>
      <c r="AO174" s="1332"/>
      <c r="AP174" s="1131">
        <v>28830707961</v>
      </c>
      <c r="AQ174" s="1131">
        <v>25327037881</v>
      </c>
      <c r="AR174" s="1131">
        <v>3503670080</v>
      </c>
      <c r="AS174" s="1131">
        <v>0</v>
      </c>
      <c r="AT174" s="1131">
        <v>15954844365</v>
      </c>
      <c r="AU174" s="1131">
        <v>9372193516</v>
      </c>
      <c r="AV174" s="1131">
        <v>0</v>
      </c>
      <c r="AW174" s="1131">
        <v>15954844365</v>
      </c>
      <c r="AX174" s="1131">
        <v>0</v>
      </c>
      <c r="AY174" s="1131">
        <v>0</v>
      </c>
      <c r="AZ174" s="1131">
        <v>0</v>
      </c>
      <c r="BA174" s="1131">
        <v>0</v>
      </c>
      <c r="BB174" s="1131">
        <v>0</v>
      </c>
    </row>
    <row r="175" spans="1:54" s="1149" customFormat="1" x14ac:dyDescent="0.25">
      <c r="A175" s="1331" t="s">
        <v>453</v>
      </c>
      <c r="B175" s="1332"/>
      <c r="C175" s="1331"/>
      <c r="D175" s="1332"/>
      <c r="E175" s="1331"/>
      <c r="F175" s="1332"/>
      <c r="G175" s="1331"/>
      <c r="H175" s="1332"/>
      <c r="I175" s="1331"/>
      <c r="J175" s="1332"/>
      <c r="K175" s="1332"/>
      <c r="L175" s="1331"/>
      <c r="M175" s="1332"/>
      <c r="N175" s="1332"/>
      <c r="O175" s="1331"/>
      <c r="P175" s="1332"/>
      <c r="Q175" s="1331"/>
      <c r="R175" s="1332"/>
      <c r="S175" s="1334" t="s">
        <v>61</v>
      </c>
      <c r="T175" s="1332"/>
      <c r="U175" s="1332"/>
      <c r="V175" s="1332"/>
      <c r="W175" s="1332"/>
      <c r="X175" s="1332"/>
      <c r="Y175" s="1332"/>
      <c r="Z175" s="1332"/>
      <c r="AA175" s="1331" t="s">
        <v>732</v>
      </c>
      <c r="AB175" s="1332"/>
      <c r="AC175" s="1332"/>
      <c r="AD175" s="1332"/>
      <c r="AE175" s="1332"/>
      <c r="AF175" s="1331" t="s">
        <v>733</v>
      </c>
      <c r="AG175" s="1332"/>
      <c r="AH175" s="1332"/>
      <c r="AI175" s="1090" t="s">
        <v>765</v>
      </c>
      <c r="AJ175" s="1333" t="s">
        <v>834</v>
      </c>
      <c r="AK175" s="1332"/>
      <c r="AL175" s="1332"/>
      <c r="AM175" s="1332"/>
      <c r="AN175" s="1332"/>
      <c r="AO175" s="1332"/>
      <c r="AP175" s="1131">
        <v>4000000000</v>
      </c>
      <c r="AQ175" s="1131">
        <v>0</v>
      </c>
      <c r="AR175" s="1131">
        <v>4000000000</v>
      </c>
      <c r="AS175" s="1131">
        <v>0</v>
      </c>
      <c r="AT175" s="1131">
        <v>0</v>
      </c>
      <c r="AU175" s="1131">
        <v>0</v>
      </c>
      <c r="AV175" s="1131">
        <v>0</v>
      </c>
      <c r="AW175" s="1131">
        <v>0</v>
      </c>
      <c r="AX175" s="1131">
        <v>0</v>
      </c>
      <c r="AY175" s="1131">
        <v>0</v>
      </c>
      <c r="AZ175" s="1131">
        <v>0</v>
      </c>
      <c r="BA175" s="1131">
        <v>0</v>
      </c>
      <c r="BB175" s="1131">
        <v>0</v>
      </c>
    </row>
    <row r="176" spans="1:54" s="1149" customFormat="1" x14ac:dyDescent="0.25">
      <c r="A176" s="1331" t="s">
        <v>453</v>
      </c>
      <c r="B176" s="1332"/>
      <c r="C176" s="1331"/>
      <c r="D176" s="1332"/>
      <c r="E176" s="1331"/>
      <c r="F176" s="1332"/>
      <c r="G176" s="1331"/>
      <c r="H176" s="1332"/>
      <c r="I176" s="1331"/>
      <c r="J176" s="1332"/>
      <c r="K176" s="1332"/>
      <c r="L176" s="1331"/>
      <c r="M176" s="1332"/>
      <c r="N176" s="1332"/>
      <c r="O176" s="1331"/>
      <c r="P176" s="1332"/>
      <c r="Q176" s="1331"/>
      <c r="R176" s="1332"/>
      <c r="S176" s="1334" t="s">
        <v>61</v>
      </c>
      <c r="T176" s="1332"/>
      <c r="U176" s="1332"/>
      <c r="V176" s="1332"/>
      <c r="W176" s="1332"/>
      <c r="X176" s="1332"/>
      <c r="Y176" s="1332"/>
      <c r="Z176" s="1332"/>
      <c r="AA176" s="1331" t="s">
        <v>732</v>
      </c>
      <c r="AB176" s="1332"/>
      <c r="AC176" s="1332"/>
      <c r="AD176" s="1332"/>
      <c r="AE176" s="1332"/>
      <c r="AF176" s="1331" t="s">
        <v>735</v>
      </c>
      <c r="AG176" s="1332"/>
      <c r="AH176" s="1332"/>
      <c r="AI176" s="1090" t="s">
        <v>745</v>
      </c>
      <c r="AJ176" s="1333" t="s">
        <v>781</v>
      </c>
      <c r="AK176" s="1332"/>
      <c r="AL176" s="1332"/>
      <c r="AM176" s="1332"/>
      <c r="AN176" s="1332"/>
      <c r="AO176" s="1332"/>
      <c r="AP176" s="1131">
        <v>3184674178</v>
      </c>
      <c r="AQ176" s="1131">
        <v>766620000</v>
      </c>
      <c r="AR176" s="1131">
        <v>2418054178</v>
      </c>
      <c r="AS176" s="1131">
        <v>0</v>
      </c>
      <c r="AT176" s="1131">
        <v>540370000</v>
      </c>
      <c r="AU176" s="1131">
        <v>226250000</v>
      </c>
      <c r="AV176" s="1131">
        <v>0</v>
      </c>
      <c r="AW176" s="1131">
        <v>540370000</v>
      </c>
      <c r="AX176" s="1131">
        <v>0</v>
      </c>
      <c r="AY176" s="1131">
        <v>0</v>
      </c>
      <c r="AZ176" s="1131">
        <v>0</v>
      </c>
      <c r="BA176" s="1131">
        <v>0</v>
      </c>
      <c r="BB176" s="1131">
        <v>0</v>
      </c>
    </row>
    <row r="177" spans="1:54" x14ac:dyDescent="0.25">
      <c r="A177" s="1329" t="s">
        <v>453</v>
      </c>
      <c r="B177" s="1324"/>
      <c r="C177" s="1329" t="s">
        <v>835</v>
      </c>
      <c r="D177" s="1324"/>
      <c r="E177" s="1329"/>
      <c r="F177" s="1324"/>
      <c r="G177" s="1329"/>
      <c r="H177" s="1324"/>
      <c r="I177" s="1329"/>
      <c r="J177" s="1324"/>
      <c r="K177" s="1324"/>
      <c r="L177" s="1329"/>
      <c r="M177" s="1324"/>
      <c r="N177" s="1324"/>
      <c r="O177" s="1329"/>
      <c r="P177" s="1324"/>
      <c r="Q177" s="1329"/>
      <c r="R177" s="1324"/>
      <c r="S177" s="1330" t="s">
        <v>836</v>
      </c>
      <c r="T177" s="1324"/>
      <c r="U177" s="1324"/>
      <c r="V177" s="1324"/>
      <c r="W177" s="1324"/>
      <c r="X177" s="1324"/>
      <c r="Y177" s="1324"/>
      <c r="Z177" s="1324"/>
      <c r="AA177" s="1329" t="s">
        <v>732</v>
      </c>
      <c r="AB177" s="1324"/>
      <c r="AC177" s="1324"/>
      <c r="AD177" s="1324"/>
      <c r="AE177" s="1324"/>
      <c r="AF177" s="1329" t="s">
        <v>733</v>
      </c>
      <c r="AG177" s="1324"/>
      <c r="AH177" s="1324"/>
      <c r="AI177" s="1091" t="s">
        <v>417</v>
      </c>
      <c r="AJ177" s="1328" t="s">
        <v>734</v>
      </c>
      <c r="AK177" s="1324"/>
      <c r="AL177" s="1324"/>
      <c r="AM177" s="1324"/>
      <c r="AN177" s="1324"/>
      <c r="AO177" s="1324"/>
      <c r="AP177" s="1130">
        <v>16953300000</v>
      </c>
      <c r="AQ177" s="1130">
        <v>13449629920</v>
      </c>
      <c r="AR177" s="1130">
        <v>3503670080</v>
      </c>
      <c r="AS177" s="1130">
        <v>0</v>
      </c>
      <c r="AT177" s="1130">
        <v>4077436404</v>
      </c>
      <c r="AU177" s="1130">
        <v>9372193516</v>
      </c>
      <c r="AV177" s="1130">
        <v>0</v>
      </c>
      <c r="AW177" s="1130">
        <v>4077436404</v>
      </c>
      <c r="AX177" s="1130">
        <v>0</v>
      </c>
      <c r="AY177" s="1130">
        <v>0</v>
      </c>
      <c r="AZ177" s="1130">
        <v>0</v>
      </c>
      <c r="BA177" s="1130">
        <v>0</v>
      </c>
      <c r="BB177" s="1130">
        <v>0</v>
      </c>
    </row>
    <row r="178" spans="1:54" x14ac:dyDescent="0.25">
      <c r="A178" s="1329" t="s">
        <v>453</v>
      </c>
      <c r="B178" s="1324"/>
      <c r="C178" s="1329" t="s">
        <v>835</v>
      </c>
      <c r="D178" s="1324"/>
      <c r="E178" s="1329"/>
      <c r="F178" s="1324"/>
      <c r="G178" s="1329"/>
      <c r="H178" s="1324"/>
      <c r="I178" s="1329"/>
      <c r="J178" s="1324"/>
      <c r="K178" s="1324"/>
      <c r="L178" s="1329"/>
      <c r="M178" s="1324"/>
      <c r="N178" s="1324"/>
      <c r="O178" s="1329"/>
      <c r="P178" s="1324"/>
      <c r="Q178" s="1329"/>
      <c r="R178" s="1324"/>
      <c r="S178" s="1330" t="s">
        <v>836</v>
      </c>
      <c r="T178" s="1324"/>
      <c r="U178" s="1324"/>
      <c r="V178" s="1324"/>
      <c r="W178" s="1324"/>
      <c r="X178" s="1324"/>
      <c r="Y178" s="1324"/>
      <c r="Z178" s="1324"/>
      <c r="AA178" s="1329" t="s">
        <v>732</v>
      </c>
      <c r="AB178" s="1324"/>
      <c r="AC178" s="1324"/>
      <c r="AD178" s="1324"/>
      <c r="AE178" s="1324"/>
      <c r="AF178" s="1329" t="s">
        <v>735</v>
      </c>
      <c r="AG178" s="1324"/>
      <c r="AH178" s="1324"/>
      <c r="AI178" s="1091" t="s">
        <v>745</v>
      </c>
      <c r="AJ178" s="1328" t="s">
        <v>781</v>
      </c>
      <c r="AK178" s="1324"/>
      <c r="AL178" s="1324"/>
      <c r="AM178" s="1324"/>
      <c r="AN178" s="1324"/>
      <c r="AO178" s="1324"/>
      <c r="AP178" s="1130">
        <v>3184674178</v>
      </c>
      <c r="AQ178" s="1130">
        <v>766620000</v>
      </c>
      <c r="AR178" s="1130">
        <v>2418054178</v>
      </c>
      <c r="AS178" s="1130">
        <v>0</v>
      </c>
      <c r="AT178" s="1130">
        <v>540370000</v>
      </c>
      <c r="AU178" s="1130">
        <v>226250000</v>
      </c>
      <c r="AV178" s="1130">
        <v>0</v>
      </c>
      <c r="AW178" s="1130">
        <v>540370000</v>
      </c>
      <c r="AX178" s="1130">
        <v>0</v>
      </c>
      <c r="AY178" s="1130">
        <v>0</v>
      </c>
      <c r="AZ178" s="1130">
        <v>0</v>
      </c>
      <c r="BA178" s="1130">
        <v>0</v>
      </c>
      <c r="BB178" s="1130">
        <v>0</v>
      </c>
    </row>
    <row r="179" spans="1:54" x14ac:dyDescent="0.25">
      <c r="A179" s="1329" t="s">
        <v>453</v>
      </c>
      <c r="B179" s="1324"/>
      <c r="C179" s="1329" t="s">
        <v>835</v>
      </c>
      <c r="D179" s="1324"/>
      <c r="E179" s="1329" t="s">
        <v>875</v>
      </c>
      <c r="F179" s="1324"/>
      <c r="G179" s="1329"/>
      <c r="H179" s="1324"/>
      <c r="I179" s="1329"/>
      <c r="J179" s="1324"/>
      <c r="K179" s="1324"/>
      <c r="L179" s="1329"/>
      <c r="M179" s="1324"/>
      <c r="N179" s="1324"/>
      <c r="O179" s="1329"/>
      <c r="P179" s="1324"/>
      <c r="Q179" s="1329"/>
      <c r="R179" s="1324"/>
      <c r="S179" s="1330" t="s">
        <v>876</v>
      </c>
      <c r="T179" s="1324"/>
      <c r="U179" s="1324"/>
      <c r="V179" s="1324"/>
      <c r="W179" s="1324"/>
      <c r="X179" s="1324"/>
      <c r="Y179" s="1324"/>
      <c r="Z179" s="1324"/>
      <c r="AA179" s="1329" t="s">
        <v>732</v>
      </c>
      <c r="AB179" s="1324"/>
      <c r="AC179" s="1324"/>
      <c r="AD179" s="1324"/>
      <c r="AE179" s="1324"/>
      <c r="AF179" s="1329" t="s">
        <v>733</v>
      </c>
      <c r="AG179" s="1324"/>
      <c r="AH179" s="1324"/>
      <c r="AI179" s="1091" t="s">
        <v>417</v>
      </c>
      <c r="AJ179" s="1328" t="s">
        <v>734</v>
      </c>
      <c r="AK179" s="1324"/>
      <c r="AL179" s="1324"/>
      <c r="AM179" s="1324"/>
      <c r="AN179" s="1324"/>
      <c r="AO179" s="1324"/>
      <c r="AP179" s="1130">
        <v>16953300000</v>
      </c>
      <c r="AQ179" s="1130">
        <v>13449629920</v>
      </c>
      <c r="AR179" s="1130">
        <v>3503670080</v>
      </c>
      <c r="AS179" s="1130">
        <v>0</v>
      </c>
      <c r="AT179" s="1130">
        <v>4077436404</v>
      </c>
      <c r="AU179" s="1130">
        <v>9372193516</v>
      </c>
      <c r="AV179" s="1130">
        <v>0</v>
      </c>
      <c r="AW179" s="1130">
        <v>4077436404</v>
      </c>
      <c r="AX179" s="1130">
        <v>0</v>
      </c>
      <c r="AY179" s="1130">
        <v>0</v>
      </c>
      <c r="AZ179" s="1130">
        <v>0</v>
      </c>
      <c r="BA179" s="1130">
        <v>0</v>
      </c>
      <c r="BB179" s="1130">
        <v>0</v>
      </c>
    </row>
    <row r="180" spans="1:54" x14ac:dyDescent="0.25">
      <c r="A180" s="1329" t="s">
        <v>453</v>
      </c>
      <c r="B180" s="1324"/>
      <c r="C180" s="1329" t="s">
        <v>835</v>
      </c>
      <c r="D180" s="1324"/>
      <c r="E180" s="1329" t="s">
        <v>875</v>
      </c>
      <c r="F180" s="1324"/>
      <c r="G180" s="1329" t="s">
        <v>738</v>
      </c>
      <c r="H180" s="1324"/>
      <c r="I180" s="1329"/>
      <c r="J180" s="1324"/>
      <c r="K180" s="1324"/>
      <c r="L180" s="1329"/>
      <c r="M180" s="1324"/>
      <c r="N180" s="1324"/>
      <c r="O180" s="1329"/>
      <c r="P180" s="1324"/>
      <c r="Q180" s="1329"/>
      <c r="R180" s="1324"/>
      <c r="S180" s="1330" t="s">
        <v>877</v>
      </c>
      <c r="T180" s="1324"/>
      <c r="U180" s="1324"/>
      <c r="V180" s="1324"/>
      <c r="W180" s="1324"/>
      <c r="X180" s="1324"/>
      <c r="Y180" s="1324"/>
      <c r="Z180" s="1324"/>
      <c r="AA180" s="1329" t="s">
        <v>732</v>
      </c>
      <c r="AB180" s="1324"/>
      <c r="AC180" s="1324"/>
      <c r="AD180" s="1324"/>
      <c r="AE180" s="1324"/>
      <c r="AF180" s="1329" t="s">
        <v>733</v>
      </c>
      <c r="AG180" s="1324"/>
      <c r="AH180" s="1324"/>
      <c r="AI180" s="1091" t="s">
        <v>417</v>
      </c>
      <c r="AJ180" s="1328" t="s">
        <v>734</v>
      </c>
      <c r="AK180" s="1324"/>
      <c r="AL180" s="1324"/>
      <c r="AM180" s="1324"/>
      <c r="AN180" s="1324"/>
      <c r="AO180" s="1324"/>
      <c r="AP180" s="1130">
        <v>16953300000</v>
      </c>
      <c r="AQ180" s="1130">
        <v>13449629920</v>
      </c>
      <c r="AR180" s="1130">
        <v>3503670080</v>
      </c>
      <c r="AS180" s="1130">
        <v>0</v>
      </c>
      <c r="AT180" s="1130">
        <v>4077436404</v>
      </c>
      <c r="AU180" s="1130">
        <v>9372193516</v>
      </c>
      <c r="AV180" s="1130">
        <v>0</v>
      </c>
      <c r="AW180" s="1130">
        <v>4077436404</v>
      </c>
      <c r="AX180" s="1130">
        <v>0</v>
      </c>
      <c r="AY180" s="1130">
        <v>0</v>
      </c>
      <c r="AZ180" s="1130">
        <v>0</v>
      </c>
      <c r="BA180" s="1130">
        <v>0</v>
      </c>
      <c r="BB180" s="1130">
        <v>0</v>
      </c>
    </row>
    <row r="181" spans="1:54" x14ac:dyDescent="0.25">
      <c r="A181" s="1329" t="s">
        <v>453</v>
      </c>
      <c r="B181" s="1324"/>
      <c r="C181" s="1329" t="s">
        <v>835</v>
      </c>
      <c r="D181" s="1324"/>
      <c r="E181" s="1329" t="s">
        <v>875</v>
      </c>
      <c r="F181" s="1324"/>
      <c r="G181" s="1329" t="s">
        <v>738</v>
      </c>
      <c r="H181" s="1324"/>
      <c r="I181" s="1329" t="s">
        <v>739</v>
      </c>
      <c r="J181" s="1324"/>
      <c r="K181" s="1324"/>
      <c r="L181" s="1329"/>
      <c r="M181" s="1324"/>
      <c r="N181" s="1324"/>
      <c r="O181" s="1329"/>
      <c r="P181" s="1324"/>
      <c r="Q181" s="1329"/>
      <c r="R181" s="1324"/>
      <c r="S181" s="1330" t="s">
        <v>878</v>
      </c>
      <c r="T181" s="1324"/>
      <c r="U181" s="1324"/>
      <c r="V181" s="1324"/>
      <c r="W181" s="1324"/>
      <c r="X181" s="1324"/>
      <c r="Y181" s="1324"/>
      <c r="Z181" s="1324"/>
      <c r="AA181" s="1329" t="s">
        <v>732</v>
      </c>
      <c r="AB181" s="1324"/>
      <c r="AC181" s="1324"/>
      <c r="AD181" s="1324"/>
      <c r="AE181" s="1324"/>
      <c r="AF181" s="1329" t="s">
        <v>733</v>
      </c>
      <c r="AG181" s="1324"/>
      <c r="AH181" s="1324"/>
      <c r="AI181" s="1091" t="s">
        <v>417</v>
      </c>
      <c r="AJ181" s="1328" t="s">
        <v>734</v>
      </c>
      <c r="AK181" s="1324"/>
      <c r="AL181" s="1324"/>
      <c r="AM181" s="1324"/>
      <c r="AN181" s="1324"/>
      <c r="AO181" s="1324"/>
      <c r="AP181" s="1130">
        <v>16953300000</v>
      </c>
      <c r="AQ181" s="1130">
        <v>13449629920</v>
      </c>
      <c r="AR181" s="1130">
        <v>3503670080</v>
      </c>
      <c r="AS181" s="1130">
        <v>0</v>
      </c>
      <c r="AT181" s="1130">
        <v>4077436404</v>
      </c>
      <c r="AU181" s="1130">
        <v>9372193516</v>
      </c>
      <c r="AV181" s="1130">
        <v>0</v>
      </c>
      <c r="AW181" s="1130">
        <v>4077436404</v>
      </c>
      <c r="AX181" s="1130">
        <v>0</v>
      </c>
      <c r="AY181" s="1130">
        <v>0</v>
      </c>
      <c r="AZ181" s="1130">
        <v>0</v>
      </c>
      <c r="BA181" s="1130">
        <v>0</v>
      </c>
      <c r="BB181" s="1130">
        <v>0</v>
      </c>
    </row>
    <row r="182" spans="1:54" x14ac:dyDescent="0.25">
      <c r="A182" s="1329" t="s">
        <v>453</v>
      </c>
      <c r="B182" s="1324"/>
      <c r="C182" s="1329" t="s">
        <v>835</v>
      </c>
      <c r="D182" s="1324"/>
      <c r="E182" s="1329" t="s">
        <v>875</v>
      </c>
      <c r="F182" s="1324"/>
      <c r="G182" s="1329" t="s">
        <v>738</v>
      </c>
      <c r="H182" s="1324"/>
      <c r="I182" s="1329" t="s">
        <v>739</v>
      </c>
      <c r="J182" s="1324"/>
      <c r="K182" s="1324"/>
      <c r="L182" s="1329" t="s">
        <v>738</v>
      </c>
      <c r="M182" s="1324"/>
      <c r="N182" s="1324"/>
      <c r="O182" s="1329"/>
      <c r="P182" s="1324"/>
      <c r="Q182" s="1329"/>
      <c r="R182" s="1324"/>
      <c r="S182" s="1330" t="s">
        <v>844</v>
      </c>
      <c r="T182" s="1324"/>
      <c r="U182" s="1324"/>
      <c r="V182" s="1324"/>
      <c r="W182" s="1324"/>
      <c r="X182" s="1324"/>
      <c r="Y182" s="1324"/>
      <c r="Z182" s="1324"/>
      <c r="AA182" s="1329" t="s">
        <v>732</v>
      </c>
      <c r="AB182" s="1324"/>
      <c r="AC182" s="1324"/>
      <c r="AD182" s="1324"/>
      <c r="AE182" s="1324"/>
      <c r="AF182" s="1329" t="s">
        <v>733</v>
      </c>
      <c r="AG182" s="1324"/>
      <c r="AH182" s="1324"/>
      <c r="AI182" s="1091" t="s">
        <v>417</v>
      </c>
      <c r="AJ182" s="1328" t="s">
        <v>734</v>
      </c>
      <c r="AK182" s="1324"/>
      <c r="AL182" s="1324"/>
      <c r="AM182" s="1324"/>
      <c r="AN182" s="1324"/>
      <c r="AO182" s="1324"/>
      <c r="AP182" s="1130">
        <v>3200000000</v>
      </c>
      <c r="AQ182" s="1130">
        <v>3127889920</v>
      </c>
      <c r="AR182" s="1130">
        <v>72110080</v>
      </c>
      <c r="AS182" s="1130">
        <v>0</v>
      </c>
      <c r="AT182" s="1130">
        <v>667938945</v>
      </c>
      <c r="AU182" s="1130">
        <v>2459950975</v>
      </c>
      <c r="AV182" s="1130">
        <v>0</v>
      </c>
      <c r="AW182" s="1130">
        <v>667938945</v>
      </c>
      <c r="AX182" s="1130">
        <v>0</v>
      </c>
      <c r="AY182" s="1130">
        <v>0</v>
      </c>
      <c r="AZ182" s="1130">
        <v>0</v>
      </c>
      <c r="BA182" s="1130">
        <v>0</v>
      </c>
      <c r="BB182" s="1130">
        <v>0</v>
      </c>
    </row>
    <row r="183" spans="1:54" x14ac:dyDescent="0.25">
      <c r="A183" s="1323" t="s">
        <v>453</v>
      </c>
      <c r="B183" s="1324"/>
      <c r="C183" s="1323" t="s">
        <v>835</v>
      </c>
      <c r="D183" s="1324"/>
      <c r="E183" s="1323" t="s">
        <v>875</v>
      </c>
      <c r="F183" s="1324"/>
      <c r="G183" s="1323" t="s">
        <v>738</v>
      </c>
      <c r="H183" s="1324"/>
      <c r="I183" s="1323" t="s">
        <v>739</v>
      </c>
      <c r="J183" s="1324"/>
      <c r="K183" s="1324"/>
      <c r="L183" s="1323" t="s">
        <v>738</v>
      </c>
      <c r="M183" s="1324"/>
      <c r="N183" s="1324"/>
      <c r="O183" s="1323" t="s">
        <v>738</v>
      </c>
      <c r="P183" s="1324"/>
      <c r="Q183" s="1323"/>
      <c r="R183" s="1324"/>
      <c r="S183" s="1325" t="s">
        <v>845</v>
      </c>
      <c r="T183" s="1324"/>
      <c r="U183" s="1324"/>
      <c r="V183" s="1324"/>
      <c r="W183" s="1324"/>
      <c r="X183" s="1324"/>
      <c r="Y183" s="1324"/>
      <c r="Z183" s="1324"/>
      <c r="AA183" s="1323" t="s">
        <v>732</v>
      </c>
      <c r="AB183" s="1324"/>
      <c r="AC183" s="1324"/>
      <c r="AD183" s="1324"/>
      <c r="AE183" s="1324"/>
      <c r="AF183" s="1323" t="s">
        <v>733</v>
      </c>
      <c r="AG183" s="1324"/>
      <c r="AH183" s="1324"/>
      <c r="AI183" s="1092" t="s">
        <v>417</v>
      </c>
      <c r="AJ183" s="1326" t="s">
        <v>734</v>
      </c>
      <c r="AK183" s="1324"/>
      <c r="AL183" s="1324"/>
      <c r="AM183" s="1324"/>
      <c r="AN183" s="1324"/>
      <c r="AO183" s="1324"/>
      <c r="AP183" s="1132">
        <v>1195270080</v>
      </c>
      <c r="AQ183" s="1132">
        <v>1193160000</v>
      </c>
      <c r="AR183" s="1132">
        <v>2110080</v>
      </c>
      <c r="AS183" s="1132">
        <v>0</v>
      </c>
      <c r="AT183" s="1132">
        <v>623190000</v>
      </c>
      <c r="AU183" s="1132">
        <v>569970000</v>
      </c>
      <c r="AV183" s="1132">
        <v>0</v>
      </c>
      <c r="AW183" s="1132">
        <v>623190000</v>
      </c>
      <c r="AX183" s="1132">
        <v>0</v>
      </c>
      <c r="AY183" s="1132">
        <v>0</v>
      </c>
      <c r="AZ183" s="1132">
        <v>0</v>
      </c>
      <c r="BA183" s="1132">
        <v>0</v>
      </c>
      <c r="BB183" s="1132">
        <v>0</v>
      </c>
    </row>
    <row r="184" spans="1:54" x14ac:dyDescent="0.25">
      <c r="A184" s="1323" t="s">
        <v>453</v>
      </c>
      <c r="B184" s="1324"/>
      <c r="C184" s="1323" t="s">
        <v>835</v>
      </c>
      <c r="D184" s="1324"/>
      <c r="E184" s="1323" t="s">
        <v>875</v>
      </c>
      <c r="F184" s="1324"/>
      <c r="G184" s="1323" t="s">
        <v>738</v>
      </c>
      <c r="H184" s="1324"/>
      <c r="I184" s="1323" t="s">
        <v>739</v>
      </c>
      <c r="J184" s="1324"/>
      <c r="K184" s="1324"/>
      <c r="L184" s="1323" t="s">
        <v>738</v>
      </c>
      <c r="M184" s="1324"/>
      <c r="N184" s="1324"/>
      <c r="O184" s="1323" t="s">
        <v>741</v>
      </c>
      <c r="P184" s="1324"/>
      <c r="Q184" s="1323"/>
      <c r="R184" s="1324"/>
      <c r="S184" s="1325" t="s">
        <v>840</v>
      </c>
      <c r="T184" s="1324"/>
      <c r="U184" s="1324"/>
      <c r="V184" s="1324"/>
      <c r="W184" s="1324"/>
      <c r="X184" s="1324"/>
      <c r="Y184" s="1324"/>
      <c r="Z184" s="1324"/>
      <c r="AA184" s="1323" t="s">
        <v>732</v>
      </c>
      <c r="AB184" s="1324"/>
      <c r="AC184" s="1324"/>
      <c r="AD184" s="1324"/>
      <c r="AE184" s="1324"/>
      <c r="AF184" s="1323" t="s">
        <v>733</v>
      </c>
      <c r="AG184" s="1324"/>
      <c r="AH184" s="1324"/>
      <c r="AI184" s="1092" t="s">
        <v>417</v>
      </c>
      <c r="AJ184" s="1326" t="s">
        <v>734</v>
      </c>
      <c r="AK184" s="1324"/>
      <c r="AL184" s="1324"/>
      <c r="AM184" s="1324"/>
      <c r="AN184" s="1324"/>
      <c r="AO184" s="1324"/>
      <c r="AP184" s="1132">
        <v>572800000</v>
      </c>
      <c r="AQ184" s="1132">
        <v>572800000</v>
      </c>
      <c r="AR184" s="1132">
        <v>0</v>
      </c>
      <c r="AS184" s="1132">
        <v>0</v>
      </c>
      <c r="AT184" s="1132">
        <v>0</v>
      </c>
      <c r="AU184" s="1132">
        <v>572800000</v>
      </c>
      <c r="AV184" s="1132">
        <v>0</v>
      </c>
      <c r="AW184" s="1132">
        <v>0</v>
      </c>
      <c r="AX184" s="1132">
        <v>0</v>
      </c>
      <c r="AY184" s="1132">
        <v>0</v>
      </c>
      <c r="AZ184" s="1132">
        <v>0</v>
      </c>
      <c r="BA184" s="1132">
        <v>0</v>
      </c>
      <c r="BB184" s="1132">
        <v>0</v>
      </c>
    </row>
    <row r="185" spans="1:54" x14ac:dyDescent="0.25">
      <c r="A185" s="1323" t="s">
        <v>453</v>
      </c>
      <c r="B185" s="1324"/>
      <c r="C185" s="1323" t="s">
        <v>835</v>
      </c>
      <c r="D185" s="1324"/>
      <c r="E185" s="1323" t="s">
        <v>875</v>
      </c>
      <c r="F185" s="1324"/>
      <c r="G185" s="1323" t="s">
        <v>738</v>
      </c>
      <c r="H185" s="1324"/>
      <c r="I185" s="1323" t="s">
        <v>739</v>
      </c>
      <c r="J185" s="1324"/>
      <c r="K185" s="1324"/>
      <c r="L185" s="1323" t="s">
        <v>738</v>
      </c>
      <c r="M185" s="1324"/>
      <c r="N185" s="1324"/>
      <c r="O185" s="1323" t="s">
        <v>748</v>
      </c>
      <c r="P185" s="1324"/>
      <c r="Q185" s="1323"/>
      <c r="R185" s="1324"/>
      <c r="S185" s="1325" t="s">
        <v>841</v>
      </c>
      <c r="T185" s="1324"/>
      <c r="U185" s="1324"/>
      <c r="V185" s="1324"/>
      <c r="W185" s="1324"/>
      <c r="X185" s="1324"/>
      <c r="Y185" s="1324"/>
      <c r="Z185" s="1324"/>
      <c r="AA185" s="1323" t="s">
        <v>732</v>
      </c>
      <c r="AB185" s="1324"/>
      <c r="AC185" s="1324"/>
      <c r="AD185" s="1324"/>
      <c r="AE185" s="1324"/>
      <c r="AF185" s="1323" t="s">
        <v>733</v>
      </c>
      <c r="AG185" s="1324"/>
      <c r="AH185" s="1324"/>
      <c r="AI185" s="1092" t="s">
        <v>417</v>
      </c>
      <c r="AJ185" s="1326" t="s">
        <v>734</v>
      </c>
      <c r="AK185" s="1324"/>
      <c r="AL185" s="1324"/>
      <c r="AM185" s="1324"/>
      <c r="AN185" s="1324"/>
      <c r="AO185" s="1324"/>
      <c r="AP185" s="1132">
        <v>300000000</v>
      </c>
      <c r="AQ185" s="1132">
        <v>300000000</v>
      </c>
      <c r="AR185" s="1132">
        <v>0</v>
      </c>
      <c r="AS185" s="1132">
        <v>0</v>
      </c>
      <c r="AT185" s="1132">
        <v>0</v>
      </c>
      <c r="AU185" s="1132">
        <v>300000000</v>
      </c>
      <c r="AV185" s="1132">
        <v>0</v>
      </c>
      <c r="AW185" s="1132">
        <v>0</v>
      </c>
      <c r="AX185" s="1132">
        <v>0</v>
      </c>
      <c r="AY185" s="1132">
        <v>0</v>
      </c>
      <c r="AZ185" s="1132">
        <v>0</v>
      </c>
      <c r="BA185" s="1132">
        <v>0</v>
      </c>
      <c r="BB185" s="1132">
        <v>0</v>
      </c>
    </row>
    <row r="186" spans="1:54" x14ac:dyDescent="0.25">
      <c r="A186" s="1323" t="s">
        <v>453</v>
      </c>
      <c r="B186" s="1324"/>
      <c r="C186" s="1323" t="s">
        <v>835</v>
      </c>
      <c r="D186" s="1324"/>
      <c r="E186" s="1323" t="s">
        <v>875</v>
      </c>
      <c r="F186" s="1324"/>
      <c r="G186" s="1323" t="s">
        <v>738</v>
      </c>
      <c r="H186" s="1324"/>
      <c r="I186" s="1323" t="s">
        <v>739</v>
      </c>
      <c r="J186" s="1324"/>
      <c r="K186" s="1324"/>
      <c r="L186" s="1323" t="s">
        <v>738</v>
      </c>
      <c r="M186" s="1324"/>
      <c r="N186" s="1324"/>
      <c r="O186" s="1323" t="s">
        <v>742</v>
      </c>
      <c r="P186" s="1324"/>
      <c r="Q186" s="1323"/>
      <c r="R186" s="1324"/>
      <c r="S186" s="1325" t="s">
        <v>437</v>
      </c>
      <c r="T186" s="1324"/>
      <c r="U186" s="1324"/>
      <c r="V186" s="1324"/>
      <c r="W186" s="1324"/>
      <c r="X186" s="1324"/>
      <c r="Y186" s="1324"/>
      <c r="Z186" s="1324"/>
      <c r="AA186" s="1323" t="s">
        <v>732</v>
      </c>
      <c r="AB186" s="1324"/>
      <c r="AC186" s="1324"/>
      <c r="AD186" s="1324"/>
      <c r="AE186" s="1324"/>
      <c r="AF186" s="1323" t="s">
        <v>733</v>
      </c>
      <c r="AG186" s="1324"/>
      <c r="AH186" s="1324"/>
      <c r="AI186" s="1092" t="s">
        <v>417</v>
      </c>
      <c r="AJ186" s="1326" t="s">
        <v>734</v>
      </c>
      <c r="AK186" s="1324"/>
      <c r="AL186" s="1324"/>
      <c r="AM186" s="1324"/>
      <c r="AN186" s="1324"/>
      <c r="AO186" s="1324"/>
      <c r="AP186" s="1132">
        <v>1061929920</v>
      </c>
      <c r="AQ186" s="1132">
        <v>1061929920</v>
      </c>
      <c r="AR186" s="1132">
        <v>0</v>
      </c>
      <c r="AS186" s="1132">
        <v>0</v>
      </c>
      <c r="AT186" s="1132">
        <v>44748945</v>
      </c>
      <c r="AU186" s="1132">
        <v>1017180975</v>
      </c>
      <c r="AV186" s="1132">
        <v>0</v>
      </c>
      <c r="AW186" s="1132">
        <v>44748945</v>
      </c>
      <c r="AX186" s="1132">
        <v>0</v>
      </c>
      <c r="AY186" s="1132">
        <v>0</v>
      </c>
      <c r="AZ186" s="1132">
        <v>0</v>
      </c>
      <c r="BA186" s="1132">
        <v>0</v>
      </c>
      <c r="BB186" s="1132">
        <v>0</v>
      </c>
    </row>
    <row r="187" spans="1:54" x14ac:dyDescent="0.25">
      <c r="A187" s="1323" t="s">
        <v>453</v>
      </c>
      <c r="B187" s="1324"/>
      <c r="C187" s="1323" t="s">
        <v>835</v>
      </c>
      <c r="D187" s="1324"/>
      <c r="E187" s="1323" t="s">
        <v>875</v>
      </c>
      <c r="F187" s="1324"/>
      <c r="G187" s="1323" t="s">
        <v>738</v>
      </c>
      <c r="H187" s="1324"/>
      <c r="I187" s="1323" t="s">
        <v>739</v>
      </c>
      <c r="J187" s="1324"/>
      <c r="K187" s="1324"/>
      <c r="L187" s="1323" t="s">
        <v>738</v>
      </c>
      <c r="M187" s="1324"/>
      <c r="N187" s="1324"/>
      <c r="O187" s="1323" t="s">
        <v>753</v>
      </c>
      <c r="P187" s="1324"/>
      <c r="Q187" s="1323"/>
      <c r="R187" s="1324"/>
      <c r="S187" s="1325" t="s">
        <v>842</v>
      </c>
      <c r="T187" s="1324"/>
      <c r="U187" s="1324"/>
      <c r="V187" s="1324"/>
      <c r="W187" s="1324"/>
      <c r="X187" s="1324"/>
      <c r="Y187" s="1324"/>
      <c r="Z187" s="1324"/>
      <c r="AA187" s="1323" t="s">
        <v>732</v>
      </c>
      <c r="AB187" s="1324"/>
      <c r="AC187" s="1324"/>
      <c r="AD187" s="1324"/>
      <c r="AE187" s="1324"/>
      <c r="AF187" s="1323" t="s">
        <v>733</v>
      </c>
      <c r="AG187" s="1324"/>
      <c r="AH187" s="1324"/>
      <c r="AI187" s="1092" t="s">
        <v>417</v>
      </c>
      <c r="AJ187" s="1326" t="s">
        <v>734</v>
      </c>
      <c r="AK187" s="1324"/>
      <c r="AL187" s="1324"/>
      <c r="AM187" s="1324"/>
      <c r="AN187" s="1324"/>
      <c r="AO187" s="1324"/>
      <c r="AP187" s="1132">
        <v>70000000</v>
      </c>
      <c r="AQ187" s="1132">
        <v>0</v>
      </c>
      <c r="AR187" s="1132">
        <v>70000000</v>
      </c>
      <c r="AS187" s="1132">
        <v>0</v>
      </c>
      <c r="AT187" s="1132">
        <v>0</v>
      </c>
      <c r="AU187" s="1132">
        <v>0</v>
      </c>
      <c r="AV187" s="1132">
        <v>0</v>
      </c>
      <c r="AW187" s="1132">
        <v>0</v>
      </c>
      <c r="AX187" s="1132">
        <v>0</v>
      </c>
      <c r="AY187" s="1132">
        <v>0</v>
      </c>
      <c r="AZ187" s="1132">
        <v>0</v>
      </c>
      <c r="BA187" s="1132">
        <v>0</v>
      </c>
      <c r="BB187" s="1132">
        <v>0</v>
      </c>
    </row>
    <row r="188" spans="1:54" x14ac:dyDescent="0.25">
      <c r="A188" s="1329" t="s">
        <v>453</v>
      </c>
      <c r="B188" s="1324"/>
      <c r="C188" s="1329" t="s">
        <v>835</v>
      </c>
      <c r="D188" s="1324"/>
      <c r="E188" s="1329" t="s">
        <v>875</v>
      </c>
      <c r="F188" s="1324"/>
      <c r="G188" s="1329" t="s">
        <v>738</v>
      </c>
      <c r="H188" s="1324"/>
      <c r="I188" s="1329" t="s">
        <v>739</v>
      </c>
      <c r="J188" s="1324"/>
      <c r="K188" s="1324"/>
      <c r="L188" s="1329" t="s">
        <v>741</v>
      </c>
      <c r="M188" s="1324"/>
      <c r="N188" s="1324"/>
      <c r="O188" s="1329"/>
      <c r="P188" s="1324"/>
      <c r="Q188" s="1329"/>
      <c r="R188" s="1324"/>
      <c r="S188" s="1330" t="s">
        <v>839</v>
      </c>
      <c r="T188" s="1324"/>
      <c r="U188" s="1324"/>
      <c r="V188" s="1324"/>
      <c r="W188" s="1324"/>
      <c r="X188" s="1324"/>
      <c r="Y188" s="1324"/>
      <c r="Z188" s="1324"/>
      <c r="AA188" s="1329" t="s">
        <v>732</v>
      </c>
      <c r="AB188" s="1324"/>
      <c r="AC188" s="1324"/>
      <c r="AD188" s="1324"/>
      <c r="AE188" s="1324"/>
      <c r="AF188" s="1329" t="s">
        <v>733</v>
      </c>
      <c r="AG188" s="1324"/>
      <c r="AH188" s="1324"/>
      <c r="AI188" s="1091" t="s">
        <v>417</v>
      </c>
      <c r="AJ188" s="1328" t="s">
        <v>734</v>
      </c>
      <c r="AK188" s="1324"/>
      <c r="AL188" s="1324"/>
      <c r="AM188" s="1324"/>
      <c r="AN188" s="1324"/>
      <c r="AO188" s="1324"/>
      <c r="AP188" s="1130">
        <v>13753300000</v>
      </c>
      <c r="AQ188" s="1130">
        <v>10321740000</v>
      </c>
      <c r="AR188" s="1130">
        <v>3431560000</v>
      </c>
      <c r="AS188" s="1130">
        <v>0</v>
      </c>
      <c r="AT188" s="1130">
        <v>3409497459</v>
      </c>
      <c r="AU188" s="1130">
        <v>6912242541</v>
      </c>
      <c r="AV188" s="1130">
        <v>0</v>
      </c>
      <c r="AW188" s="1130">
        <v>3409497459</v>
      </c>
      <c r="AX188" s="1130">
        <v>0</v>
      </c>
      <c r="AY188" s="1130">
        <v>0</v>
      </c>
      <c r="AZ188" s="1130">
        <v>0</v>
      </c>
      <c r="BA188" s="1130">
        <v>0</v>
      </c>
      <c r="BB188" s="1130">
        <v>0</v>
      </c>
    </row>
    <row r="189" spans="1:54" x14ac:dyDescent="0.25">
      <c r="A189" s="1323" t="s">
        <v>453</v>
      </c>
      <c r="B189" s="1324"/>
      <c r="C189" s="1323" t="s">
        <v>835</v>
      </c>
      <c r="D189" s="1324"/>
      <c r="E189" s="1323" t="s">
        <v>875</v>
      </c>
      <c r="F189" s="1324"/>
      <c r="G189" s="1323" t="s">
        <v>738</v>
      </c>
      <c r="H189" s="1324"/>
      <c r="I189" s="1323" t="s">
        <v>739</v>
      </c>
      <c r="J189" s="1324"/>
      <c r="K189" s="1324"/>
      <c r="L189" s="1323" t="s">
        <v>741</v>
      </c>
      <c r="M189" s="1324"/>
      <c r="N189" s="1324"/>
      <c r="O189" s="1323" t="s">
        <v>738</v>
      </c>
      <c r="P189" s="1324"/>
      <c r="Q189" s="1323"/>
      <c r="R189" s="1324"/>
      <c r="S189" s="1325" t="s">
        <v>845</v>
      </c>
      <c r="T189" s="1324"/>
      <c r="U189" s="1324"/>
      <c r="V189" s="1324"/>
      <c r="W189" s="1324"/>
      <c r="X189" s="1324"/>
      <c r="Y189" s="1324"/>
      <c r="Z189" s="1324"/>
      <c r="AA189" s="1323" t="s">
        <v>732</v>
      </c>
      <c r="AB189" s="1324"/>
      <c r="AC189" s="1324"/>
      <c r="AD189" s="1324"/>
      <c r="AE189" s="1324"/>
      <c r="AF189" s="1323" t="s">
        <v>733</v>
      </c>
      <c r="AG189" s="1324"/>
      <c r="AH189" s="1324"/>
      <c r="AI189" s="1092" t="s">
        <v>417</v>
      </c>
      <c r="AJ189" s="1326" t="s">
        <v>734</v>
      </c>
      <c r="AK189" s="1324"/>
      <c r="AL189" s="1324"/>
      <c r="AM189" s="1324"/>
      <c r="AN189" s="1324"/>
      <c r="AO189" s="1324"/>
      <c r="AP189" s="1132">
        <v>7474200000</v>
      </c>
      <c r="AQ189" s="1132">
        <v>5123340000</v>
      </c>
      <c r="AR189" s="1132">
        <v>2350860000</v>
      </c>
      <c r="AS189" s="1132">
        <v>0</v>
      </c>
      <c r="AT189" s="1132">
        <v>3388600000</v>
      </c>
      <c r="AU189" s="1132">
        <v>1734740000</v>
      </c>
      <c r="AV189" s="1132">
        <v>0</v>
      </c>
      <c r="AW189" s="1132">
        <v>3388600000</v>
      </c>
      <c r="AX189" s="1132">
        <v>0</v>
      </c>
      <c r="AY189" s="1132">
        <v>0</v>
      </c>
      <c r="AZ189" s="1132">
        <v>0</v>
      </c>
      <c r="BA189" s="1132">
        <v>0</v>
      </c>
      <c r="BB189" s="1132">
        <v>0</v>
      </c>
    </row>
    <row r="190" spans="1:54" x14ac:dyDescent="0.25">
      <c r="A190" s="1323" t="s">
        <v>453</v>
      </c>
      <c r="B190" s="1324"/>
      <c r="C190" s="1323" t="s">
        <v>835</v>
      </c>
      <c r="D190" s="1324"/>
      <c r="E190" s="1323" t="s">
        <v>875</v>
      </c>
      <c r="F190" s="1324"/>
      <c r="G190" s="1323" t="s">
        <v>738</v>
      </c>
      <c r="H190" s="1324"/>
      <c r="I190" s="1323" t="s">
        <v>739</v>
      </c>
      <c r="J190" s="1324"/>
      <c r="K190" s="1324"/>
      <c r="L190" s="1323" t="s">
        <v>741</v>
      </c>
      <c r="M190" s="1324"/>
      <c r="N190" s="1324"/>
      <c r="O190" s="1323" t="s">
        <v>741</v>
      </c>
      <c r="P190" s="1324"/>
      <c r="Q190" s="1323"/>
      <c r="R190" s="1324"/>
      <c r="S190" s="1325" t="s">
        <v>840</v>
      </c>
      <c r="T190" s="1324"/>
      <c r="U190" s="1324"/>
      <c r="V190" s="1324"/>
      <c r="W190" s="1324"/>
      <c r="X190" s="1324"/>
      <c r="Y190" s="1324"/>
      <c r="Z190" s="1324"/>
      <c r="AA190" s="1323" t="s">
        <v>732</v>
      </c>
      <c r="AB190" s="1324"/>
      <c r="AC190" s="1324"/>
      <c r="AD190" s="1324"/>
      <c r="AE190" s="1324"/>
      <c r="AF190" s="1323" t="s">
        <v>733</v>
      </c>
      <c r="AG190" s="1324"/>
      <c r="AH190" s="1324"/>
      <c r="AI190" s="1092" t="s">
        <v>417</v>
      </c>
      <c r="AJ190" s="1326" t="s">
        <v>734</v>
      </c>
      <c r="AK190" s="1324"/>
      <c r="AL190" s="1324"/>
      <c r="AM190" s="1324"/>
      <c r="AN190" s="1324"/>
      <c r="AO190" s="1324"/>
      <c r="AP190" s="1132">
        <v>1941970000</v>
      </c>
      <c r="AQ190" s="1132">
        <v>1941970000</v>
      </c>
      <c r="AR190" s="1132">
        <v>0</v>
      </c>
      <c r="AS190" s="1132">
        <v>0</v>
      </c>
      <c r="AT190" s="1132">
        <v>0</v>
      </c>
      <c r="AU190" s="1132">
        <v>1941970000</v>
      </c>
      <c r="AV190" s="1132">
        <v>0</v>
      </c>
      <c r="AW190" s="1132">
        <v>0</v>
      </c>
      <c r="AX190" s="1132">
        <v>0</v>
      </c>
      <c r="AY190" s="1132">
        <v>0</v>
      </c>
      <c r="AZ190" s="1132">
        <v>0</v>
      </c>
      <c r="BA190" s="1132">
        <v>0</v>
      </c>
      <c r="BB190" s="1132">
        <v>0</v>
      </c>
    </row>
    <row r="191" spans="1:54" x14ac:dyDescent="0.25">
      <c r="A191" s="1323" t="s">
        <v>453</v>
      </c>
      <c r="B191" s="1324"/>
      <c r="C191" s="1323" t="s">
        <v>835</v>
      </c>
      <c r="D191" s="1324"/>
      <c r="E191" s="1323" t="s">
        <v>875</v>
      </c>
      <c r="F191" s="1324"/>
      <c r="G191" s="1323" t="s">
        <v>738</v>
      </c>
      <c r="H191" s="1324"/>
      <c r="I191" s="1323" t="s">
        <v>739</v>
      </c>
      <c r="J191" s="1324"/>
      <c r="K191" s="1324"/>
      <c r="L191" s="1323" t="s">
        <v>741</v>
      </c>
      <c r="M191" s="1324"/>
      <c r="N191" s="1324"/>
      <c r="O191" s="1323" t="s">
        <v>748</v>
      </c>
      <c r="P191" s="1324"/>
      <c r="Q191" s="1323"/>
      <c r="R191" s="1324"/>
      <c r="S191" s="1325" t="s">
        <v>841</v>
      </c>
      <c r="T191" s="1324"/>
      <c r="U191" s="1324"/>
      <c r="V191" s="1324"/>
      <c r="W191" s="1324"/>
      <c r="X191" s="1324"/>
      <c r="Y191" s="1324"/>
      <c r="Z191" s="1324"/>
      <c r="AA191" s="1323" t="s">
        <v>732</v>
      </c>
      <c r="AB191" s="1324"/>
      <c r="AC191" s="1324"/>
      <c r="AD191" s="1324"/>
      <c r="AE191" s="1324"/>
      <c r="AF191" s="1323" t="s">
        <v>733</v>
      </c>
      <c r="AG191" s="1324"/>
      <c r="AH191" s="1324"/>
      <c r="AI191" s="1092" t="s">
        <v>417</v>
      </c>
      <c r="AJ191" s="1326" t="s">
        <v>734</v>
      </c>
      <c r="AK191" s="1324"/>
      <c r="AL191" s="1324"/>
      <c r="AM191" s="1324"/>
      <c r="AN191" s="1324"/>
      <c r="AO191" s="1324"/>
      <c r="AP191" s="1132">
        <v>987660000</v>
      </c>
      <c r="AQ191" s="1132">
        <v>987660000</v>
      </c>
      <c r="AR191" s="1132">
        <v>0</v>
      </c>
      <c r="AS191" s="1132">
        <v>0</v>
      </c>
      <c r="AT191" s="1132">
        <v>0</v>
      </c>
      <c r="AU191" s="1132">
        <v>987660000</v>
      </c>
      <c r="AV191" s="1132">
        <v>0</v>
      </c>
      <c r="AW191" s="1132">
        <v>0</v>
      </c>
      <c r="AX191" s="1132">
        <v>0</v>
      </c>
      <c r="AY191" s="1132">
        <v>0</v>
      </c>
      <c r="AZ191" s="1132">
        <v>0</v>
      </c>
      <c r="BA191" s="1132">
        <v>0</v>
      </c>
      <c r="BB191" s="1132">
        <v>0</v>
      </c>
    </row>
    <row r="192" spans="1:54" x14ac:dyDescent="0.25">
      <c r="A192" s="1323" t="s">
        <v>453</v>
      </c>
      <c r="B192" s="1324"/>
      <c r="C192" s="1323" t="s">
        <v>835</v>
      </c>
      <c r="D192" s="1324"/>
      <c r="E192" s="1323" t="s">
        <v>875</v>
      </c>
      <c r="F192" s="1324"/>
      <c r="G192" s="1323" t="s">
        <v>738</v>
      </c>
      <c r="H192" s="1324"/>
      <c r="I192" s="1323" t="s">
        <v>739</v>
      </c>
      <c r="J192" s="1324"/>
      <c r="K192" s="1324"/>
      <c r="L192" s="1323" t="s">
        <v>741</v>
      </c>
      <c r="M192" s="1324"/>
      <c r="N192" s="1324"/>
      <c r="O192" s="1323" t="s">
        <v>742</v>
      </c>
      <c r="P192" s="1324"/>
      <c r="Q192" s="1323"/>
      <c r="R192" s="1324"/>
      <c r="S192" s="1325" t="s">
        <v>437</v>
      </c>
      <c r="T192" s="1324"/>
      <c r="U192" s="1324"/>
      <c r="V192" s="1324"/>
      <c r="W192" s="1324"/>
      <c r="X192" s="1324"/>
      <c r="Y192" s="1324"/>
      <c r="Z192" s="1324"/>
      <c r="AA192" s="1323" t="s">
        <v>732</v>
      </c>
      <c r="AB192" s="1324"/>
      <c r="AC192" s="1324"/>
      <c r="AD192" s="1324"/>
      <c r="AE192" s="1324"/>
      <c r="AF192" s="1323" t="s">
        <v>733</v>
      </c>
      <c r="AG192" s="1324"/>
      <c r="AH192" s="1324"/>
      <c r="AI192" s="1092" t="s">
        <v>417</v>
      </c>
      <c r="AJ192" s="1326" t="s">
        <v>734</v>
      </c>
      <c r="AK192" s="1324"/>
      <c r="AL192" s="1324"/>
      <c r="AM192" s="1324"/>
      <c r="AN192" s="1324"/>
      <c r="AO192" s="1324"/>
      <c r="AP192" s="1132">
        <v>2268770000</v>
      </c>
      <c r="AQ192" s="1132">
        <v>2268770000</v>
      </c>
      <c r="AR192" s="1132">
        <v>0</v>
      </c>
      <c r="AS192" s="1132">
        <v>0</v>
      </c>
      <c r="AT192" s="1132">
        <v>20897459</v>
      </c>
      <c r="AU192" s="1132">
        <v>2247872541</v>
      </c>
      <c r="AV192" s="1132">
        <v>0</v>
      </c>
      <c r="AW192" s="1132">
        <v>20897459</v>
      </c>
      <c r="AX192" s="1132">
        <v>0</v>
      </c>
      <c r="AY192" s="1132">
        <v>0</v>
      </c>
      <c r="AZ192" s="1132">
        <v>0</v>
      </c>
      <c r="BA192" s="1132">
        <v>0</v>
      </c>
      <c r="BB192" s="1132">
        <v>0</v>
      </c>
    </row>
    <row r="193" spans="1:54" x14ac:dyDescent="0.25">
      <c r="A193" s="1323" t="s">
        <v>453</v>
      </c>
      <c r="B193" s="1324"/>
      <c r="C193" s="1323" t="s">
        <v>835</v>
      </c>
      <c r="D193" s="1324"/>
      <c r="E193" s="1323" t="s">
        <v>875</v>
      </c>
      <c r="F193" s="1324"/>
      <c r="G193" s="1323" t="s">
        <v>738</v>
      </c>
      <c r="H193" s="1324"/>
      <c r="I193" s="1323" t="s">
        <v>739</v>
      </c>
      <c r="J193" s="1324"/>
      <c r="K193" s="1324"/>
      <c r="L193" s="1323" t="s">
        <v>741</v>
      </c>
      <c r="M193" s="1324"/>
      <c r="N193" s="1324"/>
      <c r="O193" s="1323" t="s">
        <v>753</v>
      </c>
      <c r="P193" s="1324"/>
      <c r="Q193" s="1323"/>
      <c r="R193" s="1324"/>
      <c r="S193" s="1325" t="s">
        <v>842</v>
      </c>
      <c r="T193" s="1324"/>
      <c r="U193" s="1324"/>
      <c r="V193" s="1324"/>
      <c r="W193" s="1324"/>
      <c r="X193" s="1324"/>
      <c r="Y193" s="1324"/>
      <c r="Z193" s="1324"/>
      <c r="AA193" s="1323" t="s">
        <v>732</v>
      </c>
      <c r="AB193" s="1324"/>
      <c r="AC193" s="1324"/>
      <c r="AD193" s="1324"/>
      <c r="AE193" s="1324"/>
      <c r="AF193" s="1323" t="s">
        <v>733</v>
      </c>
      <c r="AG193" s="1324"/>
      <c r="AH193" s="1324"/>
      <c r="AI193" s="1092" t="s">
        <v>417</v>
      </c>
      <c r="AJ193" s="1326" t="s">
        <v>734</v>
      </c>
      <c r="AK193" s="1324"/>
      <c r="AL193" s="1324"/>
      <c r="AM193" s="1324"/>
      <c r="AN193" s="1324"/>
      <c r="AO193" s="1324"/>
      <c r="AP193" s="1132">
        <v>136400000</v>
      </c>
      <c r="AQ193" s="1132">
        <v>0</v>
      </c>
      <c r="AR193" s="1132">
        <v>136400000</v>
      </c>
      <c r="AS193" s="1132">
        <v>0</v>
      </c>
      <c r="AT193" s="1132">
        <v>0</v>
      </c>
      <c r="AU193" s="1132">
        <v>0</v>
      </c>
      <c r="AV193" s="1132">
        <v>0</v>
      </c>
      <c r="AW193" s="1132">
        <v>0</v>
      </c>
      <c r="AX193" s="1132">
        <v>0</v>
      </c>
      <c r="AY193" s="1132">
        <v>0</v>
      </c>
      <c r="AZ193" s="1132">
        <v>0</v>
      </c>
      <c r="BA193" s="1132">
        <v>0</v>
      </c>
      <c r="BB193" s="1132">
        <v>0</v>
      </c>
    </row>
    <row r="194" spans="1:54" x14ac:dyDescent="0.25">
      <c r="A194" s="1323" t="s">
        <v>453</v>
      </c>
      <c r="B194" s="1324"/>
      <c r="C194" s="1323" t="s">
        <v>835</v>
      </c>
      <c r="D194" s="1324"/>
      <c r="E194" s="1323" t="s">
        <v>875</v>
      </c>
      <c r="F194" s="1324"/>
      <c r="G194" s="1323" t="s">
        <v>738</v>
      </c>
      <c r="H194" s="1324"/>
      <c r="I194" s="1323" t="s">
        <v>739</v>
      </c>
      <c r="J194" s="1324"/>
      <c r="K194" s="1324"/>
      <c r="L194" s="1323" t="s">
        <v>741</v>
      </c>
      <c r="M194" s="1324"/>
      <c r="N194" s="1324"/>
      <c r="O194" s="1323" t="s">
        <v>433</v>
      </c>
      <c r="P194" s="1324"/>
      <c r="Q194" s="1323"/>
      <c r="R194" s="1324"/>
      <c r="S194" s="1325" t="s">
        <v>843</v>
      </c>
      <c r="T194" s="1324"/>
      <c r="U194" s="1324"/>
      <c r="V194" s="1324"/>
      <c r="W194" s="1324"/>
      <c r="X194" s="1324"/>
      <c r="Y194" s="1324"/>
      <c r="Z194" s="1324"/>
      <c r="AA194" s="1323" t="s">
        <v>732</v>
      </c>
      <c r="AB194" s="1324"/>
      <c r="AC194" s="1324"/>
      <c r="AD194" s="1324"/>
      <c r="AE194" s="1324"/>
      <c r="AF194" s="1323" t="s">
        <v>733</v>
      </c>
      <c r="AG194" s="1324"/>
      <c r="AH194" s="1324"/>
      <c r="AI194" s="1092" t="s">
        <v>417</v>
      </c>
      <c r="AJ194" s="1326" t="s">
        <v>734</v>
      </c>
      <c r="AK194" s="1324"/>
      <c r="AL194" s="1324"/>
      <c r="AM194" s="1324"/>
      <c r="AN194" s="1324"/>
      <c r="AO194" s="1324"/>
      <c r="AP194" s="1132">
        <v>944300000</v>
      </c>
      <c r="AQ194" s="1132">
        <v>0</v>
      </c>
      <c r="AR194" s="1132">
        <v>944300000</v>
      </c>
      <c r="AS194" s="1132">
        <v>0</v>
      </c>
      <c r="AT194" s="1132">
        <v>0</v>
      </c>
      <c r="AU194" s="1132">
        <v>0</v>
      </c>
      <c r="AV194" s="1132">
        <v>0</v>
      </c>
      <c r="AW194" s="1132">
        <v>0</v>
      </c>
      <c r="AX194" s="1132">
        <v>0</v>
      </c>
      <c r="AY194" s="1132">
        <v>0</v>
      </c>
      <c r="AZ194" s="1132">
        <v>0</v>
      </c>
      <c r="BA194" s="1132">
        <v>0</v>
      </c>
      <c r="BB194" s="1132">
        <v>0</v>
      </c>
    </row>
    <row r="195" spans="1:54" x14ac:dyDescent="0.25">
      <c r="A195" s="1329" t="s">
        <v>453</v>
      </c>
      <c r="B195" s="1324"/>
      <c r="C195" s="1329" t="s">
        <v>835</v>
      </c>
      <c r="D195" s="1324"/>
      <c r="E195" s="1329" t="s">
        <v>837</v>
      </c>
      <c r="F195" s="1324"/>
      <c r="G195" s="1329"/>
      <c r="H195" s="1324"/>
      <c r="I195" s="1329"/>
      <c r="J195" s="1324"/>
      <c r="K195" s="1324"/>
      <c r="L195" s="1329"/>
      <c r="M195" s="1324"/>
      <c r="N195" s="1324"/>
      <c r="O195" s="1329"/>
      <c r="P195" s="1324"/>
      <c r="Q195" s="1329"/>
      <c r="R195" s="1324"/>
      <c r="S195" s="1330" t="s">
        <v>838</v>
      </c>
      <c r="T195" s="1324"/>
      <c r="U195" s="1324"/>
      <c r="V195" s="1324"/>
      <c r="W195" s="1324"/>
      <c r="X195" s="1324"/>
      <c r="Y195" s="1324"/>
      <c r="Z195" s="1324"/>
      <c r="AA195" s="1329" t="s">
        <v>732</v>
      </c>
      <c r="AB195" s="1324"/>
      <c r="AC195" s="1324"/>
      <c r="AD195" s="1324"/>
      <c r="AE195" s="1324"/>
      <c r="AF195" s="1329" t="s">
        <v>735</v>
      </c>
      <c r="AG195" s="1324"/>
      <c r="AH195" s="1324"/>
      <c r="AI195" s="1091" t="s">
        <v>745</v>
      </c>
      <c r="AJ195" s="1328" t="s">
        <v>781</v>
      </c>
      <c r="AK195" s="1324"/>
      <c r="AL195" s="1324"/>
      <c r="AM195" s="1324"/>
      <c r="AN195" s="1324"/>
      <c r="AO195" s="1324"/>
      <c r="AP195" s="1130">
        <v>3184674178</v>
      </c>
      <c r="AQ195" s="1130">
        <v>766620000</v>
      </c>
      <c r="AR195" s="1130">
        <v>2418054178</v>
      </c>
      <c r="AS195" s="1130">
        <v>0</v>
      </c>
      <c r="AT195" s="1130">
        <v>540370000</v>
      </c>
      <c r="AU195" s="1130">
        <v>226250000</v>
      </c>
      <c r="AV195" s="1130">
        <v>0</v>
      </c>
      <c r="AW195" s="1130">
        <v>540370000</v>
      </c>
      <c r="AX195" s="1130">
        <v>0</v>
      </c>
      <c r="AY195" s="1130">
        <v>0</v>
      </c>
      <c r="AZ195" s="1130">
        <v>0</v>
      </c>
      <c r="BA195" s="1130">
        <v>0</v>
      </c>
      <c r="BB195" s="1130">
        <v>0</v>
      </c>
    </row>
    <row r="196" spans="1:54" x14ac:dyDescent="0.25">
      <c r="A196" s="1329" t="s">
        <v>453</v>
      </c>
      <c r="B196" s="1324"/>
      <c r="C196" s="1329" t="s">
        <v>835</v>
      </c>
      <c r="D196" s="1324"/>
      <c r="E196" s="1329" t="s">
        <v>837</v>
      </c>
      <c r="F196" s="1324"/>
      <c r="G196" s="1329" t="s">
        <v>738</v>
      </c>
      <c r="H196" s="1324"/>
      <c r="I196" s="1329"/>
      <c r="J196" s="1324"/>
      <c r="K196" s="1324"/>
      <c r="L196" s="1329"/>
      <c r="M196" s="1324"/>
      <c r="N196" s="1324"/>
      <c r="O196" s="1329"/>
      <c r="P196" s="1324"/>
      <c r="Q196" s="1329"/>
      <c r="R196" s="1324"/>
      <c r="S196" s="1330" t="s">
        <v>687</v>
      </c>
      <c r="T196" s="1324"/>
      <c r="U196" s="1324"/>
      <c r="V196" s="1324"/>
      <c r="W196" s="1324"/>
      <c r="X196" s="1324"/>
      <c r="Y196" s="1324"/>
      <c r="Z196" s="1324"/>
      <c r="AA196" s="1329" t="s">
        <v>732</v>
      </c>
      <c r="AB196" s="1324"/>
      <c r="AC196" s="1324"/>
      <c r="AD196" s="1324"/>
      <c r="AE196" s="1324"/>
      <c r="AF196" s="1329" t="s">
        <v>735</v>
      </c>
      <c r="AG196" s="1324"/>
      <c r="AH196" s="1324"/>
      <c r="AI196" s="1091" t="s">
        <v>745</v>
      </c>
      <c r="AJ196" s="1328" t="s">
        <v>781</v>
      </c>
      <c r="AK196" s="1324"/>
      <c r="AL196" s="1324"/>
      <c r="AM196" s="1324"/>
      <c r="AN196" s="1324"/>
      <c r="AO196" s="1324"/>
      <c r="AP196" s="1130">
        <v>3184674178</v>
      </c>
      <c r="AQ196" s="1130">
        <v>766620000</v>
      </c>
      <c r="AR196" s="1130">
        <v>2418054178</v>
      </c>
      <c r="AS196" s="1130">
        <v>0</v>
      </c>
      <c r="AT196" s="1130">
        <v>540370000</v>
      </c>
      <c r="AU196" s="1130">
        <v>226250000</v>
      </c>
      <c r="AV196" s="1130">
        <v>0</v>
      </c>
      <c r="AW196" s="1130">
        <v>540370000</v>
      </c>
      <c r="AX196" s="1130">
        <v>0</v>
      </c>
      <c r="AY196" s="1130">
        <v>0</v>
      </c>
      <c r="AZ196" s="1130">
        <v>0</v>
      </c>
      <c r="BA196" s="1130">
        <v>0</v>
      </c>
      <c r="BB196" s="1130">
        <v>0</v>
      </c>
    </row>
    <row r="197" spans="1:54" x14ac:dyDescent="0.25">
      <c r="A197" s="1329" t="s">
        <v>453</v>
      </c>
      <c r="B197" s="1324"/>
      <c r="C197" s="1329" t="s">
        <v>835</v>
      </c>
      <c r="D197" s="1324"/>
      <c r="E197" s="1329" t="s">
        <v>837</v>
      </c>
      <c r="F197" s="1324"/>
      <c r="G197" s="1329" t="s">
        <v>738</v>
      </c>
      <c r="H197" s="1324"/>
      <c r="I197" s="1329" t="s">
        <v>739</v>
      </c>
      <c r="J197" s="1324"/>
      <c r="K197" s="1324"/>
      <c r="L197" s="1329"/>
      <c r="M197" s="1324"/>
      <c r="N197" s="1324"/>
      <c r="O197" s="1329"/>
      <c r="P197" s="1324"/>
      <c r="Q197" s="1329"/>
      <c r="R197" s="1324"/>
      <c r="S197" s="1330" t="s">
        <v>687</v>
      </c>
      <c r="T197" s="1324"/>
      <c r="U197" s="1324"/>
      <c r="V197" s="1324"/>
      <c r="W197" s="1324"/>
      <c r="X197" s="1324"/>
      <c r="Y197" s="1324"/>
      <c r="Z197" s="1324"/>
      <c r="AA197" s="1329" t="s">
        <v>732</v>
      </c>
      <c r="AB197" s="1324"/>
      <c r="AC197" s="1324"/>
      <c r="AD197" s="1324"/>
      <c r="AE197" s="1324"/>
      <c r="AF197" s="1329" t="s">
        <v>735</v>
      </c>
      <c r="AG197" s="1324"/>
      <c r="AH197" s="1324"/>
      <c r="AI197" s="1091" t="s">
        <v>745</v>
      </c>
      <c r="AJ197" s="1328" t="s">
        <v>781</v>
      </c>
      <c r="AK197" s="1324"/>
      <c r="AL197" s="1324"/>
      <c r="AM197" s="1324"/>
      <c r="AN197" s="1324"/>
      <c r="AO197" s="1324"/>
      <c r="AP197" s="1130">
        <v>3184674178</v>
      </c>
      <c r="AQ197" s="1130">
        <v>766620000</v>
      </c>
      <c r="AR197" s="1130">
        <v>2418054178</v>
      </c>
      <c r="AS197" s="1130">
        <v>0</v>
      </c>
      <c r="AT197" s="1130">
        <v>540370000</v>
      </c>
      <c r="AU197" s="1130">
        <v>226250000</v>
      </c>
      <c r="AV197" s="1130">
        <v>0</v>
      </c>
      <c r="AW197" s="1130">
        <v>540370000</v>
      </c>
      <c r="AX197" s="1130">
        <v>0</v>
      </c>
      <c r="AY197" s="1130">
        <v>0</v>
      </c>
      <c r="AZ197" s="1130">
        <v>0</v>
      </c>
      <c r="BA197" s="1130">
        <v>0</v>
      </c>
      <c r="BB197" s="1130">
        <v>0</v>
      </c>
    </row>
    <row r="198" spans="1:54" x14ac:dyDescent="0.25">
      <c r="A198" s="1329" t="s">
        <v>453</v>
      </c>
      <c r="B198" s="1324"/>
      <c r="C198" s="1329" t="s">
        <v>835</v>
      </c>
      <c r="D198" s="1324"/>
      <c r="E198" s="1329" t="s">
        <v>837</v>
      </c>
      <c r="F198" s="1324"/>
      <c r="G198" s="1329" t="s">
        <v>738</v>
      </c>
      <c r="H198" s="1324"/>
      <c r="I198" s="1329" t="s">
        <v>739</v>
      </c>
      <c r="J198" s="1324"/>
      <c r="K198" s="1324"/>
      <c r="L198" s="1329" t="s">
        <v>738</v>
      </c>
      <c r="M198" s="1324"/>
      <c r="N198" s="1324"/>
      <c r="O198" s="1329"/>
      <c r="P198" s="1324"/>
      <c r="Q198" s="1329"/>
      <c r="R198" s="1324"/>
      <c r="S198" s="1330" t="s">
        <v>844</v>
      </c>
      <c r="T198" s="1324"/>
      <c r="U198" s="1324"/>
      <c r="V198" s="1324"/>
      <c r="W198" s="1324"/>
      <c r="X198" s="1324"/>
      <c r="Y198" s="1324"/>
      <c r="Z198" s="1324"/>
      <c r="AA198" s="1329" t="s">
        <v>732</v>
      </c>
      <c r="AB198" s="1324"/>
      <c r="AC198" s="1324"/>
      <c r="AD198" s="1324"/>
      <c r="AE198" s="1324"/>
      <c r="AF198" s="1329" t="s">
        <v>735</v>
      </c>
      <c r="AG198" s="1324"/>
      <c r="AH198" s="1324"/>
      <c r="AI198" s="1091" t="s">
        <v>745</v>
      </c>
      <c r="AJ198" s="1328" t="s">
        <v>781</v>
      </c>
      <c r="AK198" s="1324"/>
      <c r="AL198" s="1324"/>
      <c r="AM198" s="1324"/>
      <c r="AN198" s="1324"/>
      <c r="AO198" s="1324"/>
      <c r="AP198" s="1130">
        <v>0</v>
      </c>
      <c r="AQ198" s="1130">
        <v>0</v>
      </c>
      <c r="AR198" s="1130">
        <v>0</v>
      </c>
      <c r="AS198" s="1130">
        <v>0</v>
      </c>
      <c r="AT198" s="1130">
        <v>0</v>
      </c>
      <c r="AU198" s="1130">
        <v>0</v>
      </c>
      <c r="AV198" s="1130">
        <v>0</v>
      </c>
      <c r="AW198" s="1130">
        <v>0</v>
      </c>
      <c r="AX198" s="1130">
        <v>0</v>
      </c>
      <c r="AY198" s="1130">
        <v>0</v>
      </c>
      <c r="AZ198" s="1130">
        <v>0</v>
      </c>
      <c r="BA198" s="1130">
        <v>0</v>
      </c>
      <c r="BB198" s="1130">
        <v>0</v>
      </c>
    </row>
    <row r="199" spans="1:54" x14ac:dyDescent="0.25">
      <c r="A199" s="1323" t="s">
        <v>453</v>
      </c>
      <c r="B199" s="1324"/>
      <c r="C199" s="1323" t="s">
        <v>835</v>
      </c>
      <c r="D199" s="1324"/>
      <c r="E199" s="1323" t="s">
        <v>837</v>
      </c>
      <c r="F199" s="1324"/>
      <c r="G199" s="1323" t="s">
        <v>738</v>
      </c>
      <c r="H199" s="1324"/>
      <c r="I199" s="1323" t="s">
        <v>739</v>
      </c>
      <c r="J199" s="1324"/>
      <c r="K199" s="1324"/>
      <c r="L199" s="1323" t="s">
        <v>738</v>
      </c>
      <c r="M199" s="1324"/>
      <c r="N199" s="1324"/>
      <c r="O199" s="1323" t="s">
        <v>738</v>
      </c>
      <c r="P199" s="1324"/>
      <c r="Q199" s="1323"/>
      <c r="R199" s="1324"/>
      <c r="S199" s="1325" t="s">
        <v>845</v>
      </c>
      <c r="T199" s="1324"/>
      <c r="U199" s="1324"/>
      <c r="V199" s="1324"/>
      <c r="W199" s="1324"/>
      <c r="X199" s="1324"/>
      <c r="Y199" s="1324"/>
      <c r="Z199" s="1324"/>
      <c r="AA199" s="1323" t="s">
        <v>732</v>
      </c>
      <c r="AB199" s="1324"/>
      <c r="AC199" s="1324"/>
      <c r="AD199" s="1324"/>
      <c r="AE199" s="1324"/>
      <c r="AF199" s="1323" t="s">
        <v>735</v>
      </c>
      <c r="AG199" s="1324"/>
      <c r="AH199" s="1324"/>
      <c r="AI199" s="1092" t="s">
        <v>745</v>
      </c>
      <c r="AJ199" s="1326" t="s">
        <v>781</v>
      </c>
      <c r="AK199" s="1324"/>
      <c r="AL199" s="1324"/>
      <c r="AM199" s="1324"/>
      <c r="AN199" s="1324"/>
      <c r="AO199" s="1324"/>
      <c r="AP199" s="1132">
        <v>0</v>
      </c>
      <c r="AQ199" s="1132">
        <v>0</v>
      </c>
      <c r="AR199" s="1132">
        <v>0</v>
      </c>
      <c r="AS199" s="1132">
        <v>0</v>
      </c>
      <c r="AT199" s="1132">
        <v>0</v>
      </c>
      <c r="AU199" s="1132">
        <v>0</v>
      </c>
      <c r="AV199" s="1132">
        <v>0</v>
      </c>
      <c r="AW199" s="1132">
        <v>0</v>
      </c>
      <c r="AX199" s="1132">
        <v>0</v>
      </c>
      <c r="AY199" s="1132">
        <v>0</v>
      </c>
      <c r="AZ199" s="1132">
        <v>0</v>
      </c>
      <c r="BA199" s="1132">
        <v>0</v>
      </c>
      <c r="BB199" s="1132">
        <v>0</v>
      </c>
    </row>
    <row r="200" spans="1:54" x14ac:dyDescent="0.25">
      <c r="A200" s="1323" t="s">
        <v>453</v>
      </c>
      <c r="B200" s="1324"/>
      <c r="C200" s="1323" t="s">
        <v>835</v>
      </c>
      <c r="D200" s="1324"/>
      <c r="E200" s="1323" t="s">
        <v>837</v>
      </c>
      <c r="F200" s="1324"/>
      <c r="G200" s="1323" t="s">
        <v>738</v>
      </c>
      <c r="H200" s="1324"/>
      <c r="I200" s="1323" t="s">
        <v>739</v>
      </c>
      <c r="J200" s="1324"/>
      <c r="K200" s="1324"/>
      <c r="L200" s="1323" t="s">
        <v>738</v>
      </c>
      <c r="M200" s="1324"/>
      <c r="N200" s="1324"/>
      <c r="O200" s="1323" t="s">
        <v>741</v>
      </c>
      <c r="P200" s="1324"/>
      <c r="Q200" s="1323"/>
      <c r="R200" s="1324"/>
      <c r="S200" s="1325" t="s">
        <v>840</v>
      </c>
      <c r="T200" s="1324"/>
      <c r="U200" s="1324"/>
      <c r="V200" s="1324"/>
      <c r="W200" s="1324"/>
      <c r="X200" s="1324"/>
      <c r="Y200" s="1324"/>
      <c r="Z200" s="1324"/>
      <c r="AA200" s="1323" t="s">
        <v>732</v>
      </c>
      <c r="AB200" s="1324"/>
      <c r="AC200" s="1324"/>
      <c r="AD200" s="1324"/>
      <c r="AE200" s="1324"/>
      <c r="AF200" s="1323" t="s">
        <v>735</v>
      </c>
      <c r="AG200" s="1324"/>
      <c r="AH200" s="1324"/>
      <c r="AI200" s="1092" t="s">
        <v>745</v>
      </c>
      <c r="AJ200" s="1326" t="s">
        <v>781</v>
      </c>
      <c r="AK200" s="1324"/>
      <c r="AL200" s="1324"/>
      <c r="AM200" s="1324"/>
      <c r="AN200" s="1324"/>
      <c r="AO200" s="1324"/>
      <c r="AP200" s="1132">
        <v>0</v>
      </c>
      <c r="AQ200" s="1132">
        <v>0</v>
      </c>
      <c r="AR200" s="1132">
        <v>0</v>
      </c>
      <c r="AS200" s="1132">
        <v>0</v>
      </c>
      <c r="AT200" s="1132">
        <v>0</v>
      </c>
      <c r="AU200" s="1132">
        <v>0</v>
      </c>
      <c r="AV200" s="1132">
        <v>0</v>
      </c>
      <c r="AW200" s="1132">
        <v>0</v>
      </c>
      <c r="AX200" s="1132">
        <v>0</v>
      </c>
      <c r="AY200" s="1132">
        <v>0</v>
      </c>
      <c r="AZ200" s="1132">
        <v>0</v>
      </c>
      <c r="BA200" s="1132">
        <v>0</v>
      </c>
      <c r="BB200" s="1132">
        <v>0</v>
      </c>
    </row>
    <row r="201" spans="1:54" x14ac:dyDescent="0.25">
      <c r="A201" s="1323" t="s">
        <v>453</v>
      </c>
      <c r="B201" s="1324"/>
      <c r="C201" s="1323" t="s">
        <v>835</v>
      </c>
      <c r="D201" s="1324"/>
      <c r="E201" s="1323" t="s">
        <v>837</v>
      </c>
      <c r="F201" s="1324"/>
      <c r="G201" s="1323" t="s">
        <v>738</v>
      </c>
      <c r="H201" s="1324"/>
      <c r="I201" s="1323" t="s">
        <v>739</v>
      </c>
      <c r="J201" s="1324"/>
      <c r="K201" s="1324"/>
      <c r="L201" s="1323" t="s">
        <v>738</v>
      </c>
      <c r="M201" s="1324"/>
      <c r="N201" s="1324"/>
      <c r="O201" s="1323" t="s">
        <v>748</v>
      </c>
      <c r="P201" s="1324"/>
      <c r="Q201" s="1323"/>
      <c r="R201" s="1324"/>
      <c r="S201" s="1325" t="s">
        <v>841</v>
      </c>
      <c r="T201" s="1324"/>
      <c r="U201" s="1324"/>
      <c r="V201" s="1324"/>
      <c r="W201" s="1324"/>
      <c r="X201" s="1324"/>
      <c r="Y201" s="1324"/>
      <c r="Z201" s="1324"/>
      <c r="AA201" s="1323" t="s">
        <v>732</v>
      </c>
      <c r="AB201" s="1324"/>
      <c r="AC201" s="1324"/>
      <c r="AD201" s="1324"/>
      <c r="AE201" s="1324"/>
      <c r="AF201" s="1323" t="s">
        <v>735</v>
      </c>
      <c r="AG201" s="1324"/>
      <c r="AH201" s="1324"/>
      <c r="AI201" s="1092" t="s">
        <v>745</v>
      </c>
      <c r="AJ201" s="1326" t="s">
        <v>781</v>
      </c>
      <c r="AK201" s="1324"/>
      <c r="AL201" s="1324"/>
      <c r="AM201" s="1324"/>
      <c r="AN201" s="1324"/>
      <c r="AO201" s="1324"/>
      <c r="AP201" s="1132">
        <v>0</v>
      </c>
      <c r="AQ201" s="1132">
        <v>0</v>
      </c>
      <c r="AR201" s="1132">
        <v>0</v>
      </c>
      <c r="AS201" s="1132">
        <v>0</v>
      </c>
      <c r="AT201" s="1132">
        <v>0</v>
      </c>
      <c r="AU201" s="1132">
        <v>0</v>
      </c>
      <c r="AV201" s="1132">
        <v>0</v>
      </c>
      <c r="AW201" s="1132">
        <v>0</v>
      </c>
      <c r="AX201" s="1132">
        <v>0</v>
      </c>
      <c r="AY201" s="1132">
        <v>0</v>
      </c>
      <c r="AZ201" s="1132">
        <v>0</v>
      </c>
      <c r="BA201" s="1132">
        <v>0</v>
      </c>
      <c r="BB201" s="1132">
        <v>0</v>
      </c>
    </row>
    <row r="202" spans="1:54" x14ac:dyDescent="0.25">
      <c r="A202" s="1323" t="s">
        <v>453</v>
      </c>
      <c r="B202" s="1324"/>
      <c r="C202" s="1323" t="s">
        <v>835</v>
      </c>
      <c r="D202" s="1324"/>
      <c r="E202" s="1323" t="s">
        <v>837</v>
      </c>
      <c r="F202" s="1324"/>
      <c r="G202" s="1323" t="s">
        <v>738</v>
      </c>
      <c r="H202" s="1324"/>
      <c r="I202" s="1323" t="s">
        <v>739</v>
      </c>
      <c r="J202" s="1324"/>
      <c r="K202" s="1324"/>
      <c r="L202" s="1323" t="s">
        <v>738</v>
      </c>
      <c r="M202" s="1324"/>
      <c r="N202" s="1324"/>
      <c r="O202" s="1323" t="s">
        <v>742</v>
      </c>
      <c r="P202" s="1324"/>
      <c r="Q202" s="1323"/>
      <c r="R202" s="1324"/>
      <c r="S202" s="1325" t="s">
        <v>437</v>
      </c>
      <c r="T202" s="1324"/>
      <c r="U202" s="1324"/>
      <c r="V202" s="1324"/>
      <c r="W202" s="1324"/>
      <c r="X202" s="1324"/>
      <c r="Y202" s="1324"/>
      <c r="Z202" s="1324"/>
      <c r="AA202" s="1323" t="s">
        <v>732</v>
      </c>
      <c r="AB202" s="1324"/>
      <c r="AC202" s="1324"/>
      <c r="AD202" s="1324"/>
      <c r="AE202" s="1324"/>
      <c r="AF202" s="1323" t="s">
        <v>735</v>
      </c>
      <c r="AG202" s="1324"/>
      <c r="AH202" s="1324"/>
      <c r="AI202" s="1092" t="s">
        <v>745</v>
      </c>
      <c r="AJ202" s="1326" t="s">
        <v>781</v>
      </c>
      <c r="AK202" s="1324"/>
      <c r="AL202" s="1324"/>
      <c r="AM202" s="1324"/>
      <c r="AN202" s="1324"/>
      <c r="AO202" s="1324"/>
      <c r="AP202" s="1132">
        <v>0</v>
      </c>
      <c r="AQ202" s="1132">
        <v>0</v>
      </c>
      <c r="AR202" s="1132">
        <v>0</v>
      </c>
      <c r="AS202" s="1132">
        <v>0</v>
      </c>
      <c r="AT202" s="1132">
        <v>0</v>
      </c>
      <c r="AU202" s="1132">
        <v>0</v>
      </c>
      <c r="AV202" s="1132">
        <v>0</v>
      </c>
      <c r="AW202" s="1132">
        <v>0</v>
      </c>
      <c r="AX202" s="1132">
        <v>0</v>
      </c>
      <c r="AY202" s="1132">
        <v>0</v>
      </c>
      <c r="AZ202" s="1132">
        <v>0</v>
      </c>
      <c r="BA202" s="1132">
        <v>0</v>
      </c>
      <c r="BB202" s="1132">
        <v>0</v>
      </c>
    </row>
    <row r="203" spans="1:54" x14ac:dyDescent="0.25">
      <c r="A203" s="1329" t="s">
        <v>453</v>
      </c>
      <c r="B203" s="1324"/>
      <c r="C203" s="1329" t="s">
        <v>835</v>
      </c>
      <c r="D203" s="1324"/>
      <c r="E203" s="1329" t="s">
        <v>837</v>
      </c>
      <c r="F203" s="1324"/>
      <c r="G203" s="1329" t="s">
        <v>738</v>
      </c>
      <c r="H203" s="1324"/>
      <c r="I203" s="1329" t="s">
        <v>739</v>
      </c>
      <c r="J203" s="1324"/>
      <c r="K203" s="1324"/>
      <c r="L203" s="1329" t="s">
        <v>748</v>
      </c>
      <c r="M203" s="1324"/>
      <c r="N203" s="1324"/>
      <c r="O203" s="1329"/>
      <c r="P203" s="1324"/>
      <c r="Q203" s="1329"/>
      <c r="R203" s="1324"/>
      <c r="S203" s="1330" t="s">
        <v>879</v>
      </c>
      <c r="T203" s="1324"/>
      <c r="U203" s="1324"/>
      <c r="V203" s="1324"/>
      <c r="W203" s="1324"/>
      <c r="X203" s="1324"/>
      <c r="Y203" s="1324"/>
      <c r="Z203" s="1324"/>
      <c r="AA203" s="1329" t="s">
        <v>732</v>
      </c>
      <c r="AB203" s="1324"/>
      <c r="AC203" s="1324"/>
      <c r="AD203" s="1324"/>
      <c r="AE203" s="1324"/>
      <c r="AF203" s="1329" t="s">
        <v>735</v>
      </c>
      <c r="AG203" s="1324"/>
      <c r="AH203" s="1324"/>
      <c r="AI203" s="1091" t="s">
        <v>745</v>
      </c>
      <c r="AJ203" s="1328" t="s">
        <v>781</v>
      </c>
      <c r="AK203" s="1324"/>
      <c r="AL203" s="1324"/>
      <c r="AM203" s="1324"/>
      <c r="AN203" s="1324"/>
      <c r="AO203" s="1324"/>
      <c r="AP203" s="1130">
        <v>3184674178</v>
      </c>
      <c r="AQ203" s="1130">
        <v>766620000</v>
      </c>
      <c r="AR203" s="1130">
        <v>2418054178</v>
      </c>
      <c r="AS203" s="1130">
        <v>0</v>
      </c>
      <c r="AT203" s="1130">
        <v>540370000</v>
      </c>
      <c r="AU203" s="1130">
        <v>226250000</v>
      </c>
      <c r="AV203" s="1130">
        <v>0</v>
      </c>
      <c r="AW203" s="1130">
        <v>540370000</v>
      </c>
      <c r="AX203" s="1130">
        <v>0</v>
      </c>
      <c r="AY203" s="1130">
        <v>0</v>
      </c>
      <c r="AZ203" s="1130">
        <v>0</v>
      </c>
      <c r="BA203" s="1130">
        <v>0</v>
      </c>
      <c r="BB203" s="1130">
        <v>0</v>
      </c>
    </row>
    <row r="204" spans="1:54" x14ac:dyDescent="0.25">
      <c r="A204" s="1323" t="s">
        <v>453</v>
      </c>
      <c r="B204" s="1324"/>
      <c r="C204" s="1323" t="s">
        <v>835</v>
      </c>
      <c r="D204" s="1324"/>
      <c r="E204" s="1323" t="s">
        <v>837</v>
      </c>
      <c r="F204" s="1324"/>
      <c r="G204" s="1323" t="s">
        <v>738</v>
      </c>
      <c r="H204" s="1324"/>
      <c r="I204" s="1323" t="s">
        <v>739</v>
      </c>
      <c r="J204" s="1324"/>
      <c r="K204" s="1324"/>
      <c r="L204" s="1323" t="s">
        <v>748</v>
      </c>
      <c r="M204" s="1324"/>
      <c r="N204" s="1324"/>
      <c r="O204" s="1323" t="s">
        <v>738</v>
      </c>
      <c r="P204" s="1324"/>
      <c r="Q204" s="1323"/>
      <c r="R204" s="1324"/>
      <c r="S204" s="1325" t="s">
        <v>845</v>
      </c>
      <c r="T204" s="1324"/>
      <c r="U204" s="1324"/>
      <c r="V204" s="1324"/>
      <c r="W204" s="1324"/>
      <c r="X204" s="1324"/>
      <c r="Y204" s="1324"/>
      <c r="Z204" s="1324"/>
      <c r="AA204" s="1323" t="s">
        <v>732</v>
      </c>
      <c r="AB204" s="1324"/>
      <c r="AC204" s="1324"/>
      <c r="AD204" s="1324"/>
      <c r="AE204" s="1324"/>
      <c r="AF204" s="1323" t="s">
        <v>735</v>
      </c>
      <c r="AG204" s="1324"/>
      <c r="AH204" s="1324"/>
      <c r="AI204" s="1092" t="s">
        <v>745</v>
      </c>
      <c r="AJ204" s="1326" t="s">
        <v>781</v>
      </c>
      <c r="AK204" s="1324"/>
      <c r="AL204" s="1324"/>
      <c r="AM204" s="1324"/>
      <c r="AN204" s="1324"/>
      <c r="AO204" s="1324"/>
      <c r="AP204" s="1132">
        <v>2748820000</v>
      </c>
      <c r="AQ204" s="1132">
        <v>596620000</v>
      </c>
      <c r="AR204" s="1132">
        <v>2152200000</v>
      </c>
      <c r="AS204" s="1132">
        <v>0</v>
      </c>
      <c r="AT204" s="1132">
        <v>540370000</v>
      </c>
      <c r="AU204" s="1132">
        <v>56250000</v>
      </c>
      <c r="AV204" s="1132">
        <v>0</v>
      </c>
      <c r="AW204" s="1132">
        <v>540370000</v>
      </c>
      <c r="AX204" s="1132">
        <v>0</v>
      </c>
      <c r="AY204" s="1132">
        <v>0</v>
      </c>
      <c r="AZ204" s="1132">
        <v>0</v>
      </c>
      <c r="BA204" s="1132">
        <v>0</v>
      </c>
      <c r="BB204" s="1132">
        <v>0</v>
      </c>
    </row>
    <row r="205" spans="1:54" x14ac:dyDescent="0.25">
      <c r="A205" s="1323" t="s">
        <v>453</v>
      </c>
      <c r="B205" s="1324"/>
      <c r="C205" s="1323" t="s">
        <v>835</v>
      </c>
      <c r="D205" s="1324"/>
      <c r="E205" s="1323" t="s">
        <v>837</v>
      </c>
      <c r="F205" s="1324"/>
      <c r="G205" s="1323" t="s">
        <v>738</v>
      </c>
      <c r="H205" s="1324"/>
      <c r="I205" s="1323" t="s">
        <v>739</v>
      </c>
      <c r="J205" s="1324"/>
      <c r="K205" s="1324"/>
      <c r="L205" s="1323" t="s">
        <v>748</v>
      </c>
      <c r="M205" s="1324"/>
      <c r="N205" s="1324"/>
      <c r="O205" s="1323" t="s">
        <v>741</v>
      </c>
      <c r="P205" s="1324"/>
      <c r="Q205" s="1323"/>
      <c r="R205" s="1324"/>
      <c r="S205" s="1325" t="s">
        <v>840</v>
      </c>
      <c r="T205" s="1324"/>
      <c r="U205" s="1324"/>
      <c r="V205" s="1324"/>
      <c r="W205" s="1324"/>
      <c r="X205" s="1324"/>
      <c r="Y205" s="1324"/>
      <c r="Z205" s="1324"/>
      <c r="AA205" s="1323" t="s">
        <v>732</v>
      </c>
      <c r="AB205" s="1324"/>
      <c r="AC205" s="1324"/>
      <c r="AD205" s="1324"/>
      <c r="AE205" s="1324"/>
      <c r="AF205" s="1323" t="s">
        <v>735</v>
      </c>
      <c r="AG205" s="1324"/>
      <c r="AH205" s="1324"/>
      <c r="AI205" s="1092" t="s">
        <v>745</v>
      </c>
      <c r="AJ205" s="1326" t="s">
        <v>781</v>
      </c>
      <c r="AK205" s="1324"/>
      <c r="AL205" s="1324"/>
      <c r="AM205" s="1324"/>
      <c r="AN205" s="1324"/>
      <c r="AO205" s="1324"/>
      <c r="AP205" s="1132">
        <v>215354178</v>
      </c>
      <c r="AQ205" s="1132">
        <v>100000000</v>
      </c>
      <c r="AR205" s="1132">
        <v>115354178</v>
      </c>
      <c r="AS205" s="1132">
        <v>0</v>
      </c>
      <c r="AT205" s="1132">
        <v>0</v>
      </c>
      <c r="AU205" s="1132">
        <v>100000000</v>
      </c>
      <c r="AV205" s="1132">
        <v>0</v>
      </c>
      <c r="AW205" s="1132">
        <v>0</v>
      </c>
      <c r="AX205" s="1132">
        <v>0</v>
      </c>
      <c r="AY205" s="1132">
        <v>0</v>
      </c>
      <c r="AZ205" s="1132">
        <v>0</v>
      </c>
      <c r="BA205" s="1132">
        <v>0</v>
      </c>
      <c r="BB205" s="1132">
        <v>0</v>
      </c>
    </row>
    <row r="206" spans="1:54" x14ac:dyDescent="0.25">
      <c r="A206" s="1323" t="s">
        <v>453</v>
      </c>
      <c r="B206" s="1324"/>
      <c r="C206" s="1323" t="s">
        <v>835</v>
      </c>
      <c r="D206" s="1324"/>
      <c r="E206" s="1323" t="s">
        <v>837</v>
      </c>
      <c r="F206" s="1324"/>
      <c r="G206" s="1323" t="s">
        <v>738</v>
      </c>
      <c r="H206" s="1324"/>
      <c r="I206" s="1323" t="s">
        <v>739</v>
      </c>
      <c r="J206" s="1324"/>
      <c r="K206" s="1324"/>
      <c r="L206" s="1323" t="s">
        <v>748</v>
      </c>
      <c r="M206" s="1324"/>
      <c r="N206" s="1324"/>
      <c r="O206" s="1323" t="s">
        <v>748</v>
      </c>
      <c r="P206" s="1324"/>
      <c r="Q206" s="1323"/>
      <c r="R206" s="1324"/>
      <c r="S206" s="1325" t="s">
        <v>841</v>
      </c>
      <c r="T206" s="1324"/>
      <c r="U206" s="1324"/>
      <c r="V206" s="1324"/>
      <c r="W206" s="1324"/>
      <c r="X206" s="1324"/>
      <c r="Y206" s="1324"/>
      <c r="Z206" s="1324"/>
      <c r="AA206" s="1323" t="s">
        <v>732</v>
      </c>
      <c r="AB206" s="1324"/>
      <c r="AC206" s="1324"/>
      <c r="AD206" s="1324"/>
      <c r="AE206" s="1324"/>
      <c r="AF206" s="1323" t="s">
        <v>735</v>
      </c>
      <c r="AG206" s="1324"/>
      <c r="AH206" s="1324"/>
      <c r="AI206" s="1092" t="s">
        <v>745</v>
      </c>
      <c r="AJ206" s="1326" t="s">
        <v>781</v>
      </c>
      <c r="AK206" s="1324"/>
      <c r="AL206" s="1324"/>
      <c r="AM206" s="1324"/>
      <c r="AN206" s="1324"/>
      <c r="AO206" s="1324"/>
      <c r="AP206" s="1132">
        <v>157500000</v>
      </c>
      <c r="AQ206" s="1132">
        <v>70000000</v>
      </c>
      <c r="AR206" s="1132">
        <v>87500000</v>
      </c>
      <c r="AS206" s="1132">
        <v>0</v>
      </c>
      <c r="AT206" s="1132">
        <v>0</v>
      </c>
      <c r="AU206" s="1132">
        <v>70000000</v>
      </c>
      <c r="AV206" s="1132">
        <v>0</v>
      </c>
      <c r="AW206" s="1132">
        <v>0</v>
      </c>
      <c r="AX206" s="1132">
        <v>0</v>
      </c>
      <c r="AY206" s="1132">
        <v>0</v>
      </c>
      <c r="AZ206" s="1132">
        <v>0</v>
      </c>
      <c r="BA206" s="1132">
        <v>0</v>
      </c>
      <c r="BB206" s="1132">
        <v>0</v>
      </c>
    </row>
    <row r="207" spans="1:54" x14ac:dyDescent="0.25">
      <c r="A207" s="1323" t="s">
        <v>453</v>
      </c>
      <c r="B207" s="1324"/>
      <c r="C207" s="1323" t="s">
        <v>835</v>
      </c>
      <c r="D207" s="1324"/>
      <c r="E207" s="1323" t="s">
        <v>837</v>
      </c>
      <c r="F207" s="1324"/>
      <c r="G207" s="1323" t="s">
        <v>738</v>
      </c>
      <c r="H207" s="1324"/>
      <c r="I207" s="1323" t="s">
        <v>739</v>
      </c>
      <c r="J207" s="1324"/>
      <c r="K207" s="1324"/>
      <c r="L207" s="1323" t="s">
        <v>748</v>
      </c>
      <c r="M207" s="1324"/>
      <c r="N207" s="1324"/>
      <c r="O207" s="1323" t="s">
        <v>742</v>
      </c>
      <c r="P207" s="1324"/>
      <c r="Q207" s="1323"/>
      <c r="R207" s="1324"/>
      <c r="S207" s="1325" t="s">
        <v>437</v>
      </c>
      <c r="T207" s="1324"/>
      <c r="U207" s="1324"/>
      <c r="V207" s="1324"/>
      <c r="W207" s="1324"/>
      <c r="X207" s="1324"/>
      <c r="Y207" s="1324"/>
      <c r="Z207" s="1324"/>
      <c r="AA207" s="1323" t="s">
        <v>732</v>
      </c>
      <c r="AB207" s="1324"/>
      <c r="AC207" s="1324"/>
      <c r="AD207" s="1324"/>
      <c r="AE207" s="1324"/>
      <c r="AF207" s="1323" t="s">
        <v>735</v>
      </c>
      <c r="AG207" s="1324"/>
      <c r="AH207" s="1324"/>
      <c r="AI207" s="1092" t="s">
        <v>745</v>
      </c>
      <c r="AJ207" s="1326" t="s">
        <v>781</v>
      </c>
      <c r="AK207" s="1324"/>
      <c r="AL207" s="1324"/>
      <c r="AM207" s="1324"/>
      <c r="AN207" s="1324"/>
      <c r="AO207" s="1324"/>
      <c r="AP207" s="1132">
        <v>63000000</v>
      </c>
      <c r="AQ207" s="1132">
        <v>0</v>
      </c>
      <c r="AR207" s="1132">
        <v>63000000</v>
      </c>
      <c r="AS207" s="1132">
        <v>0</v>
      </c>
      <c r="AT207" s="1132">
        <v>0</v>
      </c>
      <c r="AU207" s="1132">
        <v>0</v>
      </c>
      <c r="AV207" s="1132">
        <v>0</v>
      </c>
      <c r="AW207" s="1132">
        <v>0</v>
      </c>
      <c r="AX207" s="1132">
        <v>0</v>
      </c>
      <c r="AY207" s="1132">
        <v>0</v>
      </c>
      <c r="AZ207" s="1132">
        <v>0</v>
      </c>
      <c r="BA207" s="1132">
        <v>0</v>
      </c>
      <c r="BB207" s="1132">
        <v>0</v>
      </c>
    </row>
    <row r="208" spans="1:54" x14ac:dyDescent="0.25">
      <c r="A208" s="1329" t="s">
        <v>453</v>
      </c>
      <c r="B208" s="1324"/>
      <c r="C208" s="1329" t="s">
        <v>846</v>
      </c>
      <c r="D208" s="1324"/>
      <c r="E208" s="1329"/>
      <c r="F208" s="1324"/>
      <c r="G208" s="1329"/>
      <c r="H208" s="1324"/>
      <c r="I208" s="1329"/>
      <c r="J208" s="1324"/>
      <c r="K208" s="1324"/>
      <c r="L208" s="1329"/>
      <c r="M208" s="1324"/>
      <c r="N208" s="1324"/>
      <c r="O208" s="1329"/>
      <c r="P208" s="1324"/>
      <c r="Q208" s="1329"/>
      <c r="R208" s="1324"/>
      <c r="S208" s="1330" t="s">
        <v>847</v>
      </c>
      <c r="T208" s="1324"/>
      <c r="U208" s="1324"/>
      <c r="V208" s="1324"/>
      <c r="W208" s="1324"/>
      <c r="X208" s="1324"/>
      <c r="Y208" s="1324"/>
      <c r="Z208" s="1324"/>
      <c r="AA208" s="1329" t="s">
        <v>732</v>
      </c>
      <c r="AB208" s="1324"/>
      <c r="AC208" s="1324"/>
      <c r="AD208" s="1324"/>
      <c r="AE208" s="1324"/>
      <c r="AF208" s="1329" t="s">
        <v>733</v>
      </c>
      <c r="AG208" s="1324"/>
      <c r="AH208" s="1324"/>
      <c r="AI208" s="1091" t="s">
        <v>417</v>
      </c>
      <c r="AJ208" s="1328" t="s">
        <v>734</v>
      </c>
      <c r="AK208" s="1324"/>
      <c r="AL208" s="1324"/>
      <c r="AM208" s="1324"/>
      <c r="AN208" s="1324"/>
      <c r="AO208" s="1324"/>
      <c r="AP208" s="1130">
        <v>11877407961</v>
      </c>
      <c r="AQ208" s="1130">
        <v>11877407961</v>
      </c>
      <c r="AR208" s="1130">
        <v>0</v>
      </c>
      <c r="AS208" s="1130">
        <v>0</v>
      </c>
      <c r="AT208" s="1130">
        <v>11877407961</v>
      </c>
      <c r="AU208" s="1130">
        <v>0</v>
      </c>
      <c r="AV208" s="1130">
        <v>0</v>
      </c>
      <c r="AW208" s="1130">
        <v>11877407961</v>
      </c>
      <c r="AX208" s="1130">
        <v>0</v>
      </c>
      <c r="AY208" s="1130">
        <v>0</v>
      </c>
      <c r="AZ208" s="1130">
        <v>0</v>
      </c>
      <c r="BA208" s="1130">
        <v>0</v>
      </c>
      <c r="BB208" s="1130">
        <v>0</v>
      </c>
    </row>
    <row r="209" spans="1:54" x14ac:dyDescent="0.25">
      <c r="A209" s="1329" t="s">
        <v>453</v>
      </c>
      <c r="B209" s="1324"/>
      <c r="C209" s="1329" t="s">
        <v>846</v>
      </c>
      <c r="D209" s="1324"/>
      <c r="E209" s="1329"/>
      <c r="F209" s="1324"/>
      <c r="G209" s="1329"/>
      <c r="H209" s="1324"/>
      <c r="I209" s="1329"/>
      <c r="J209" s="1324"/>
      <c r="K209" s="1324"/>
      <c r="L209" s="1329"/>
      <c r="M209" s="1324"/>
      <c r="N209" s="1324"/>
      <c r="O209" s="1329"/>
      <c r="P209" s="1324"/>
      <c r="Q209" s="1329"/>
      <c r="R209" s="1324"/>
      <c r="S209" s="1330" t="s">
        <v>847</v>
      </c>
      <c r="T209" s="1324"/>
      <c r="U209" s="1324"/>
      <c r="V209" s="1324"/>
      <c r="W209" s="1324"/>
      <c r="X209" s="1324"/>
      <c r="Y209" s="1324"/>
      <c r="Z209" s="1324"/>
      <c r="AA209" s="1329" t="s">
        <v>732</v>
      </c>
      <c r="AB209" s="1324"/>
      <c r="AC209" s="1324"/>
      <c r="AD209" s="1324"/>
      <c r="AE209" s="1324"/>
      <c r="AF209" s="1329" t="s">
        <v>733</v>
      </c>
      <c r="AG209" s="1324"/>
      <c r="AH209" s="1324"/>
      <c r="AI209" s="1091" t="s">
        <v>765</v>
      </c>
      <c r="AJ209" s="1328" t="s">
        <v>834</v>
      </c>
      <c r="AK209" s="1324"/>
      <c r="AL209" s="1324"/>
      <c r="AM209" s="1324"/>
      <c r="AN209" s="1324"/>
      <c r="AO209" s="1324"/>
      <c r="AP209" s="1130">
        <v>4000000000</v>
      </c>
      <c r="AQ209" s="1130">
        <v>0</v>
      </c>
      <c r="AR209" s="1130">
        <v>4000000000</v>
      </c>
      <c r="AS209" s="1130">
        <v>0</v>
      </c>
      <c r="AT209" s="1130">
        <v>0</v>
      </c>
      <c r="AU209" s="1130">
        <v>0</v>
      </c>
      <c r="AV209" s="1130">
        <v>0</v>
      </c>
      <c r="AW209" s="1130">
        <v>0</v>
      </c>
      <c r="AX209" s="1130">
        <v>0</v>
      </c>
      <c r="AY209" s="1130">
        <v>0</v>
      </c>
      <c r="AZ209" s="1130">
        <v>0</v>
      </c>
      <c r="BA209" s="1130">
        <v>0</v>
      </c>
      <c r="BB209" s="1130">
        <v>0</v>
      </c>
    </row>
    <row r="210" spans="1:54" x14ac:dyDescent="0.25">
      <c r="A210" s="1329" t="s">
        <v>453</v>
      </c>
      <c r="B210" s="1324"/>
      <c r="C210" s="1329" t="s">
        <v>846</v>
      </c>
      <c r="D210" s="1324"/>
      <c r="E210" s="1329" t="s">
        <v>837</v>
      </c>
      <c r="F210" s="1324"/>
      <c r="G210" s="1329"/>
      <c r="H210" s="1324"/>
      <c r="I210" s="1329"/>
      <c r="J210" s="1324"/>
      <c r="K210" s="1324"/>
      <c r="L210" s="1329"/>
      <c r="M210" s="1324"/>
      <c r="N210" s="1324"/>
      <c r="O210" s="1329"/>
      <c r="P210" s="1324"/>
      <c r="Q210" s="1329"/>
      <c r="R210" s="1324"/>
      <c r="S210" s="1330" t="s">
        <v>838</v>
      </c>
      <c r="T210" s="1324"/>
      <c r="U210" s="1324"/>
      <c r="V210" s="1324"/>
      <c r="W210" s="1324"/>
      <c r="X210" s="1324"/>
      <c r="Y210" s="1324"/>
      <c r="Z210" s="1324"/>
      <c r="AA210" s="1329" t="s">
        <v>732</v>
      </c>
      <c r="AB210" s="1324"/>
      <c r="AC210" s="1324"/>
      <c r="AD210" s="1324"/>
      <c r="AE210" s="1324"/>
      <c r="AF210" s="1329" t="s">
        <v>733</v>
      </c>
      <c r="AG210" s="1324"/>
      <c r="AH210" s="1324"/>
      <c r="AI210" s="1091" t="s">
        <v>417</v>
      </c>
      <c r="AJ210" s="1328" t="s">
        <v>734</v>
      </c>
      <c r="AK210" s="1324"/>
      <c r="AL210" s="1324"/>
      <c r="AM210" s="1324"/>
      <c r="AN210" s="1324"/>
      <c r="AO210" s="1324"/>
      <c r="AP210" s="1130">
        <v>11877407961</v>
      </c>
      <c r="AQ210" s="1130">
        <v>11877407961</v>
      </c>
      <c r="AR210" s="1130">
        <v>0</v>
      </c>
      <c r="AS210" s="1130">
        <v>0</v>
      </c>
      <c r="AT210" s="1130">
        <v>11877407961</v>
      </c>
      <c r="AU210" s="1130">
        <v>0</v>
      </c>
      <c r="AV210" s="1130">
        <v>0</v>
      </c>
      <c r="AW210" s="1130">
        <v>11877407961</v>
      </c>
      <c r="AX210" s="1130">
        <v>0</v>
      </c>
      <c r="AY210" s="1130">
        <v>0</v>
      </c>
      <c r="AZ210" s="1130">
        <v>0</v>
      </c>
      <c r="BA210" s="1130">
        <v>0</v>
      </c>
      <c r="BB210" s="1130">
        <v>0</v>
      </c>
    </row>
    <row r="211" spans="1:54" x14ac:dyDescent="0.25">
      <c r="A211" s="1329" t="s">
        <v>453</v>
      </c>
      <c r="B211" s="1324"/>
      <c r="C211" s="1329" t="s">
        <v>846</v>
      </c>
      <c r="D211" s="1324"/>
      <c r="E211" s="1329" t="s">
        <v>837</v>
      </c>
      <c r="F211" s="1324"/>
      <c r="G211" s="1329"/>
      <c r="H211" s="1324"/>
      <c r="I211" s="1329"/>
      <c r="J211" s="1324"/>
      <c r="K211" s="1324"/>
      <c r="L211" s="1329"/>
      <c r="M211" s="1324"/>
      <c r="N211" s="1324"/>
      <c r="O211" s="1329"/>
      <c r="P211" s="1324"/>
      <c r="Q211" s="1329"/>
      <c r="R211" s="1324"/>
      <c r="S211" s="1330" t="s">
        <v>838</v>
      </c>
      <c r="T211" s="1324"/>
      <c r="U211" s="1324"/>
      <c r="V211" s="1324"/>
      <c r="W211" s="1324"/>
      <c r="X211" s="1324"/>
      <c r="Y211" s="1324"/>
      <c r="Z211" s="1324"/>
      <c r="AA211" s="1329" t="s">
        <v>732</v>
      </c>
      <c r="AB211" s="1324"/>
      <c r="AC211" s="1324"/>
      <c r="AD211" s="1324"/>
      <c r="AE211" s="1324"/>
      <c r="AF211" s="1329" t="s">
        <v>733</v>
      </c>
      <c r="AG211" s="1324"/>
      <c r="AH211" s="1324"/>
      <c r="AI211" s="1091" t="s">
        <v>765</v>
      </c>
      <c r="AJ211" s="1328" t="s">
        <v>834</v>
      </c>
      <c r="AK211" s="1324"/>
      <c r="AL211" s="1324"/>
      <c r="AM211" s="1324"/>
      <c r="AN211" s="1324"/>
      <c r="AO211" s="1324"/>
      <c r="AP211" s="1130">
        <v>4000000000</v>
      </c>
      <c r="AQ211" s="1130">
        <v>0</v>
      </c>
      <c r="AR211" s="1130">
        <v>4000000000</v>
      </c>
      <c r="AS211" s="1130">
        <v>0</v>
      </c>
      <c r="AT211" s="1130">
        <v>0</v>
      </c>
      <c r="AU211" s="1130">
        <v>0</v>
      </c>
      <c r="AV211" s="1130">
        <v>0</v>
      </c>
      <c r="AW211" s="1130">
        <v>0</v>
      </c>
      <c r="AX211" s="1130">
        <v>0</v>
      </c>
      <c r="AY211" s="1130">
        <v>0</v>
      </c>
      <c r="AZ211" s="1130">
        <v>0</v>
      </c>
      <c r="BA211" s="1130">
        <v>0</v>
      </c>
      <c r="BB211" s="1130">
        <v>0</v>
      </c>
    </row>
    <row r="212" spans="1:54" x14ac:dyDescent="0.25">
      <c r="A212" s="1323" t="s">
        <v>453</v>
      </c>
      <c r="B212" s="1324"/>
      <c r="C212" s="1323" t="s">
        <v>846</v>
      </c>
      <c r="D212" s="1324"/>
      <c r="E212" s="1323" t="s">
        <v>837</v>
      </c>
      <c r="F212" s="1324"/>
      <c r="G212" s="1323" t="s">
        <v>738</v>
      </c>
      <c r="H212" s="1324"/>
      <c r="I212" s="1323"/>
      <c r="J212" s="1324"/>
      <c r="K212" s="1324"/>
      <c r="L212" s="1323"/>
      <c r="M212" s="1324"/>
      <c r="N212" s="1324"/>
      <c r="O212" s="1323"/>
      <c r="P212" s="1324"/>
      <c r="Q212" s="1323"/>
      <c r="R212" s="1324"/>
      <c r="S212" s="1325" t="s">
        <v>579</v>
      </c>
      <c r="T212" s="1324"/>
      <c r="U212" s="1324"/>
      <c r="V212" s="1324"/>
      <c r="W212" s="1324"/>
      <c r="X212" s="1324"/>
      <c r="Y212" s="1324"/>
      <c r="Z212" s="1324"/>
      <c r="AA212" s="1323" t="s">
        <v>732</v>
      </c>
      <c r="AB212" s="1324"/>
      <c r="AC212" s="1324"/>
      <c r="AD212" s="1324"/>
      <c r="AE212" s="1324"/>
      <c r="AF212" s="1323" t="s">
        <v>733</v>
      </c>
      <c r="AG212" s="1324"/>
      <c r="AH212" s="1324"/>
      <c r="AI212" s="1092" t="s">
        <v>417</v>
      </c>
      <c r="AJ212" s="1326" t="s">
        <v>734</v>
      </c>
      <c r="AK212" s="1324"/>
      <c r="AL212" s="1324"/>
      <c r="AM212" s="1324"/>
      <c r="AN212" s="1324"/>
      <c r="AO212" s="1324"/>
      <c r="AP212" s="1132">
        <v>11877407961</v>
      </c>
      <c r="AQ212" s="1132">
        <v>11877407961</v>
      </c>
      <c r="AR212" s="1132">
        <v>0</v>
      </c>
      <c r="AS212" s="1132">
        <v>0</v>
      </c>
      <c r="AT212" s="1132">
        <v>11877407961</v>
      </c>
      <c r="AU212" s="1132">
        <v>0</v>
      </c>
      <c r="AV212" s="1132">
        <v>0</v>
      </c>
      <c r="AW212" s="1132">
        <v>11877407961</v>
      </c>
      <c r="AX212" s="1132">
        <v>0</v>
      </c>
      <c r="AY212" s="1132">
        <v>0</v>
      </c>
      <c r="AZ212" s="1132">
        <v>0</v>
      </c>
      <c r="BA212" s="1132">
        <v>0</v>
      </c>
      <c r="BB212" s="1132">
        <v>0</v>
      </c>
    </row>
    <row r="213" spans="1:54" x14ac:dyDescent="0.25">
      <c r="A213" s="1323" t="s">
        <v>453</v>
      </c>
      <c r="B213" s="1324"/>
      <c r="C213" s="1323" t="s">
        <v>846</v>
      </c>
      <c r="D213" s="1324"/>
      <c r="E213" s="1323" t="s">
        <v>837</v>
      </c>
      <c r="F213" s="1324"/>
      <c r="G213" s="1323" t="s">
        <v>754</v>
      </c>
      <c r="H213" s="1324"/>
      <c r="I213" s="1323"/>
      <c r="J213" s="1324"/>
      <c r="K213" s="1324"/>
      <c r="L213" s="1323"/>
      <c r="M213" s="1324"/>
      <c r="N213" s="1324"/>
      <c r="O213" s="1323"/>
      <c r="P213" s="1324"/>
      <c r="Q213" s="1323"/>
      <c r="R213" s="1324"/>
      <c r="S213" s="1325" t="s">
        <v>880</v>
      </c>
      <c r="T213" s="1324"/>
      <c r="U213" s="1324"/>
      <c r="V213" s="1324"/>
      <c r="W213" s="1324"/>
      <c r="X213" s="1324"/>
      <c r="Y213" s="1324"/>
      <c r="Z213" s="1324"/>
      <c r="AA213" s="1323" t="s">
        <v>732</v>
      </c>
      <c r="AB213" s="1324"/>
      <c r="AC213" s="1324"/>
      <c r="AD213" s="1324"/>
      <c r="AE213" s="1324"/>
      <c r="AF213" s="1323" t="s">
        <v>733</v>
      </c>
      <c r="AG213" s="1324"/>
      <c r="AH213" s="1324"/>
      <c r="AI213" s="1092" t="s">
        <v>765</v>
      </c>
      <c r="AJ213" s="1326" t="s">
        <v>834</v>
      </c>
      <c r="AK213" s="1324"/>
      <c r="AL213" s="1324"/>
      <c r="AM213" s="1324"/>
      <c r="AN213" s="1324"/>
      <c r="AO213" s="1324"/>
      <c r="AP213" s="1132">
        <v>4000000000</v>
      </c>
      <c r="AQ213" s="1132">
        <v>0</v>
      </c>
      <c r="AR213" s="1132">
        <v>4000000000</v>
      </c>
      <c r="AS213" s="1132">
        <v>0</v>
      </c>
      <c r="AT213" s="1132">
        <v>0</v>
      </c>
      <c r="AU213" s="1132">
        <v>0</v>
      </c>
      <c r="AV213" s="1132">
        <v>0</v>
      </c>
      <c r="AW213" s="1132">
        <v>0</v>
      </c>
      <c r="AX213" s="1132">
        <v>0</v>
      </c>
      <c r="AY213" s="1132">
        <v>0</v>
      </c>
      <c r="AZ213" s="1132">
        <v>0</v>
      </c>
      <c r="BA213" s="1132">
        <v>0</v>
      </c>
      <c r="BB213" s="1132">
        <v>0</v>
      </c>
    </row>
    <row r="214" spans="1:54" x14ac:dyDescent="0.25">
      <c r="A214" s="1147" t="s">
        <v>685</v>
      </c>
      <c r="B214" s="1147" t="s">
        <v>685</v>
      </c>
      <c r="C214" s="1147" t="s">
        <v>685</v>
      </c>
      <c r="D214" s="1147" t="s">
        <v>685</v>
      </c>
      <c r="E214" s="1147" t="s">
        <v>685</v>
      </c>
      <c r="F214" s="1147" t="s">
        <v>685</v>
      </c>
      <c r="G214" s="1147" t="s">
        <v>685</v>
      </c>
      <c r="H214" s="1147" t="s">
        <v>685</v>
      </c>
      <c r="I214" s="1147" t="s">
        <v>685</v>
      </c>
      <c r="J214" s="1327" t="s">
        <v>685</v>
      </c>
      <c r="K214" s="1324"/>
      <c r="L214" s="1327" t="s">
        <v>685</v>
      </c>
      <c r="M214" s="1324"/>
      <c r="N214" s="1147" t="s">
        <v>685</v>
      </c>
      <c r="O214" s="1147" t="s">
        <v>685</v>
      </c>
      <c r="P214" s="1147" t="s">
        <v>685</v>
      </c>
      <c r="Q214" s="1147" t="s">
        <v>685</v>
      </c>
      <c r="R214" s="1147" t="s">
        <v>685</v>
      </c>
      <c r="S214" s="1147" t="s">
        <v>685</v>
      </c>
      <c r="T214" s="1147" t="s">
        <v>685</v>
      </c>
      <c r="U214" s="1147" t="s">
        <v>685</v>
      </c>
      <c r="V214" s="1147" t="s">
        <v>685</v>
      </c>
      <c r="W214" s="1147" t="s">
        <v>685</v>
      </c>
      <c r="X214" s="1147" t="s">
        <v>685</v>
      </c>
      <c r="Y214" s="1147" t="s">
        <v>685</v>
      </c>
      <c r="Z214" s="1147" t="s">
        <v>685</v>
      </c>
      <c r="AA214" s="1327" t="s">
        <v>685</v>
      </c>
      <c r="AB214" s="1324"/>
      <c r="AC214" s="1327" t="s">
        <v>685</v>
      </c>
      <c r="AD214" s="1324"/>
      <c r="AE214" s="1147" t="s">
        <v>685</v>
      </c>
      <c r="AF214" s="1147" t="s">
        <v>685</v>
      </c>
      <c r="AG214" s="1147" t="s">
        <v>685</v>
      </c>
      <c r="AH214" s="1147" t="s">
        <v>685</v>
      </c>
      <c r="AI214" s="1147" t="s">
        <v>685</v>
      </c>
      <c r="AJ214" s="1147" t="s">
        <v>685</v>
      </c>
      <c r="AK214" s="1147" t="s">
        <v>685</v>
      </c>
      <c r="AL214" s="1147" t="s">
        <v>685</v>
      </c>
      <c r="AM214" s="1327" t="s">
        <v>685</v>
      </c>
      <c r="AN214" s="1324"/>
      <c r="AO214" s="1324"/>
      <c r="AP214" s="1147" t="s">
        <v>685</v>
      </c>
      <c r="AQ214" s="1147" t="s">
        <v>685</v>
      </c>
      <c r="AR214" s="1147" t="s">
        <v>685</v>
      </c>
      <c r="AS214" s="1147" t="s">
        <v>685</v>
      </c>
      <c r="AT214" s="1147" t="s">
        <v>685</v>
      </c>
      <c r="AU214" s="1147" t="s">
        <v>685</v>
      </c>
      <c r="AV214" s="1147" t="s">
        <v>685</v>
      </c>
      <c r="AW214" s="1147" t="s">
        <v>685</v>
      </c>
      <c r="AX214" s="1147" t="s">
        <v>685</v>
      </c>
      <c r="AY214" s="1147" t="s">
        <v>685</v>
      </c>
      <c r="AZ214" s="1147" t="s">
        <v>685</v>
      </c>
      <c r="BA214" s="1147" t="s">
        <v>685</v>
      </c>
      <c r="BB214" s="1147" t="s">
        <v>685</v>
      </c>
    </row>
  </sheetData>
  <autoFilter ref="A26:BD214">
    <filterColumn colId="0" showButton="0"/>
    <filterColumn colId="2" showButton="0"/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</autoFilter>
  <mergeCells count="2289"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2:J6"/>
    <mergeCell ref="M3:AA5"/>
    <mergeCell ref="AD3:AM3"/>
    <mergeCell ref="AO3:AS3"/>
    <mergeCell ref="AD5:AM7"/>
    <mergeCell ref="AO5:AS7"/>
    <mergeCell ref="AF24:AJ24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F18:AO18"/>
    <mergeCell ref="AF19:AO19"/>
    <mergeCell ref="AF20:AO20"/>
    <mergeCell ref="AF21:AO21"/>
    <mergeCell ref="AE22:AO22"/>
    <mergeCell ref="AE23:AI23"/>
    <mergeCell ref="A15:F15"/>
    <mergeCell ref="G15:AG15"/>
    <mergeCell ref="AM15:AO15"/>
    <mergeCell ref="A16:G16"/>
    <mergeCell ref="H16:AO16"/>
    <mergeCell ref="AF17:AO17"/>
    <mergeCell ref="Q27:R27"/>
    <mergeCell ref="S27:Z27"/>
    <mergeCell ref="AA27:AE27"/>
    <mergeCell ref="AF27:AH27"/>
    <mergeCell ref="AJ27:AO27"/>
    <mergeCell ref="A28:B28"/>
    <mergeCell ref="C28:D28"/>
    <mergeCell ref="E28:F28"/>
    <mergeCell ref="G28:H28"/>
    <mergeCell ref="I28:K28"/>
    <mergeCell ref="AA26:AE26"/>
    <mergeCell ref="AF26:AH26"/>
    <mergeCell ref="AJ26:AO26"/>
    <mergeCell ref="A27:B27"/>
    <mergeCell ref="C27:D27"/>
    <mergeCell ref="E27:F27"/>
    <mergeCell ref="G27:H27"/>
    <mergeCell ref="I27:K27"/>
    <mergeCell ref="L27:N27"/>
    <mergeCell ref="O27:P27"/>
    <mergeCell ref="AA29:AE29"/>
    <mergeCell ref="AF29:AH29"/>
    <mergeCell ref="AJ29:AO29"/>
    <mergeCell ref="A30:B30"/>
    <mergeCell ref="C30:D30"/>
    <mergeCell ref="E30:F30"/>
    <mergeCell ref="G30:H30"/>
    <mergeCell ref="I30:K30"/>
    <mergeCell ref="L30:N30"/>
    <mergeCell ref="O30:P30"/>
    <mergeCell ref="AJ28:AO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L28:N28"/>
    <mergeCell ref="O28:P28"/>
    <mergeCell ref="Q28:R28"/>
    <mergeCell ref="S28:Z28"/>
    <mergeCell ref="AA28:AE28"/>
    <mergeCell ref="AF28:AH28"/>
    <mergeCell ref="AJ31:AO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L31:N31"/>
    <mergeCell ref="O31:P31"/>
    <mergeCell ref="Q31:R31"/>
    <mergeCell ref="S31:Z31"/>
    <mergeCell ref="AA31:AE31"/>
    <mergeCell ref="AF31:AH31"/>
    <mergeCell ref="Q30:R30"/>
    <mergeCell ref="S30:Z30"/>
    <mergeCell ref="AA30:AE30"/>
    <mergeCell ref="AF30:AH30"/>
    <mergeCell ref="AJ30:AO30"/>
    <mergeCell ref="A31:B31"/>
    <mergeCell ref="C31:D31"/>
    <mergeCell ref="E31:F31"/>
    <mergeCell ref="G31:H31"/>
    <mergeCell ref="I31:K31"/>
    <mergeCell ref="Q33:R33"/>
    <mergeCell ref="S33:Z33"/>
    <mergeCell ref="AA33:AE33"/>
    <mergeCell ref="AF33:AH33"/>
    <mergeCell ref="AJ33:AO33"/>
    <mergeCell ref="A34:B34"/>
    <mergeCell ref="C34:D34"/>
    <mergeCell ref="E34:F34"/>
    <mergeCell ref="G34:H34"/>
    <mergeCell ref="I34:K34"/>
    <mergeCell ref="AA32:AE32"/>
    <mergeCell ref="AF32:AH32"/>
    <mergeCell ref="AJ32:AO32"/>
    <mergeCell ref="A33:B33"/>
    <mergeCell ref="C33:D33"/>
    <mergeCell ref="E33:F33"/>
    <mergeCell ref="G33:H33"/>
    <mergeCell ref="I33:K33"/>
    <mergeCell ref="L33:N33"/>
    <mergeCell ref="O33:P33"/>
    <mergeCell ref="AA35:AE35"/>
    <mergeCell ref="AF35:AH35"/>
    <mergeCell ref="AJ35:AO35"/>
    <mergeCell ref="A36:B36"/>
    <mergeCell ref="C36:D36"/>
    <mergeCell ref="E36:F36"/>
    <mergeCell ref="G36:H36"/>
    <mergeCell ref="I36:K36"/>
    <mergeCell ref="L36:N36"/>
    <mergeCell ref="O36:P36"/>
    <mergeCell ref="AJ34:AO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L34:N34"/>
    <mergeCell ref="O34:P34"/>
    <mergeCell ref="Q34:R34"/>
    <mergeCell ref="S34:Z34"/>
    <mergeCell ref="AA34:AE34"/>
    <mergeCell ref="AF34:AH34"/>
    <mergeCell ref="AJ37:AO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L37:N37"/>
    <mergeCell ref="O37:P37"/>
    <mergeCell ref="Q37:R37"/>
    <mergeCell ref="S37:Z37"/>
    <mergeCell ref="AA37:AE37"/>
    <mergeCell ref="AF37:AH37"/>
    <mergeCell ref="Q36:R36"/>
    <mergeCell ref="S36:Z36"/>
    <mergeCell ref="AA36:AE36"/>
    <mergeCell ref="AF36:AH36"/>
    <mergeCell ref="AJ36:AO36"/>
    <mergeCell ref="A37:B37"/>
    <mergeCell ref="C37:D37"/>
    <mergeCell ref="E37:F37"/>
    <mergeCell ref="G37:H37"/>
    <mergeCell ref="I37:K37"/>
    <mergeCell ref="Q39:R39"/>
    <mergeCell ref="S39:Z39"/>
    <mergeCell ref="AA39:AE39"/>
    <mergeCell ref="AF39:AH39"/>
    <mergeCell ref="AJ39:AO39"/>
    <mergeCell ref="A40:B40"/>
    <mergeCell ref="C40:D40"/>
    <mergeCell ref="E40:F40"/>
    <mergeCell ref="G40:H40"/>
    <mergeCell ref="I40:K40"/>
    <mergeCell ref="AA38:AE38"/>
    <mergeCell ref="AF38:AH38"/>
    <mergeCell ref="AJ38:AO38"/>
    <mergeCell ref="A39:B39"/>
    <mergeCell ref="C39:D39"/>
    <mergeCell ref="E39:F39"/>
    <mergeCell ref="G39:H39"/>
    <mergeCell ref="I39:K39"/>
    <mergeCell ref="L39:N39"/>
    <mergeCell ref="O39:P39"/>
    <mergeCell ref="AA41:AE41"/>
    <mergeCell ref="AF41:AH41"/>
    <mergeCell ref="AJ41:AO41"/>
    <mergeCell ref="A42:B42"/>
    <mergeCell ref="C42:D42"/>
    <mergeCell ref="E42:F42"/>
    <mergeCell ref="G42:H42"/>
    <mergeCell ref="I42:K42"/>
    <mergeCell ref="L42:N42"/>
    <mergeCell ref="O42:P42"/>
    <mergeCell ref="AJ40:AO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L40:N40"/>
    <mergeCell ref="O40:P40"/>
    <mergeCell ref="Q40:R40"/>
    <mergeCell ref="S40:Z40"/>
    <mergeCell ref="AA40:AE40"/>
    <mergeCell ref="AF40:AH40"/>
    <mergeCell ref="AJ43:AO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L43:N43"/>
    <mergeCell ref="O43:P43"/>
    <mergeCell ref="Q43:R43"/>
    <mergeCell ref="S43:Z43"/>
    <mergeCell ref="AA43:AE43"/>
    <mergeCell ref="AF43:AH43"/>
    <mergeCell ref="Q42:R42"/>
    <mergeCell ref="S42:Z42"/>
    <mergeCell ref="AA42:AE42"/>
    <mergeCell ref="AF42:AH42"/>
    <mergeCell ref="AJ42:AO42"/>
    <mergeCell ref="A43:B43"/>
    <mergeCell ref="C43:D43"/>
    <mergeCell ref="E43:F43"/>
    <mergeCell ref="G43:H43"/>
    <mergeCell ref="I43:K43"/>
    <mergeCell ref="Q45:R45"/>
    <mergeCell ref="S45:Z45"/>
    <mergeCell ref="AA45:AE45"/>
    <mergeCell ref="AF45:AH45"/>
    <mergeCell ref="AJ45:AO45"/>
    <mergeCell ref="A46:B46"/>
    <mergeCell ref="C46:D46"/>
    <mergeCell ref="E46:F46"/>
    <mergeCell ref="G46:H46"/>
    <mergeCell ref="I46:K46"/>
    <mergeCell ref="AA44:AE44"/>
    <mergeCell ref="AF44:AH44"/>
    <mergeCell ref="AJ44:AO44"/>
    <mergeCell ref="A45:B45"/>
    <mergeCell ref="C45:D45"/>
    <mergeCell ref="E45:F45"/>
    <mergeCell ref="G45:H45"/>
    <mergeCell ref="I45:K45"/>
    <mergeCell ref="L45:N45"/>
    <mergeCell ref="O45:P45"/>
    <mergeCell ref="AA47:AE47"/>
    <mergeCell ref="AF47:AH47"/>
    <mergeCell ref="AJ47:AO47"/>
    <mergeCell ref="A48:B48"/>
    <mergeCell ref="C48:D48"/>
    <mergeCell ref="E48:F48"/>
    <mergeCell ref="G48:H48"/>
    <mergeCell ref="I48:K48"/>
    <mergeCell ref="L48:N48"/>
    <mergeCell ref="O48:P48"/>
    <mergeCell ref="AJ46:AO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L46:N46"/>
    <mergeCell ref="O46:P46"/>
    <mergeCell ref="Q46:R46"/>
    <mergeCell ref="S46:Z46"/>
    <mergeCell ref="AA46:AE46"/>
    <mergeCell ref="AF46:AH46"/>
    <mergeCell ref="AJ49:AO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L49:N49"/>
    <mergeCell ref="O49:P49"/>
    <mergeCell ref="Q49:R49"/>
    <mergeCell ref="S49:Z49"/>
    <mergeCell ref="AA49:AE49"/>
    <mergeCell ref="AF49:AH49"/>
    <mergeCell ref="Q48:R48"/>
    <mergeCell ref="S48:Z48"/>
    <mergeCell ref="AA48:AE48"/>
    <mergeCell ref="AF48:AH48"/>
    <mergeCell ref="AJ48:AO48"/>
    <mergeCell ref="A49:B49"/>
    <mergeCell ref="C49:D49"/>
    <mergeCell ref="E49:F49"/>
    <mergeCell ref="G49:H49"/>
    <mergeCell ref="I49:K49"/>
    <mergeCell ref="Q51:R51"/>
    <mergeCell ref="S51:Z51"/>
    <mergeCell ref="AA51:AE51"/>
    <mergeCell ref="AF51:AH51"/>
    <mergeCell ref="AJ51:AO51"/>
    <mergeCell ref="A52:B52"/>
    <mergeCell ref="C52:D52"/>
    <mergeCell ref="E52:F52"/>
    <mergeCell ref="G52:H52"/>
    <mergeCell ref="I52:K52"/>
    <mergeCell ref="AA50:AE50"/>
    <mergeCell ref="AF50:AH50"/>
    <mergeCell ref="AJ50:AO50"/>
    <mergeCell ref="A51:B51"/>
    <mergeCell ref="C51:D51"/>
    <mergeCell ref="E51:F51"/>
    <mergeCell ref="G51:H51"/>
    <mergeCell ref="I51:K51"/>
    <mergeCell ref="L51:N51"/>
    <mergeCell ref="O51:P51"/>
    <mergeCell ref="AA53:AE53"/>
    <mergeCell ref="AF53:AH53"/>
    <mergeCell ref="AJ53:AO53"/>
    <mergeCell ref="A54:B54"/>
    <mergeCell ref="C54:D54"/>
    <mergeCell ref="E54:F54"/>
    <mergeCell ref="G54:H54"/>
    <mergeCell ref="I54:K54"/>
    <mergeCell ref="L54:N54"/>
    <mergeCell ref="O54:P54"/>
    <mergeCell ref="AJ52:AO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L52:N52"/>
    <mergeCell ref="O52:P52"/>
    <mergeCell ref="Q52:R52"/>
    <mergeCell ref="S52:Z52"/>
    <mergeCell ref="AA52:AE52"/>
    <mergeCell ref="AF52:AH52"/>
    <mergeCell ref="AJ55:AO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L55:N55"/>
    <mergeCell ref="O55:P55"/>
    <mergeCell ref="Q55:R55"/>
    <mergeCell ref="S55:Z55"/>
    <mergeCell ref="AA55:AE55"/>
    <mergeCell ref="AF55:AH55"/>
    <mergeCell ref="Q54:R54"/>
    <mergeCell ref="S54:Z54"/>
    <mergeCell ref="AA54:AE54"/>
    <mergeCell ref="AF54:AH54"/>
    <mergeCell ref="AJ54:AO54"/>
    <mergeCell ref="A55:B55"/>
    <mergeCell ref="C55:D55"/>
    <mergeCell ref="E55:F55"/>
    <mergeCell ref="G55:H55"/>
    <mergeCell ref="I55:K55"/>
    <mergeCell ref="Q57:R57"/>
    <mergeCell ref="S57:Z57"/>
    <mergeCell ref="AA57:AE57"/>
    <mergeCell ref="AF57:AH57"/>
    <mergeCell ref="AJ57:AO57"/>
    <mergeCell ref="A58:B58"/>
    <mergeCell ref="C58:D58"/>
    <mergeCell ref="E58:F58"/>
    <mergeCell ref="G58:H58"/>
    <mergeCell ref="I58:K58"/>
    <mergeCell ref="AA56:AE56"/>
    <mergeCell ref="AF56:AH56"/>
    <mergeCell ref="AJ56:AO56"/>
    <mergeCell ref="A57:B57"/>
    <mergeCell ref="C57:D57"/>
    <mergeCell ref="E57:F57"/>
    <mergeCell ref="G57:H57"/>
    <mergeCell ref="I57:K57"/>
    <mergeCell ref="L57:N57"/>
    <mergeCell ref="O57:P57"/>
    <mergeCell ref="AA59:AE59"/>
    <mergeCell ref="AF59:AH59"/>
    <mergeCell ref="AJ59:AO59"/>
    <mergeCell ref="A60:B60"/>
    <mergeCell ref="C60:D60"/>
    <mergeCell ref="E60:F60"/>
    <mergeCell ref="G60:H60"/>
    <mergeCell ref="I60:K60"/>
    <mergeCell ref="L60:N60"/>
    <mergeCell ref="O60:P60"/>
    <mergeCell ref="AJ58:AO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L58:N58"/>
    <mergeCell ref="O58:P58"/>
    <mergeCell ref="Q58:R58"/>
    <mergeCell ref="S58:Z58"/>
    <mergeCell ref="AA58:AE58"/>
    <mergeCell ref="AF58:AH58"/>
    <mergeCell ref="AJ61:AO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L61:N61"/>
    <mergeCell ref="O61:P61"/>
    <mergeCell ref="Q61:R61"/>
    <mergeCell ref="S61:Z61"/>
    <mergeCell ref="AA61:AE61"/>
    <mergeCell ref="AF61:AH61"/>
    <mergeCell ref="Q60:R60"/>
    <mergeCell ref="S60:Z60"/>
    <mergeCell ref="AA60:AE60"/>
    <mergeCell ref="AF60:AH60"/>
    <mergeCell ref="AJ60:AO60"/>
    <mergeCell ref="A61:B61"/>
    <mergeCell ref="C61:D61"/>
    <mergeCell ref="E61:F61"/>
    <mergeCell ref="G61:H61"/>
    <mergeCell ref="I61:K61"/>
    <mergeCell ref="Q63:R63"/>
    <mergeCell ref="S63:Z63"/>
    <mergeCell ref="AA63:AE63"/>
    <mergeCell ref="AF63:AH63"/>
    <mergeCell ref="AJ63:AO63"/>
    <mergeCell ref="A64:B64"/>
    <mergeCell ref="C64:D64"/>
    <mergeCell ref="E64:F64"/>
    <mergeCell ref="G64:H64"/>
    <mergeCell ref="I64:K64"/>
    <mergeCell ref="AA62:AE62"/>
    <mergeCell ref="AF62:AH62"/>
    <mergeCell ref="AJ62:AO62"/>
    <mergeCell ref="A63:B63"/>
    <mergeCell ref="C63:D63"/>
    <mergeCell ref="E63:F63"/>
    <mergeCell ref="G63:H63"/>
    <mergeCell ref="I63:K63"/>
    <mergeCell ref="L63:N63"/>
    <mergeCell ref="O63:P63"/>
    <mergeCell ref="AA65:AE65"/>
    <mergeCell ref="AF65:AH65"/>
    <mergeCell ref="AJ65:AO65"/>
    <mergeCell ref="A66:B66"/>
    <mergeCell ref="C66:D66"/>
    <mergeCell ref="E66:F66"/>
    <mergeCell ref="G66:H66"/>
    <mergeCell ref="I66:K66"/>
    <mergeCell ref="L66:N66"/>
    <mergeCell ref="O66:P66"/>
    <mergeCell ref="AJ64:AO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L64:N64"/>
    <mergeCell ref="O64:P64"/>
    <mergeCell ref="Q64:R64"/>
    <mergeCell ref="S64:Z64"/>
    <mergeCell ref="AA64:AE64"/>
    <mergeCell ref="AF64:AH64"/>
    <mergeCell ref="AJ67:AO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L67:N67"/>
    <mergeCell ref="O67:P67"/>
    <mergeCell ref="Q67:R67"/>
    <mergeCell ref="S67:Z67"/>
    <mergeCell ref="AA67:AE67"/>
    <mergeCell ref="AF67:AH67"/>
    <mergeCell ref="Q66:R66"/>
    <mergeCell ref="S66:Z66"/>
    <mergeCell ref="AA66:AE66"/>
    <mergeCell ref="AF66:AH66"/>
    <mergeCell ref="AJ66:AO66"/>
    <mergeCell ref="A67:B67"/>
    <mergeCell ref="C67:D67"/>
    <mergeCell ref="E67:F67"/>
    <mergeCell ref="G67:H67"/>
    <mergeCell ref="I67:K67"/>
    <mergeCell ref="Q69:R69"/>
    <mergeCell ref="S69:Z69"/>
    <mergeCell ref="AA69:AE69"/>
    <mergeCell ref="AF69:AH69"/>
    <mergeCell ref="AJ69:AO69"/>
    <mergeCell ref="A70:B70"/>
    <mergeCell ref="C70:D70"/>
    <mergeCell ref="E70:F70"/>
    <mergeCell ref="G70:H70"/>
    <mergeCell ref="I70:K70"/>
    <mergeCell ref="AA68:AE68"/>
    <mergeCell ref="AF68:AH68"/>
    <mergeCell ref="AJ68:AO68"/>
    <mergeCell ref="A69:B69"/>
    <mergeCell ref="C69:D69"/>
    <mergeCell ref="E69:F69"/>
    <mergeCell ref="G69:H69"/>
    <mergeCell ref="I69:K69"/>
    <mergeCell ref="L69:N69"/>
    <mergeCell ref="O69:P69"/>
    <mergeCell ref="AA71:AE71"/>
    <mergeCell ref="AF71:AH71"/>
    <mergeCell ref="AJ71:AO71"/>
    <mergeCell ref="A72:B72"/>
    <mergeCell ref="C72:D72"/>
    <mergeCell ref="E72:F72"/>
    <mergeCell ref="G72:H72"/>
    <mergeCell ref="I72:K72"/>
    <mergeCell ref="L72:N72"/>
    <mergeCell ref="O72:P72"/>
    <mergeCell ref="AJ70:AO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L70:N70"/>
    <mergeCell ref="O70:P70"/>
    <mergeCell ref="Q70:R70"/>
    <mergeCell ref="S70:Z70"/>
    <mergeCell ref="AA70:AE70"/>
    <mergeCell ref="AF70:AH70"/>
    <mergeCell ref="AJ73:AO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L73:N73"/>
    <mergeCell ref="O73:P73"/>
    <mergeCell ref="Q73:R73"/>
    <mergeCell ref="S73:Z73"/>
    <mergeCell ref="AA73:AE73"/>
    <mergeCell ref="AF73:AH73"/>
    <mergeCell ref="Q72:R72"/>
    <mergeCell ref="S72:Z72"/>
    <mergeCell ref="AA72:AE72"/>
    <mergeCell ref="AF72:AH72"/>
    <mergeCell ref="AJ72:AO72"/>
    <mergeCell ref="A73:B73"/>
    <mergeCell ref="C73:D73"/>
    <mergeCell ref="E73:F73"/>
    <mergeCell ref="G73:H73"/>
    <mergeCell ref="I73:K73"/>
    <mergeCell ref="Q75:R75"/>
    <mergeCell ref="S75:Z75"/>
    <mergeCell ref="AA75:AE75"/>
    <mergeCell ref="AF75:AH75"/>
    <mergeCell ref="AJ75:AO75"/>
    <mergeCell ref="A76:B76"/>
    <mergeCell ref="C76:D76"/>
    <mergeCell ref="E76:F76"/>
    <mergeCell ref="G76:H76"/>
    <mergeCell ref="I76:K76"/>
    <mergeCell ref="AA74:AE74"/>
    <mergeCell ref="AF74:AH74"/>
    <mergeCell ref="AJ74:AO74"/>
    <mergeCell ref="A75:B75"/>
    <mergeCell ref="C75:D75"/>
    <mergeCell ref="E75:F75"/>
    <mergeCell ref="G75:H75"/>
    <mergeCell ref="I75:K75"/>
    <mergeCell ref="L75:N75"/>
    <mergeCell ref="O75:P75"/>
    <mergeCell ref="AA77:AE77"/>
    <mergeCell ref="AF77:AH77"/>
    <mergeCell ref="AJ77:AO77"/>
    <mergeCell ref="A78:B78"/>
    <mergeCell ref="C78:D78"/>
    <mergeCell ref="E78:F78"/>
    <mergeCell ref="G78:H78"/>
    <mergeCell ref="I78:K78"/>
    <mergeCell ref="L78:N78"/>
    <mergeCell ref="O78:P78"/>
    <mergeCell ref="AJ76:AO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L76:N76"/>
    <mergeCell ref="O76:P76"/>
    <mergeCell ref="Q76:R76"/>
    <mergeCell ref="S76:Z76"/>
    <mergeCell ref="AA76:AE76"/>
    <mergeCell ref="AF76:AH76"/>
    <mergeCell ref="AJ79:AO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L79:N79"/>
    <mergeCell ref="O79:P79"/>
    <mergeCell ref="Q79:R79"/>
    <mergeCell ref="S79:Z79"/>
    <mergeCell ref="AA79:AE79"/>
    <mergeCell ref="AF79:AH79"/>
    <mergeCell ref="Q78:R78"/>
    <mergeCell ref="S78:Z78"/>
    <mergeCell ref="AA78:AE78"/>
    <mergeCell ref="AF78:AH78"/>
    <mergeCell ref="AJ78:AO78"/>
    <mergeCell ref="A79:B79"/>
    <mergeCell ref="C79:D79"/>
    <mergeCell ref="E79:F79"/>
    <mergeCell ref="G79:H79"/>
    <mergeCell ref="I79:K79"/>
    <mergeCell ref="Q81:R81"/>
    <mergeCell ref="S81:Z81"/>
    <mergeCell ref="AA81:AE81"/>
    <mergeCell ref="AF81:AH81"/>
    <mergeCell ref="AJ81:AO81"/>
    <mergeCell ref="A82:B82"/>
    <mergeCell ref="C82:D82"/>
    <mergeCell ref="E82:F82"/>
    <mergeCell ref="G82:H82"/>
    <mergeCell ref="I82:K82"/>
    <mergeCell ref="AA80:AE80"/>
    <mergeCell ref="AF80:AH80"/>
    <mergeCell ref="AJ80:AO80"/>
    <mergeCell ref="A81:B81"/>
    <mergeCell ref="C81:D81"/>
    <mergeCell ref="E81:F81"/>
    <mergeCell ref="G81:H81"/>
    <mergeCell ref="I81:K81"/>
    <mergeCell ref="L81:N81"/>
    <mergeCell ref="O81:P81"/>
    <mergeCell ref="AA83:AE83"/>
    <mergeCell ref="AF83:AH83"/>
    <mergeCell ref="AJ83:AO83"/>
    <mergeCell ref="A84:B84"/>
    <mergeCell ref="C84:D84"/>
    <mergeCell ref="E84:F84"/>
    <mergeCell ref="G84:H84"/>
    <mergeCell ref="I84:K84"/>
    <mergeCell ref="L84:N84"/>
    <mergeCell ref="O84:P84"/>
    <mergeCell ref="AJ82:AO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L82:N82"/>
    <mergeCell ref="O82:P82"/>
    <mergeCell ref="Q82:R82"/>
    <mergeCell ref="S82:Z82"/>
    <mergeCell ref="AA82:AE82"/>
    <mergeCell ref="AF82:AH82"/>
    <mergeCell ref="AJ85:AO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L85:N85"/>
    <mergeCell ref="O85:P85"/>
    <mergeCell ref="Q85:R85"/>
    <mergeCell ref="S85:Z85"/>
    <mergeCell ref="AA85:AE85"/>
    <mergeCell ref="AF85:AH85"/>
    <mergeCell ref="Q84:R84"/>
    <mergeCell ref="S84:Z84"/>
    <mergeCell ref="AA84:AE84"/>
    <mergeCell ref="AF84:AH84"/>
    <mergeCell ref="AJ84:AO84"/>
    <mergeCell ref="A85:B85"/>
    <mergeCell ref="C85:D85"/>
    <mergeCell ref="E85:F85"/>
    <mergeCell ref="G85:H85"/>
    <mergeCell ref="I85:K85"/>
    <mergeCell ref="Q87:R87"/>
    <mergeCell ref="S87:Z87"/>
    <mergeCell ref="AA87:AE87"/>
    <mergeCell ref="AF87:AH87"/>
    <mergeCell ref="AJ87:AO87"/>
    <mergeCell ref="A88:B88"/>
    <mergeCell ref="C88:D88"/>
    <mergeCell ref="E88:F88"/>
    <mergeCell ref="G88:H88"/>
    <mergeCell ref="I88:K88"/>
    <mergeCell ref="AA86:AE86"/>
    <mergeCell ref="AF86:AH86"/>
    <mergeCell ref="AJ86:AO86"/>
    <mergeCell ref="A87:B87"/>
    <mergeCell ref="C87:D87"/>
    <mergeCell ref="E87:F87"/>
    <mergeCell ref="G87:H87"/>
    <mergeCell ref="I87:K87"/>
    <mergeCell ref="L87:N87"/>
    <mergeCell ref="O87:P87"/>
    <mergeCell ref="AA89:AE89"/>
    <mergeCell ref="AF89:AH89"/>
    <mergeCell ref="AJ89:AO89"/>
    <mergeCell ref="A90:B90"/>
    <mergeCell ref="C90:D90"/>
    <mergeCell ref="E90:F90"/>
    <mergeCell ref="G90:H90"/>
    <mergeCell ref="I90:K90"/>
    <mergeCell ref="L90:N90"/>
    <mergeCell ref="O90:P90"/>
    <mergeCell ref="AJ88:AO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L88:N88"/>
    <mergeCell ref="O88:P88"/>
    <mergeCell ref="Q88:R88"/>
    <mergeCell ref="S88:Z88"/>
    <mergeCell ref="AA88:AE88"/>
    <mergeCell ref="AF88:AH88"/>
    <mergeCell ref="AJ91:AO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L91:N91"/>
    <mergeCell ref="O91:P91"/>
    <mergeCell ref="Q91:R91"/>
    <mergeCell ref="S91:Z91"/>
    <mergeCell ref="AA91:AE91"/>
    <mergeCell ref="AF91:AH91"/>
    <mergeCell ref="Q90:R90"/>
    <mergeCell ref="S90:Z90"/>
    <mergeCell ref="AA90:AE90"/>
    <mergeCell ref="AF90:AH90"/>
    <mergeCell ref="AJ90:AO90"/>
    <mergeCell ref="A91:B91"/>
    <mergeCell ref="C91:D91"/>
    <mergeCell ref="E91:F91"/>
    <mergeCell ref="G91:H91"/>
    <mergeCell ref="I91:K91"/>
    <mergeCell ref="Q93:R93"/>
    <mergeCell ref="S93:Z93"/>
    <mergeCell ref="AA93:AE93"/>
    <mergeCell ref="AF93:AH93"/>
    <mergeCell ref="AJ93:AO93"/>
    <mergeCell ref="A94:B94"/>
    <mergeCell ref="C94:D94"/>
    <mergeCell ref="E94:F94"/>
    <mergeCell ref="G94:H94"/>
    <mergeCell ref="I94:K94"/>
    <mergeCell ref="AA92:AE92"/>
    <mergeCell ref="AF92:AH92"/>
    <mergeCell ref="AJ92:AO92"/>
    <mergeCell ref="A93:B93"/>
    <mergeCell ref="C93:D93"/>
    <mergeCell ref="E93:F93"/>
    <mergeCell ref="G93:H93"/>
    <mergeCell ref="I93:K93"/>
    <mergeCell ref="L93:N93"/>
    <mergeCell ref="O93:P93"/>
    <mergeCell ref="AA95:AE95"/>
    <mergeCell ref="AF95:AH95"/>
    <mergeCell ref="AJ95:AO95"/>
    <mergeCell ref="A96:B96"/>
    <mergeCell ref="C96:D96"/>
    <mergeCell ref="E96:F96"/>
    <mergeCell ref="G96:H96"/>
    <mergeCell ref="I96:K96"/>
    <mergeCell ref="L96:N96"/>
    <mergeCell ref="O96:P96"/>
    <mergeCell ref="AJ94:AO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L94:N94"/>
    <mergeCell ref="O94:P94"/>
    <mergeCell ref="Q94:R94"/>
    <mergeCell ref="S94:Z94"/>
    <mergeCell ref="AA94:AE94"/>
    <mergeCell ref="AF94:AH94"/>
    <mergeCell ref="AJ97:AO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L97:N97"/>
    <mergeCell ref="O97:P97"/>
    <mergeCell ref="Q97:R97"/>
    <mergeCell ref="S97:Z97"/>
    <mergeCell ref="AA97:AE97"/>
    <mergeCell ref="AF97:AH97"/>
    <mergeCell ref="Q96:R96"/>
    <mergeCell ref="S96:Z96"/>
    <mergeCell ref="AA96:AE96"/>
    <mergeCell ref="AF96:AH96"/>
    <mergeCell ref="AJ96:AO96"/>
    <mergeCell ref="A97:B97"/>
    <mergeCell ref="C97:D97"/>
    <mergeCell ref="E97:F97"/>
    <mergeCell ref="G97:H97"/>
    <mergeCell ref="I97:K97"/>
    <mergeCell ref="Q99:R99"/>
    <mergeCell ref="S99:Z99"/>
    <mergeCell ref="AA99:AE99"/>
    <mergeCell ref="AF99:AH99"/>
    <mergeCell ref="AJ99:AO99"/>
    <mergeCell ref="A100:B100"/>
    <mergeCell ref="C100:D100"/>
    <mergeCell ref="E100:F100"/>
    <mergeCell ref="G100:H100"/>
    <mergeCell ref="I100:K100"/>
    <mergeCell ref="AA98:AE98"/>
    <mergeCell ref="AF98:AH98"/>
    <mergeCell ref="AJ98:AO98"/>
    <mergeCell ref="A99:B99"/>
    <mergeCell ref="C99:D99"/>
    <mergeCell ref="E99:F99"/>
    <mergeCell ref="G99:H99"/>
    <mergeCell ref="I99:K99"/>
    <mergeCell ref="L99:N99"/>
    <mergeCell ref="O99:P99"/>
    <mergeCell ref="AA101:AE101"/>
    <mergeCell ref="AF101:AH101"/>
    <mergeCell ref="AJ101:AO101"/>
    <mergeCell ref="A102:B102"/>
    <mergeCell ref="C102:D102"/>
    <mergeCell ref="E102:F102"/>
    <mergeCell ref="G102:H102"/>
    <mergeCell ref="I102:K102"/>
    <mergeCell ref="L102:N102"/>
    <mergeCell ref="O102:P102"/>
    <mergeCell ref="AJ100:AO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L100:N100"/>
    <mergeCell ref="O100:P100"/>
    <mergeCell ref="Q100:R100"/>
    <mergeCell ref="S100:Z100"/>
    <mergeCell ref="AA100:AE100"/>
    <mergeCell ref="AF100:AH100"/>
    <mergeCell ref="AJ103:AO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L103:N103"/>
    <mergeCell ref="O103:P103"/>
    <mergeCell ref="Q103:R103"/>
    <mergeCell ref="S103:Z103"/>
    <mergeCell ref="AA103:AE103"/>
    <mergeCell ref="AF103:AH103"/>
    <mergeCell ref="Q102:R102"/>
    <mergeCell ref="S102:Z102"/>
    <mergeCell ref="AA102:AE102"/>
    <mergeCell ref="AF102:AH102"/>
    <mergeCell ref="AJ102:AO102"/>
    <mergeCell ref="A103:B103"/>
    <mergeCell ref="C103:D103"/>
    <mergeCell ref="E103:F103"/>
    <mergeCell ref="G103:H103"/>
    <mergeCell ref="I103:K103"/>
    <mergeCell ref="Q105:R105"/>
    <mergeCell ref="S105:Z105"/>
    <mergeCell ref="AA105:AE105"/>
    <mergeCell ref="AF105:AH105"/>
    <mergeCell ref="AJ105:AO105"/>
    <mergeCell ref="A106:B106"/>
    <mergeCell ref="C106:D106"/>
    <mergeCell ref="E106:F106"/>
    <mergeCell ref="G106:H106"/>
    <mergeCell ref="I106:K106"/>
    <mergeCell ref="AA104:AE104"/>
    <mergeCell ref="AF104:AH104"/>
    <mergeCell ref="AJ104:AO104"/>
    <mergeCell ref="A105:B105"/>
    <mergeCell ref="C105:D105"/>
    <mergeCell ref="E105:F105"/>
    <mergeCell ref="G105:H105"/>
    <mergeCell ref="I105:K105"/>
    <mergeCell ref="L105:N105"/>
    <mergeCell ref="O105:P105"/>
    <mergeCell ref="AA107:AE107"/>
    <mergeCell ref="AF107:AH107"/>
    <mergeCell ref="AJ107:AO107"/>
    <mergeCell ref="A108:B108"/>
    <mergeCell ref="C108:D108"/>
    <mergeCell ref="E108:F108"/>
    <mergeCell ref="G108:H108"/>
    <mergeCell ref="I108:K108"/>
    <mergeCell ref="L108:N108"/>
    <mergeCell ref="O108:P108"/>
    <mergeCell ref="AJ106:AO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L106:N106"/>
    <mergeCell ref="O106:P106"/>
    <mergeCell ref="Q106:R106"/>
    <mergeCell ref="S106:Z106"/>
    <mergeCell ref="AA106:AE106"/>
    <mergeCell ref="AF106:AH106"/>
    <mergeCell ref="AJ109:AO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L109:N109"/>
    <mergeCell ref="O109:P109"/>
    <mergeCell ref="Q109:R109"/>
    <mergeCell ref="S109:Z109"/>
    <mergeCell ref="AA109:AE109"/>
    <mergeCell ref="AF109:AH109"/>
    <mergeCell ref="Q108:R108"/>
    <mergeCell ref="S108:Z108"/>
    <mergeCell ref="AA108:AE108"/>
    <mergeCell ref="AF108:AH108"/>
    <mergeCell ref="AJ108:AO108"/>
    <mergeCell ref="A109:B109"/>
    <mergeCell ref="C109:D109"/>
    <mergeCell ref="E109:F109"/>
    <mergeCell ref="G109:H109"/>
    <mergeCell ref="I109:K109"/>
    <mergeCell ref="Q111:R111"/>
    <mergeCell ref="S111:Z111"/>
    <mergeCell ref="AA111:AE111"/>
    <mergeCell ref="AF111:AH111"/>
    <mergeCell ref="AJ111:AO111"/>
    <mergeCell ref="A112:B112"/>
    <mergeCell ref="C112:D112"/>
    <mergeCell ref="E112:F112"/>
    <mergeCell ref="G112:H112"/>
    <mergeCell ref="I112:K112"/>
    <mergeCell ref="AA110:AE110"/>
    <mergeCell ref="AF110:AH110"/>
    <mergeCell ref="AJ110:AO110"/>
    <mergeCell ref="A111:B111"/>
    <mergeCell ref="C111:D111"/>
    <mergeCell ref="E111:F111"/>
    <mergeCell ref="G111:H111"/>
    <mergeCell ref="I111:K111"/>
    <mergeCell ref="L111:N111"/>
    <mergeCell ref="O111:P111"/>
    <mergeCell ref="AA113:AE113"/>
    <mergeCell ref="AF113:AH113"/>
    <mergeCell ref="AJ113:AO113"/>
    <mergeCell ref="A114:B114"/>
    <mergeCell ref="C114:D114"/>
    <mergeCell ref="E114:F114"/>
    <mergeCell ref="G114:H114"/>
    <mergeCell ref="I114:K114"/>
    <mergeCell ref="L114:N114"/>
    <mergeCell ref="O114:P114"/>
    <mergeCell ref="AJ112:AO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L112:N112"/>
    <mergeCell ref="O112:P112"/>
    <mergeCell ref="Q112:R112"/>
    <mergeCell ref="S112:Z112"/>
    <mergeCell ref="AA112:AE112"/>
    <mergeCell ref="AF112:AH112"/>
    <mergeCell ref="AJ115:AO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L115:N115"/>
    <mergeCell ref="O115:P115"/>
    <mergeCell ref="Q115:R115"/>
    <mergeCell ref="S115:Z115"/>
    <mergeCell ref="AA115:AE115"/>
    <mergeCell ref="AF115:AH115"/>
    <mergeCell ref="Q114:R114"/>
    <mergeCell ref="S114:Z114"/>
    <mergeCell ref="AA114:AE114"/>
    <mergeCell ref="AF114:AH114"/>
    <mergeCell ref="AJ114:AO114"/>
    <mergeCell ref="A115:B115"/>
    <mergeCell ref="C115:D115"/>
    <mergeCell ref="E115:F115"/>
    <mergeCell ref="G115:H115"/>
    <mergeCell ref="I115:K115"/>
    <mergeCell ref="Q117:R117"/>
    <mergeCell ref="S117:Z117"/>
    <mergeCell ref="AA117:AE117"/>
    <mergeCell ref="AF117:AH117"/>
    <mergeCell ref="AJ117:AO117"/>
    <mergeCell ref="A118:B118"/>
    <mergeCell ref="C118:D118"/>
    <mergeCell ref="E118:F118"/>
    <mergeCell ref="G118:H118"/>
    <mergeCell ref="I118:K118"/>
    <mergeCell ref="AA116:AE116"/>
    <mergeCell ref="AF116:AH116"/>
    <mergeCell ref="AJ116:AO116"/>
    <mergeCell ref="A117:B117"/>
    <mergeCell ref="C117:D117"/>
    <mergeCell ref="E117:F117"/>
    <mergeCell ref="G117:H117"/>
    <mergeCell ref="I117:K117"/>
    <mergeCell ref="L117:N117"/>
    <mergeCell ref="O117:P117"/>
    <mergeCell ref="AA119:AE119"/>
    <mergeCell ref="AF119:AH119"/>
    <mergeCell ref="AJ119:AO119"/>
    <mergeCell ref="A120:B120"/>
    <mergeCell ref="C120:D120"/>
    <mergeCell ref="E120:F120"/>
    <mergeCell ref="G120:H120"/>
    <mergeCell ref="I120:K120"/>
    <mergeCell ref="L120:N120"/>
    <mergeCell ref="O120:P120"/>
    <mergeCell ref="AJ118:AO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L118:N118"/>
    <mergeCell ref="O118:P118"/>
    <mergeCell ref="Q118:R118"/>
    <mergeCell ref="S118:Z118"/>
    <mergeCell ref="AA118:AE118"/>
    <mergeCell ref="AF118:AH118"/>
    <mergeCell ref="AJ121:AO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L121:N121"/>
    <mergeCell ref="O121:P121"/>
    <mergeCell ref="Q121:R121"/>
    <mergeCell ref="S121:Z121"/>
    <mergeCell ref="AA121:AE121"/>
    <mergeCell ref="AF121:AH121"/>
    <mergeCell ref="Q120:R120"/>
    <mergeCell ref="S120:Z120"/>
    <mergeCell ref="AA120:AE120"/>
    <mergeCell ref="AF120:AH120"/>
    <mergeCell ref="AJ120:AO120"/>
    <mergeCell ref="A121:B121"/>
    <mergeCell ref="C121:D121"/>
    <mergeCell ref="E121:F121"/>
    <mergeCell ref="G121:H121"/>
    <mergeCell ref="I121:K121"/>
    <mergeCell ref="Q123:R123"/>
    <mergeCell ref="S123:Z123"/>
    <mergeCell ref="AA123:AE123"/>
    <mergeCell ref="AF123:AH123"/>
    <mergeCell ref="AJ123:AO123"/>
    <mergeCell ref="A124:B124"/>
    <mergeCell ref="C124:D124"/>
    <mergeCell ref="E124:F124"/>
    <mergeCell ref="G124:H124"/>
    <mergeCell ref="I124:K124"/>
    <mergeCell ref="AA122:AE122"/>
    <mergeCell ref="AF122:AH122"/>
    <mergeCell ref="AJ122:AO122"/>
    <mergeCell ref="A123:B123"/>
    <mergeCell ref="C123:D123"/>
    <mergeCell ref="E123:F123"/>
    <mergeCell ref="G123:H123"/>
    <mergeCell ref="I123:K123"/>
    <mergeCell ref="L123:N123"/>
    <mergeCell ref="O123:P123"/>
    <mergeCell ref="AA125:AE125"/>
    <mergeCell ref="AF125:AH125"/>
    <mergeCell ref="AJ125:AO125"/>
    <mergeCell ref="A126:B126"/>
    <mergeCell ref="C126:D126"/>
    <mergeCell ref="E126:F126"/>
    <mergeCell ref="G126:H126"/>
    <mergeCell ref="I126:K126"/>
    <mergeCell ref="L126:N126"/>
    <mergeCell ref="O126:P126"/>
    <mergeCell ref="AJ124:AO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L124:N124"/>
    <mergeCell ref="O124:P124"/>
    <mergeCell ref="Q124:R124"/>
    <mergeCell ref="S124:Z124"/>
    <mergeCell ref="AA124:AE124"/>
    <mergeCell ref="AF124:AH124"/>
    <mergeCell ref="AJ127:AO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L127:N127"/>
    <mergeCell ref="O127:P127"/>
    <mergeCell ref="Q127:R127"/>
    <mergeCell ref="S127:Z127"/>
    <mergeCell ref="AA127:AE127"/>
    <mergeCell ref="AF127:AH127"/>
    <mergeCell ref="Q126:R126"/>
    <mergeCell ref="S126:Z126"/>
    <mergeCell ref="AA126:AE126"/>
    <mergeCell ref="AF126:AH126"/>
    <mergeCell ref="AJ126:AO126"/>
    <mergeCell ref="A127:B127"/>
    <mergeCell ref="C127:D127"/>
    <mergeCell ref="E127:F127"/>
    <mergeCell ref="G127:H127"/>
    <mergeCell ref="I127:K127"/>
    <mergeCell ref="Q129:R129"/>
    <mergeCell ref="S129:Z129"/>
    <mergeCell ref="AA129:AE129"/>
    <mergeCell ref="AF129:AH129"/>
    <mergeCell ref="AJ129:AO129"/>
    <mergeCell ref="A130:B130"/>
    <mergeCell ref="C130:D130"/>
    <mergeCell ref="E130:F130"/>
    <mergeCell ref="G130:H130"/>
    <mergeCell ref="I130:K130"/>
    <mergeCell ref="AA128:AE128"/>
    <mergeCell ref="AF128:AH128"/>
    <mergeCell ref="AJ128:AO128"/>
    <mergeCell ref="A129:B129"/>
    <mergeCell ref="C129:D129"/>
    <mergeCell ref="E129:F129"/>
    <mergeCell ref="G129:H129"/>
    <mergeCell ref="I129:K129"/>
    <mergeCell ref="L129:N129"/>
    <mergeCell ref="O129:P129"/>
    <mergeCell ref="AA131:AE131"/>
    <mergeCell ref="AF131:AH131"/>
    <mergeCell ref="AJ131:AO131"/>
    <mergeCell ref="A132:B132"/>
    <mergeCell ref="C132:D132"/>
    <mergeCell ref="E132:F132"/>
    <mergeCell ref="G132:H132"/>
    <mergeCell ref="I132:K132"/>
    <mergeCell ref="L132:N132"/>
    <mergeCell ref="O132:P132"/>
    <mergeCell ref="AJ130:AO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L130:N130"/>
    <mergeCell ref="O130:P130"/>
    <mergeCell ref="Q130:R130"/>
    <mergeCell ref="S130:Z130"/>
    <mergeCell ref="AA130:AE130"/>
    <mergeCell ref="AF130:AH130"/>
    <mergeCell ref="AJ133:AO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L133:N133"/>
    <mergeCell ref="O133:P133"/>
    <mergeCell ref="Q133:R133"/>
    <mergeCell ref="S133:Z133"/>
    <mergeCell ref="AA133:AE133"/>
    <mergeCell ref="AF133:AH133"/>
    <mergeCell ref="Q132:R132"/>
    <mergeCell ref="S132:Z132"/>
    <mergeCell ref="AA132:AE132"/>
    <mergeCell ref="AF132:AH132"/>
    <mergeCell ref="AJ132:AO132"/>
    <mergeCell ref="A133:B133"/>
    <mergeCell ref="C133:D133"/>
    <mergeCell ref="E133:F133"/>
    <mergeCell ref="G133:H133"/>
    <mergeCell ref="I133:K133"/>
    <mergeCell ref="Q135:R135"/>
    <mergeCell ref="S135:Z135"/>
    <mergeCell ref="AA135:AE135"/>
    <mergeCell ref="AF135:AH135"/>
    <mergeCell ref="AJ135:AO135"/>
    <mergeCell ref="A136:B136"/>
    <mergeCell ref="C136:D136"/>
    <mergeCell ref="E136:F136"/>
    <mergeCell ref="G136:H136"/>
    <mergeCell ref="I136:K136"/>
    <mergeCell ref="AA134:AE134"/>
    <mergeCell ref="AF134:AH134"/>
    <mergeCell ref="AJ134:AO134"/>
    <mergeCell ref="A135:B135"/>
    <mergeCell ref="C135:D135"/>
    <mergeCell ref="E135:F135"/>
    <mergeCell ref="G135:H135"/>
    <mergeCell ref="I135:K135"/>
    <mergeCell ref="L135:N135"/>
    <mergeCell ref="O135:P135"/>
    <mergeCell ref="AA137:AE137"/>
    <mergeCell ref="AF137:AH137"/>
    <mergeCell ref="AJ137:AO137"/>
    <mergeCell ref="A138:B138"/>
    <mergeCell ref="C138:D138"/>
    <mergeCell ref="E138:F138"/>
    <mergeCell ref="G138:H138"/>
    <mergeCell ref="I138:K138"/>
    <mergeCell ref="L138:N138"/>
    <mergeCell ref="O138:P138"/>
    <mergeCell ref="AJ136:AO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L136:N136"/>
    <mergeCell ref="O136:P136"/>
    <mergeCell ref="Q136:R136"/>
    <mergeCell ref="S136:Z136"/>
    <mergeCell ref="AA136:AE136"/>
    <mergeCell ref="AF136:AH136"/>
    <mergeCell ref="AJ139:AO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L139:N139"/>
    <mergeCell ref="O139:P139"/>
    <mergeCell ref="Q139:R139"/>
    <mergeCell ref="S139:Z139"/>
    <mergeCell ref="AA139:AE139"/>
    <mergeCell ref="AF139:AH139"/>
    <mergeCell ref="Q138:R138"/>
    <mergeCell ref="S138:Z138"/>
    <mergeCell ref="AA138:AE138"/>
    <mergeCell ref="AF138:AH138"/>
    <mergeCell ref="AJ138:AO138"/>
    <mergeCell ref="A139:B139"/>
    <mergeCell ref="C139:D139"/>
    <mergeCell ref="E139:F139"/>
    <mergeCell ref="G139:H139"/>
    <mergeCell ref="I139:K139"/>
    <mergeCell ref="Q141:R141"/>
    <mergeCell ref="S141:Z141"/>
    <mergeCell ref="AA141:AE141"/>
    <mergeCell ref="AF141:AH141"/>
    <mergeCell ref="AJ141:AO141"/>
    <mergeCell ref="A142:B142"/>
    <mergeCell ref="C142:D142"/>
    <mergeCell ref="E142:F142"/>
    <mergeCell ref="G142:H142"/>
    <mergeCell ref="I142:K142"/>
    <mergeCell ref="AA140:AE140"/>
    <mergeCell ref="AF140:AH140"/>
    <mergeCell ref="AJ140:AO140"/>
    <mergeCell ref="A141:B141"/>
    <mergeCell ref="C141:D141"/>
    <mergeCell ref="E141:F141"/>
    <mergeCell ref="G141:H141"/>
    <mergeCell ref="I141:K141"/>
    <mergeCell ref="L141:N141"/>
    <mergeCell ref="O141:P141"/>
    <mergeCell ref="AA143:AE143"/>
    <mergeCell ref="AF143:AH143"/>
    <mergeCell ref="AJ143:AO143"/>
    <mergeCell ref="A144:B144"/>
    <mergeCell ref="C144:D144"/>
    <mergeCell ref="E144:F144"/>
    <mergeCell ref="G144:H144"/>
    <mergeCell ref="I144:K144"/>
    <mergeCell ref="L144:N144"/>
    <mergeCell ref="O144:P144"/>
    <mergeCell ref="AJ142:AO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L142:N142"/>
    <mergeCell ref="O142:P142"/>
    <mergeCell ref="Q142:R142"/>
    <mergeCell ref="S142:Z142"/>
    <mergeCell ref="AA142:AE142"/>
    <mergeCell ref="AF142:AH142"/>
    <mergeCell ref="AJ145:AO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L145:N145"/>
    <mergeCell ref="O145:P145"/>
    <mergeCell ref="Q145:R145"/>
    <mergeCell ref="S145:Z145"/>
    <mergeCell ref="AA145:AE145"/>
    <mergeCell ref="AF145:AH145"/>
    <mergeCell ref="Q144:R144"/>
    <mergeCell ref="S144:Z144"/>
    <mergeCell ref="AA144:AE144"/>
    <mergeCell ref="AF144:AH144"/>
    <mergeCell ref="AJ144:AO144"/>
    <mergeCell ref="A145:B145"/>
    <mergeCell ref="C145:D145"/>
    <mergeCell ref="E145:F145"/>
    <mergeCell ref="G145:H145"/>
    <mergeCell ref="I145:K145"/>
    <mergeCell ref="Q147:R147"/>
    <mergeCell ref="S147:Z147"/>
    <mergeCell ref="AA147:AE147"/>
    <mergeCell ref="AF147:AH147"/>
    <mergeCell ref="AJ147:AO147"/>
    <mergeCell ref="A148:B148"/>
    <mergeCell ref="C148:D148"/>
    <mergeCell ref="E148:F148"/>
    <mergeCell ref="G148:H148"/>
    <mergeCell ref="I148:K148"/>
    <mergeCell ref="AA146:AE146"/>
    <mergeCell ref="AF146:AH146"/>
    <mergeCell ref="AJ146:AO146"/>
    <mergeCell ref="A147:B147"/>
    <mergeCell ref="C147:D147"/>
    <mergeCell ref="E147:F147"/>
    <mergeCell ref="G147:H147"/>
    <mergeCell ref="I147:K147"/>
    <mergeCell ref="L147:N147"/>
    <mergeCell ref="O147:P147"/>
    <mergeCell ref="AA149:AE149"/>
    <mergeCell ref="AF149:AH149"/>
    <mergeCell ref="AJ149:AO149"/>
    <mergeCell ref="A150:B150"/>
    <mergeCell ref="C150:D150"/>
    <mergeCell ref="E150:F150"/>
    <mergeCell ref="G150:H150"/>
    <mergeCell ref="I150:K150"/>
    <mergeCell ref="L150:N150"/>
    <mergeCell ref="O150:P150"/>
    <mergeCell ref="AJ148:AO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L148:N148"/>
    <mergeCell ref="O148:P148"/>
    <mergeCell ref="Q148:R148"/>
    <mergeCell ref="S148:Z148"/>
    <mergeCell ref="AA148:AE148"/>
    <mergeCell ref="AF148:AH148"/>
    <mergeCell ref="AJ151:AO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L151:N151"/>
    <mergeCell ref="O151:P151"/>
    <mergeCell ref="Q151:R151"/>
    <mergeCell ref="S151:Z151"/>
    <mergeCell ref="AA151:AE151"/>
    <mergeCell ref="AF151:AH151"/>
    <mergeCell ref="Q150:R150"/>
    <mergeCell ref="S150:Z150"/>
    <mergeCell ref="AA150:AE150"/>
    <mergeCell ref="AF150:AH150"/>
    <mergeCell ref="AJ150:AO150"/>
    <mergeCell ref="A151:B151"/>
    <mergeCell ref="C151:D151"/>
    <mergeCell ref="E151:F151"/>
    <mergeCell ref="G151:H151"/>
    <mergeCell ref="I151:K151"/>
    <mergeCell ref="Q153:R153"/>
    <mergeCell ref="S153:Z153"/>
    <mergeCell ref="AA153:AE153"/>
    <mergeCell ref="AF153:AH153"/>
    <mergeCell ref="AJ153:AO153"/>
    <mergeCell ref="A154:B154"/>
    <mergeCell ref="C154:D154"/>
    <mergeCell ref="E154:F154"/>
    <mergeCell ref="G154:H154"/>
    <mergeCell ref="I154:K154"/>
    <mergeCell ref="AA152:AE152"/>
    <mergeCell ref="AF152:AH152"/>
    <mergeCell ref="AJ152:AO152"/>
    <mergeCell ref="A153:B153"/>
    <mergeCell ref="C153:D153"/>
    <mergeCell ref="E153:F153"/>
    <mergeCell ref="G153:H153"/>
    <mergeCell ref="I153:K153"/>
    <mergeCell ref="L153:N153"/>
    <mergeCell ref="O153:P153"/>
    <mergeCell ref="AA155:AE155"/>
    <mergeCell ref="AF155:AH155"/>
    <mergeCell ref="AJ155:AO155"/>
    <mergeCell ref="A156:B156"/>
    <mergeCell ref="C156:D156"/>
    <mergeCell ref="E156:F156"/>
    <mergeCell ref="G156:H156"/>
    <mergeCell ref="I156:K156"/>
    <mergeCell ref="L156:N156"/>
    <mergeCell ref="O156:P156"/>
    <mergeCell ref="AJ154:AO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L154:N154"/>
    <mergeCell ref="O154:P154"/>
    <mergeCell ref="Q154:R154"/>
    <mergeCell ref="S154:Z154"/>
    <mergeCell ref="AA154:AE154"/>
    <mergeCell ref="AF154:AH154"/>
    <mergeCell ref="AJ157:AO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L157:N157"/>
    <mergeCell ref="O157:P157"/>
    <mergeCell ref="Q157:R157"/>
    <mergeCell ref="S157:Z157"/>
    <mergeCell ref="AA157:AE157"/>
    <mergeCell ref="AF157:AH157"/>
    <mergeCell ref="Q156:R156"/>
    <mergeCell ref="S156:Z156"/>
    <mergeCell ref="AA156:AE156"/>
    <mergeCell ref="AF156:AH156"/>
    <mergeCell ref="AJ156:AO156"/>
    <mergeCell ref="A157:B157"/>
    <mergeCell ref="C157:D157"/>
    <mergeCell ref="E157:F157"/>
    <mergeCell ref="G157:H157"/>
    <mergeCell ref="I157:K157"/>
    <mergeCell ref="Q159:R159"/>
    <mergeCell ref="S159:Z159"/>
    <mergeCell ref="AA159:AE159"/>
    <mergeCell ref="AF159:AH159"/>
    <mergeCell ref="AJ159:AO159"/>
    <mergeCell ref="A160:B160"/>
    <mergeCell ref="C160:D160"/>
    <mergeCell ref="E160:F160"/>
    <mergeCell ref="G160:H160"/>
    <mergeCell ref="I160:K160"/>
    <mergeCell ref="AA158:AE158"/>
    <mergeCell ref="AF158:AH158"/>
    <mergeCell ref="AJ158:AO158"/>
    <mergeCell ref="A159:B159"/>
    <mergeCell ref="C159:D159"/>
    <mergeCell ref="E159:F159"/>
    <mergeCell ref="G159:H159"/>
    <mergeCell ref="I159:K159"/>
    <mergeCell ref="L159:N159"/>
    <mergeCell ref="O159:P159"/>
    <mergeCell ref="AA161:AE161"/>
    <mergeCell ref="AF161:AH161"/>
    <mergeCell ref="AJ161:AO161"/>
    <mergeCell ref="A162:B162"/>
    <mergeCell ref="C162:D162"/>
    <mergeCell ref="E162:F162"/>
    <mergeCell ref="G162:H162"/>
    <mergeCell ref="I162:K162"/>
    <mergeCell ref="L162:N162"/>
    <mergeCell ref="O162:P162"/>
    <mergeCell ref="AJ160:AO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L160:N160"/>
    <mergeCell ref="O160:P160"/>
    <mergeCell ref="Q160:R160"/>
    <mergeCell ref="S160:Z160"/>
    <mergeCell ref="AA160:AE160"/>
    <mergeCell ref="AF160:AH160"/>
    <mergeCell ref="AJ163:AO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L163:N163"/>
    <mergeCell ref="O163:P163"/>
    <mergeCell ref="Q163:R163"/>
    <mergeCell ref="S163:Z163"/>
    <mergeCell ref="AA163:AE163"/>
    <mergeCell ref="AF163:AH163"/>
    <mergeCell ref="Q162:R162"/>
    <mergeCell ref="S162:Z162"/>
    <mergeCell ref="AA162:AE162"/>
    <mergeCell ref="AF162:AH162"/>
    <mergeCell ref="AJ162:AO162"/>
    <mergeCell ref="A163:B163"/>
    <mergeCell ref="C163:D163"/>
    <mergeCell ref="E163:F163"/>
    <mergeCell ref="G163:H163"/>
    <mergeCell ref="I163:K163"/>
    <mergeCell ref="Q165:R165"/>
    <mergeCell ref="S165:Z165"/>
    <mergeCell ref="AA165:AE165"/>
    <mergeCell ref="AF165:AH165"/>
    <mergeCell ref="AJ165:AO165"/>
    <mergeCell ref="A166:B166"/>
    <mergeCell ref="C166:D166"/>
    <mergeCell ref="E166:F166"/>
    <mergeCell ref="G166:H166"/>
    <mergeCell ref="I166:K166"/>
    <mergeCell ref="AA164:AE164"/>
    <mergeCell ref="AF164:AH164"/>
    <mergeCell ref="AJ164:AO164"/>
    <mergeCell ref="A165:B165"/>
    <mergeCell ref="C165:D165"/>
    <mergeCell ref="E165:F165"/>
    <mergeCell ref="G165:H165"/>
    <mergeCell ref="I165:K165"/>
    <mergeCell ref="L165:N165"/>
    <mergeCell ref="O165:P165"/>
    <mergeCell ref="AA167:AE167"/>
    <mergeCell ref="AF167:AH167"/>
    <mergeCell ref="AJ167:AO167"/>
    <mergeCell ref="A168:B168"/>
    <mergeCell ref="C168:D168"/>
    <mergeCell ref="E168:F168"/>
    <mergeCell ref="G168:H168"/>
    <mergeCell ref="I168:K168"/>
    <mergeCell ref="L168:N168"/>
    <mergeCell ref="O168:P168"/>
    <mergeCell ref="AJ166:AO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L166:N166"/>
    <mergeCell ref="O166:P166"/>
    <mergeCell ref="Q166:R166"/>
    <mergeCell ref="S166:Z166"/>
    <mergeCell ref="AA166:AE166"/>
    <mergeCell ref="AF166:AH166"/>
    <mergeCell ref="AJ169:AO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L169:N169"/>
    <mergeCell ref="O169:P169"/>
    <mergeCell ref="Q169:R169"/>
    <mergeCell ref="S169:Z169"/>
    <mergeCell ref="AA169:AE169"/>
    <mergeCell ref="AF169:AH169"/>
    <mergeCell ref="Q168:R168"/>
    <mergeCell ref="S168:Z168"/>
    <mergeCell ref="AA168:AE168"/>
    <mergeCell ref="AF168:AH168"/>
    <mergeCell ref="AJ168:AO168"/>
    <mergeCell ref="A169:B169"/>
    <mergeCell ref="C169:D169"/>
    <mergeCell ref="E169:F169"/>
    <mergeCell ref="G169:H169"/>
    <mergeCell ref="I169:K169"/>
    <mergeCell ref="Q171:R171"/>
    <mergeCell ref="S171:Z171"/>
    <mergeCell ref="AA171:AE171"/>
    <mergeCell ref="AF171:AH171"/>
    <mergeCell ref="AJ171:AO171"/>
    <mergeCell ref="A172:B172"/>
    <mergeCell ref="C172:D172"/>
    <mergeCell ref="E172:F172"/>
    <mergeCell ref="G172:H172"/>
    <mergeCell ref="I172:K172"/>
    <mergeCell ref="AA170:AE170"/>
    <mergeCell ref="AF170:AH170"/>
    <mergeCell ref="AJ170:AO170"/>
    <mergeCell ref="A171:B171"/>
    <mergeCell ref="C171:D171"/>
    <mergeCell ref="E171:F171"/>
    <mergeCell ref="G171:H171"/>
    <mergeCell ref="I171:K171"/>
    <mergeCell ref="L171:N171"/>
    <mergeCell ref="O171:P171"/>
    <mergeCell ref="AA173:AE173"/>
    <mergeCell ref="AF173:AH173"/>
    <mergeCell ref="AJ173:AO173"/>
    <mergeCell ref="A174:B174"/>
    <mergeCell ref="C174:D174"/>
    <mergeCell ref="E174:F174"/>
    <mergeCell ref="G174:H174"/>
    <mergeCell ref="I174:K174"/>
    <mergeCell ref="L174:N174"/>
    <mergeCell ref="O174:P174"/>
    <mergeCell ref="AJ172:AO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L172:N172"/>
    <mergeCell ref="O172:P172"/>
    <mergeCell ref="Q172:R172"/>
    <mergeCell ref="S172:Z172"/>
    <mergeCell ref="AA172:AE172"/>
    <mergeCell ref="AF172:AH172"/>
    <mergeCell ref="AJ175:AO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L175:N175"/>
    <mergeCell ref="O175:P175"/>
    <mergeCell ref="Q175:R175"/>
    <mergeCell ref="S175:Z175"/>
    <mergeCell ref="AA175:AE175"/>
    <mergeCell ref="AF175:AH175"/>
    <mergeCell ref="Q174:R174"/>
    <mergeCell ref="S174:Z174"/>
    <mergeCell ref="AA174:AE174"/>
    <mergeCell ref="AF174:AH174"/>
    <mergeCell ref="AJ174:AO174"/>
    <mergeCell ref="A175:B175"/>
    <mergeCell ref="C175:D175"/>
    <mergeCell ref="E175:F175"/>
    <mergeCell ref="G175:H175"/>
    <mergeCell ref="I175:K175"/>
    <mergeCell ref="Q177:R177"/>
    <mergeCell ref="S177:Z177"/>
    <mergeCell ref="AA177:AE177"/>
    <mergeCell ref="AF177:AH177"/>
    <mergeCell ref="AJ177:AO177"/>
    <mergeCell ref="A178:B178"/>
    <mergeCell ref="C178:D178"/>
    <mergeCell ref="E178:F178"/>
    <mergeCell ref="G178:H178"/>
    <mergeCell ref="I178:K178"/>
    <mergeCell ref="AA176:AE176"/>
    <mergeCell ref="AF176:AH176"/>
    <mergeCell ref="AJ176:AO176"/>
    <mergeCell ref="A177:B177"/>
    <mergeCell ref="C177:D177"/>
    <mergeCell ref="E177:F177"/>
    <mergeCell ref="G177:H177"/>
    <mergeCell ref="I177:K177"/>
    <mergeCell ref="L177:N177"/>
    <mergeCell ref="O177:P177"/>
    <mergeCell ref="AA179:AE179"/>
    <mergeCell ref="AF179:AH179"/>
    <mergeCell ref="AJ179:AO179"/>
    <mergeCell ref="A180:B180"/>
    <mergeCell ref="C180:D180"/>
    <mergeCell ref="E180:F180"/>
    <mergeCell ref="G180:H180"/>
    <mergeCell ref="I180:K180"/>
    <mergeCell ref="L180:N180"/>
    <mergeCell ref="O180:P180"/>
    <mergeCell ref="AJ178:AO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L178:N178"/>
    <mergeCell ref="O178:P178"/>
    <mergeCell ref="Q178:R178"/>
    <mergeCell ref="S178:Z178"/>
    <mergeCell ref="AA178:AE178"/>
    <mergeCell ref="AF178:AH178"/>
    <mergeCell ref="AJ181:AO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L181:N181"/>
    <mergeCell ref="O181:P181"/>
    <mergeCell ref="Q181:R181"/>
    <mergeCell ref="S181:Z181"/>
    <mergeCell ref="AA181:AE181"/>
    <mergeCell ref="AF181:AH181"/>
    <mergeCell ref="Q180:R180"/>
    <mergeCell ref="S180:Z180"/>
    <mergeCell ref="AA180:AE180"/>
    <mergeCell ref="AF180:AH180"/>
    <mergeCell ref="AJ180:AO180"/>
    <mergeCell ref="A181:B181"/>
    <mergeCell ref="C181:D181"/>
    <mergeCell ref="E181:F181"/>
    <mergeCell ref="G181:H181"/>
    <mergeCell ref="I181:K181"/>
    <mergeCell ref="Q183:R183"/>
    <mergeCell ref="S183:Z183"/>
    <mergeCell ref="AA183:AE183"/>
    <mergeCell ref="AF183:AH183"/>
    <mergeCell ref="AJ183:AO183"/>
    <mergeCell ref="A184:B184"/>
    <mergeCell ref="C184:D184"/>
    <mergeCell ref="E184:F184"/>
    <mergeCell ref="G184:H184"/>
    <mergeCell ref="I184:K184"/>
    <mergeCell ref="AA182:AE182"/>
    <mergeCell ref="AF182:AH182"/>
    <mergeCell ref="AJ182:AO182"/>
    <mergeCell ref="A183:B183"/>
    <mergeCell ref="C183:D183"/>
    <mergeCell ref="E183:F183"/>
    <mergeCell ref="G183:H183"/>
    <mergeCell ref="I183:K183"/>
    <mergeCell ref="L183:N183"/>
    <mergeCell ref="O183:P183"/>
    <mergeCell ref="AA185:AE185"/>
    <mergeCell ref="AF185:AH185"/>
    <mergeCell ref="AJ185:AO185"/>
    <mergeCell ref="A186:B186"/>
    <mergeCell ref="C186:D186"/>
    <mergeCell ref="E186:F186"/>
    <mergeCell ref="G186:H186"/>
    <mergeCell ref="I186:K186"/>
    <mergeCell ref="L186:N186"/>
    <mergeCell ref="O186:P186"/>
    <mergeCell ref="AJ184:AO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L184:N184"/>
    <mergeCell ref="O184:P184"/>
    <mergeCell ref="Q184:R184"/>
    <mergeCell ref="S184:Z184"/>
    <mergeCell ref="AA184:AE184"/>
    <mergeCell ref="AF184:AH184"/>
    <mergeCell ref="AJ187:AO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L187:N187"/>
    <mergeCell ref="O187:P187"/>
    <mergeCell ref="Q187:R187"/>
    <mergeCell ref="S187:Z187"/>
    <mergeCell ref="AA187:AE187"/>
    <mergeCell ref="AF187:AH187"/>
    <mergeCell ref="Q186:R186"/>
    <mergeCell ref="S186:Z186"/>
    <mergeCell ref="AA186:AE186"/>
    <mergeCell ref="AF186:AH186"/>
    <mergeCell ref="AJ186:AO186"/>
    <mergeCell ref="A187:B187"/>
    <mergeCell ref="C187:D187"/>
    <mergeCell ref="E187:F187"/>
    <mergeCell ref="G187:H187"/>
    <mergeCell ref="I187:K187"/>
    <mergeCell ref="Q189:R189"/>
    <mergeCell ref="S189:Z189"/>
    <mergeCell ref="AA189:AE189"/>
    <mergeCell ref="AF189:AH189"/>
    <mergeCell ref="AJ189:AO189"/>
    <mergeCell ref="A190:B190"/>
    <mergeCell ref="C190:D190"/>
    <mergeCell ref="E190:F190"/>
    <mergeCell ref="G190:H190"/>
    <mergeCell ref="I190:K190"/>
    <mergeCell ref="AA188:AE188"/>
    <mergeCell ref="AF188:AH188"/>
    <mergeCell ref="AJ188:AO188"/>
    <mergeCell ref="A189:B189"/>
    <mergeCell ref="C189:D189"/>
    <mergeCell ref="E189:F189"/>
    <mergeCell ref="G189:H189"/>
    <mergeCell ref="I189:K189"/>
    <mergeCell ref="L189:N189"/>
    <mergeCell ref="O189:P189"/>
    <mergeCell ref="AA191:AE191"/>
    <mergeCell ref="AF191:AH191"/>
    <mergeCell ref="AJ191:AO191"/>
    <mergeCell ref="A192:B192"/>
    <mergeCell ref="C192:D192"/>
    <mergeCell ref="E192:F192"/>
    <mergeCell ref="G192:H192"/>
    <mergeCell ref="I192:K192"/>
    <mergeCell ref="L192:N192"/>
    <mergeCell ref="O192:P192"/>
    <mergeCell ref="AJ190:AO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L190:N190"/>
    <mergeCell ref="O190:P190"/>
    <mergeCell ref="Q190:R190"/>
    <mergeCell ref="S190:Z190"/>
    <mergeCell ref="AA190:AE190"/>
    <mergeCell ref="AF190:AH190"/>
    <mergeCell ref="AJ193:AO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L193:N193"/>
    <mergeCell ref="O193:P193"/>
    <mergeCell ref="Q193:R193"/>
    <mergeCell ref="S193:Z193"/>
    <mergeCell ref="AA193:AE193"/>
    <mergeCell ref="AF193:AH193"/>
    <mergeCell ref="Q192:R192"/>
    <mergeCell ref="S192:Z192"/>
    <mergeCell ref="AA192:AE192"/>
    <mergeCell ref="AF192:AH192"/>
    <mergeCell ref="AJ192:AO192"/>
    <mergeCell ref="A193:B193"/>
    <mergeCell ref="C193:D193"/>
    <mergeCell ref="E193:F193"/>
    <mergeCell ref="G193:H193"/>
    <mergeCell ref="I193:K193"/>
    <mergeCell ref="Q195:R195"/>
    <mergeCell ref="S195:Z195"/>
    <mergeCell ref="AA195:AE195"/>
    <mergeCell ref="AF195:AH195"/>
    <mergeCell ref="AJ195:AO195"/>
    <mergeCell ref="A196:B196"/>
    <mergeCell ref="C196:D196"/>
    <mergeCell ref="E196:F196"/>
    <mergeCell ref="G196:H196"/>
    <mergeCell ref="I196:K196"/>
    <mergeCell ref="AA194:AE194"/>
    <mergeCell ref="AF194:AH194"/>
    <mergeCell ref="AJ194:AO194"/>
    <mergeCell ref="A195:B195"/>
    <mergeCell ref="C195:D195"/>
    <mergeCell ref="E195:F195"/>
    <mergeCell ref="G195:H195"/>
    <mergeCell ref="I195:K195"/>
    <mergeCell ref="L195:N195"/>
    <mergeCell ref="O195:P195"/>
    <mergeCell ref="AA197:AE197"/>
    <mergeCell ref="AF197:AH197"/>
    <mergeCell ref="AJ197:AO197"/>
    <mergeCell ref="A198:B198"/>
    <mergeCell ref="C198:D198"/>
    <mergeCell ref="E198:F198"/>
    <mergeCell ref="G198:H198"/>
    <mergeCell ref="I198:K198"/>
    <mergeCell ref="L198:N198"/>
    <mergeCell ref="O198:P198"/>
    <mergeCell ref="AJ196:AO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L196:N196"/>
    <mergeCell ref="O196:P196"/>
    <mergeCell ref="Q196:R196"/>
    <mergeCell ref="S196:Z196"/>
    <mergeCell ref="AA196:AE196"/>
    <mergeCell ref="AF196:AH196"/>
    <mergeCell ref="AJ199:AO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L199:N199"/>
    <mergeCell ref="O199:P199"/>
    <mergeCell ref="Q199:R199"/>
    <mergeCell ref="S199:Z199"/>
    <mergeCell ref="AA199:AE199"/>
    <mergeCell ref="AF199:AH199"/>
    <mergeCell ref="Q198:R198"/>
    <mergeCell ref="S198:Z198"/>
    <mergeCell ref="AA198:AE198"/>
    <mergeCell ref="AF198:AH198"/>
    <mergeCell ref="AJ198:AO198"/>
    <mergeCell ref="A199:B199"/>
    <mergeCell ref="C199:D199"/>
    <mergeCell ref="E199:F199"/>
    <mergeCell ref="G199:H199"/>
    <mergeCell ref="I199:K199"/>
    <mergeCell ref="Q201:R201"/>
    <mergeCell ref="S201:Z201"/>
    <mergeCell ref="AA201:AE201"/>
    <mergeCell ref="AF201:AH201"/>
    <mergeCell ref="AJ201:AO201"/>
    <mergeCell ref="A202:B202"/>
    <mergeCell ref="C202:D202"/>
    <mergeCell ref="E202:F202"/>
    <mergeCell ref="G202:H202"/>
    <mergeCell ref="I202:K202"/>
    <mergeCell ref="AA200:AE200"/>
    <mergeCell ref="AF200:AH200"/>
    <mergeCell ref="AJ200:AO200"/>
    <mergeCell ref="A201:B201"/>
    <mergeCell ref="C201:D201"/>
    <mergeCell ref="E201:F201"/>
    <mergeCell ref="G201:H201"/>
    <mergeCell ref="I201:K201"/>
    <mergeCell ref="L201:N201"/>
    <mergeCell ref="O201:P201"/>
    <mergeCell ref="AA203:AE203"/>
    <mergeCell ref="AF203:AH203"/>
    <mergeCell ref="AJ203:AO203"/>
    <mergeCell ref="A204:B204"/>
    <mergeCell ref="C204:D204"/>
    <mergeCell ref="E204:F204"/>
    <mergeCell ref="G204:H204"/>
    <mergeCell ref="I204:K204"/>
    <mergeCell ref="L204:N204"/>
    <mergeCell ref="O204:P204"/>
    <mergeCell ref="AJ202:AO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L202:N202"/>
    <mergeCell ref="O202:P202"/>
    <mergeCell ref="Q202:R202"/>
    <mergeCell ref="S202:Z202"/>
    <mergeCell ref="AA202:AE202"/>
    <mergeCell ref="AF202:AH202"/>
    <mergeCell ref="AJ205:AO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L205:N205"/>
    <mergeCell ref="O205:P205"/>
    <mergeCell ref="Q205:R205"/>
    <mergeCell ref="S205:Z205"/>
    <mergeCell ref="AA205:AE205"/>
    <mergeCell ref="AF205:AH205"/>
    <mergeCell ref="Q204:R204"/>
    <mergeCell ref="S204:Z204"/>
    <mergeCell ref="AA204:AE204"/>
    <mergeCell ref="AF204:AH204"/>
    <mergeCell ref="AJ204:AO204"/>
    <mergeCell ref="A205:B205"/>
    <mergeCell ref="C205:D205"/>
    <mergeCell ref="E205:F205"/>
    <mergeCell ref="G205:H205"/>
    <mergeCell ref="I205:K205"/>
    <mergeCell ref="Q207:R207"/>
    <mergeCell ref="S207:Z207"/>
    <mergeCell ref="AA207:AE207"/>
    <mergeCell ref="AF207:AH207"/>
    <mergeCell ref="AJ207:AO207"/>
    <mergeCell ref="A208:B208"/>
    <mergeCell ref="C208:D208"/>
    <mergeCell ref="E208:F208"/>
    <mergeCell ref="G208:H208"/>
    <mergeCell ref="I208:K208"/>
    <mergeCell ref="AA206:AE206"/>
    <mergeCell ref="AF206:AH206"/>
    <mergeCell ref="AJ206:AO206"/>
    <mergeCell ref="A207:B207"/>
    <mergeCell ref="C207:D207"/>
    <mergeCell ref="E207:F207"/>
    <mergeCell ref="G207:H207"/>
    <mergeCell ref="I207:K207"/>
    <mergeCell ref="L207:N207"/>
    <mergeCell ref="O207:P207"/>
    <mergeCell ref="AA209:AE209"/>
    <mergeCell ref="AF209:AH209"/>
    <mergeCell ref="AJ209:AO209"/>
    <mergeCell ref="A210:B210"/>
    <mergeCell ref="C210:D210"/>
    <mergeCell ref="E210:F210"/>
    <mergeCell ref="G210:H210"/>
    <mergeCell ref="I210:K210"/>
    <mergeCell ref="L210:N210"/>
    <mergeCell ref="O210:P210"/>
    <mergeCell ref="AJ208:AO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L208:N208"/>
    <mergeCell ref="O208:P208"/>
    <mergeCell ref="Q208:R208"/>
    <mergeCell ref="S208:Z208"/>
    <mergeCell ref="AA208:AE208"/>
    <mergeCell ref="AF208:AH208"/>
    <mergeCell ref="AJ211:AO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L211:N211"/>
    <mergeCell ref="O211:P211"/>
    <mergeCell ref="Q211:R211"/>
    <mergeCell ref="S211:Z211"/>
    <mergeCell ref="AA211:AE211"/>
    <mergeCell ref="AF211:AH211"/>
    <mergeCell ref="Q210:R210"/>
    <mergeCell ref="S210:Z210"/>
    <mergeCell ref="AA210:AE210"/>
    <mergeCell ref="AF210:AH210"/>
    <mergeCell ref="AJ210:AO210"/>
    <mergeCell ref="A211:B211"/>
    <mergeCell ref="C211:D211"/>
    <mergeCell ref="E211:F211"/>
    <mergeCell ref="G211:H211"/>
    <mergeCell ref="I211:K211"/>
    <mergeCell ref="Q213:R213"/>
    <mergeCell ref="S213:Z213"/>
    <mergeCell ref="AA213:AE213"/>
    <mergeCell ref="AF213:AH213"/>
    <mergeCell ref="AJ213:AO213"/>
    <mergeCell ref="J214:K214"/>
    <mergeCell ref="L214:M214"/>
    <mergeCell ref="AA214:AB214"/>
    <mergeCell ref="AC214:AD214"/>
    <mergeCell ref="AM214:AO214"/>
    <mergeCell ref="AA212:AE212"/>
    <mergeCell ref="AF212:AH212"/>
    <mergeCell ref="AJ212:AO212"/>
    <mergeCell ref="A213:B213"/>
    <mergeCell ref="C213:D213"/>
    <mergeCell ref="E213:F213"/>
    <mergeCell ref="G213:H213"/>
    <mergeCell ref="I213:K213"/>
    <mergeCell ref="L213:N213"/>
    <mergeCell ref="O213:P213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C214"/>
  <sheetViews>
    <sheetView showGridLines="0" topLeftCell="A2" zoomScale="120" zoomScaleNormal="120" workbookViewId="0">
      <pane xSplit="27" ySplit="25" topLeftCell="AV130" activePane="bottomRight" state="frozen"/>
      <selection activeCell="A2" sqref="A2"/>
      <selection pane="topRight" activeCell="AB2" sqref="AB2"/>
      <selection pane="bottomLeft" activeCell="A27" sqref="A27"/>
      <selection pane="bottomRight" activeCell="D141" sqref="D141:E141"/>
    </sheetView>
  </sheetViews>
  <sheetFormatPr baseColWidth="10" defaultRowHeight="15" x14ac:dyDescent="0.25"/>
  <cols>
    <col min="1" max="1" width="16.42578125" style="1133" customWidth="1"/>
    <col min="2" max="2" width="2.85546875" style="1093" customWidth="1"/>
    <col min="3" max="6" width="2.7109375" style="1093" customWidth="1"/>
    <col min="7" max="7" width="2.85546875" style="1093" customWidth="1"/>
    <col min="8" max="10" width="2.7109375" style="1093" customWidth="1"/>
    <col min="11" max="11" width="2.42578125" style="1093" customWidth="1"/>
    <col min="12" max="12" width="0.28515625" style="1093" customWidth="1"/>
    <col min="13" max="13" width="1" style="1093" customWidth="1"/>
    <col min="14" max="14" width="1.5703125" style="1093" customWidth="1"/>
    <col min="15" max="27" width="2.7109375" style="1093" customWidth="1"/>
    <col min="28" max="28" width="2.42578125" style="1093" customWidth="1"/>
    <col min="29" max="29" width="0.28515625" style="1093" customWidth="1"/>
    <col min="30" max="30" width="1.85546875" style="1093" hidden="1" customWidth="1"/>
    <col min="31" max="31" width="0.85546875" style="1093" hidden="1" customWidth="1"/>
    <col min="32" max="32" width="2.7109375" style="1093" hidden="1" customWidth="1"/>
    <col min="33" max="35" width="2.7109375" style="1093" customWidth="1"/>
    <col min="36" max="36" width="3.28515625" style="1093" customWidth="1"/>
    <col min="37" max="37" width="1.5703125" style="1093" customWidth="1"/>
    <col min="38" max="39" width="2.7109375" style="1093" hidden="1" customWidth="1"/>
    <col min="40" max="40" width="2.42578125" style="1093" customWidth="1"/>
    <col min="41" max="41" width="0.85546875" style="1093" customWidth="1"/>
    <col min="42" max="42" width="1" style="1093" hidden="1" customWidth="1"/>
    <col min="43" max="45" width="19.5703125" style="1093" bestFit="1" customWidth="1"/>
    <col min="46" max="46" width="11.5703125" style="1093" customWidth="1"/>
    <col min="47" max="47" width="20.5703125" style="1206" customWidth="1"/>
    <col min="48" max="48" width="19.5703125" style="1093" bestFit="1" customWidth="1"/>
    <col min="49" max="49" width="18.5703125" style="1195" bestFit="1" customWidth="1"/>
    <col min="50" max="50" width="18.5703125" style="1093" bestFit="1" customWidth="1"/>
    <col min="51" max="51" width="18.5703125" style="1212" bestFit="1" customWidth="1"/>
    <col min="52" max="52" width="16.7109375" style="1093" customWidth="1"/>
    <col min="53" max="53" width="18.5703125" style="1093" bestFit="1" customWidth="1"/>
    <col min="54" max="54" width="16.5703125" style="1093" bestFit="1" customWidth="1"/>
    <col min="55" max="55" width="11.42578125" style="1093" customWidth="1"/>
    <col min="56" max="57" width="14.28515625" style="1093" customWidth="1"/>
    <col min="58" max="16384" width="11.42578125" style="1093"/>
  </cols>
  <sheetData>
    <row r="1" spans="1:55" ht="4.3499999999999996" customHeight="1" x14ac:dyDescent="0.25"/>
    <row r="2" spans="1:55" ht="4.3499999999999996" customHeight="1" x14ac:dyDescent="0.25">
      <c r="B2" s="1324"/>
      <c r="C2" s="1324"/>
      <c r="D2" s="1324"/>
      <c r="E2" s="1324"/>
      <c r="F2" s="1324"/>
      <c r="G2" s="1324"/>
      <c r="H2" s="1324"/>
      <c r="I2" s="1324"/>
      <c r="J2" s="1324"/>
      <c r="K2" s="1324"/>
    </row>
    <row r="3" spans="1:55" ht="14.1" customHeight="1" x14ac:dyDescent="0.25">
      <c r="B3" s="1324"/>
      <c r="C3" s="1324"/>
      <c r="D3" s="1324"/>
      <c r="E3" s="1324"/>
      <c r="F3" s="1324"/>
      <c r="G3" s="1324"/>
      <c r="H3" s="1324"/>
      <c r="I3" s="1324"/>
      <c r="J3" s="1324"/>
      <c r="K3" s="1324"/>
      <c r="N3" s="1348" t="s">
        <v>693</v>
      </c>
      <c r="O3" s="1324"/>
      <c r="P3" s="1324"/>
      <c r="Q3" s="1324"/>
      <c r="R3" s="1324"/>
      <c r="S3" s="1324"/>
      <c r="T3" s="1324"/>
      <c r="U3" s="1324"/>
      <c r="V3" s="1324"/>
      <c r="W3" s="1324"/>
      <c r="X3" s="1324"/>
      <c r="Y3" s="1324"/>
      <c r="Z3" s="1324"/>
      <c r="AA3" s="1324"/>
      <c r="AB3" s="1324"/>
      <c r="AE3" s="1349" t="s">
        <v>694</v>
      </c>
      <c r="AF3" s="1324"/>
      <c r="AG3" s="1324"/>
      <c r="AH3" s="1324"/>
      <c r="AI3" s="1324"/>
      <c r="AJ3" s="1324"/>
      <c r="AK3" s="1324"/>
      <c r="AL3" s="1324"/>
      <c r="AM3" s="1324"/>
      <c r="AN3" s="1324"/>
      <c r="AP3" s="1350" t="s">
        <v>854</v>
      </c>
      <c r="AQ3" s="1324"/>
      <c r="AR3" s="1324"/>
      <c r="AS3" s="1324"/>
      <c r="AT3" s="1324"/>
    </row>
    <row r="4" spans="1:55" ht="7.15" customHeight="1" x14ac:dyDescent="0.25">
      <c r="B4" s="1324"/>
      <c r="C4" s="1324"/>
      <c r="D4" s="1324"/>
      <c r="E4" s="1324"/>
      <c r="F4" s="1324"/>
      <c r="G4" s="1324"/>
      <c r="H4" s="1324"/>
      <c r="I4" s="1324"/>
      <c r="J4" s="1324"/>
      <c r="K4" s="1324"/>
      <c r="N4" s="1324"/>
      <c r="O4" s="1324"/>
      <c r="P4" s="1324"/>
      <c r="Q4" s="1324"/>
      <c r="R4" s="1324"/>
      <c r="S4" s="1324"/>
      <c r="T4" s="1324"/>
      <c r="U4" s="1324"/>
      <c r="V4" s="1324"/>
      <c r="W4" s="1324"/>
      <c r="X4" s="1324"/>
      <c r="Y4" s="1324"/>
      <c r="Z4" s="1324"/>
      <c r="AA4" s="1324"/>
      <c r="AB4" s="1324"/>
    </row>
    <row r="5" spans="1:55" ht="15.75" customHeight="1" x14ac:dyDescent="0.25">
      <c r="B5" s="1324"/>
      <c r="C5" s="1324"/>
      <c r="D5" s="1324"/>
      <c r="E5" s="1324"/>
      <c r="F5" s="1324"/>
      <c r="G5" s="1324"/>
      <c r="H5" s="1324"/>
      <c r="I5" s="1324"/>
      <c r="J5" s="1324"/>
      <c r="K5" s="1324"/>
      <c r="N5" s="1324"/>
      <c r="O5" s="1324"/>
      <c r="P5" s="1324"/>
      <c r="Q5" s="1324"/>
      <c r="R5" s="1324"/>
      <c r="S5" s="1324"/>
      <c r="T5" s="1324"/>
      <c r="U5" s="1324"/>
      <c r="V5" s="1324"/>
      <c r="W5" s="1324"/>
      <c r="X5" s="1324"/>
      <c r="Y5" s="1324"/>
      <c r="Z5" s="1324"/>
      <c r="AA5" s="1324"/>
      <c r="AB5" s="1324"/>
      <c r="AE5" s="1343" t="s">
        <v>695</v>
      </c>
      <c r="AF5" s="1324"/>
      <c r="AG5" s="1324"/>
      <c r="AH5" s="1324"/>
      <c r="AI5" s="1324"/>
      <c r="AJ5" s="1324"/>
      <c r="AK5" s="1324"/>
      <c r="AL5" s="1324"/>
      <c r="AM5" s="1324"/>
      <c r="AN5" s="1324"/>
      <c r="AP5" s="1344" t="s">
        <v>696</v>
      </c>
      <c r="AQ5" s="1324"/>
      <c r="AR5" s="1324"/>
      <c r="AS5" s="1324"/>
      <c r="AT5" s="1324"/>
    </row>
    <row r="6" spans="1:55" ht="2.85" customHeight="1" x14ac:dyDescent="0.25">
      <c r="B6" s="1324"/>
      <c r="C6" s="1324"/>
      <c r="D6" s="1324"/>
      <c r="E6" s="1324"/>
      <c r="F6" s="1324"/>
      <c r="G6" s="1324"/>
      <c r="H6" s="1324"/>
      <c r="I6" s="1324"/>
      <c r="J6" s="1324"/>
      <c r="K6" s="1324"/>
      <c r="AE6" s="1324"/>
      <c r="AF6" s="1324"/>
      <c r="AG6" s="1324"/>
      <c r="AH6" s="1324"/>
      <c r="AI6" s="1324"/>
      <c r="AJ6" s="1324"/>
      <c r="AK6" s="1324"/>
      <c r="AL6" s="1324"/>
      <c r="AM6" s="1324"/>
      <c r="AN6" s="1324"/>
      <c r="AP6" s="1324"/>
      <c r="AQ6" s="1324"/>
      <c r="AR6" s="1324"/>
      <c r="AS6" s="1324"/>
      <c r="AT6" s="1324"/>
    </row>
    <row r="7" spans="1:55" ht="6" customHeight="1" x14ac:dyDescent="0.25">
      <c r="AE7" s="1324"/>
      <c r="AF7" s="1324"/>
      <c r="AG7" s="1324"/>
      <c r="AH7" s="1324"/>
      <c r="AI7" s="1324"/>
      <c r="AJ7" s="1324"/>
      <c r="AK7" s="1324"/>
      <c r="AL7" s="1324"/>
      <c r="AM7" s="1324"/>
      <c r="AN7" s="1324"/>
      <c r="AP7" s="1324"/>
      <c r="AQ7" s="1324"/>
      <c r="AR7" s="1324"/>
      <c r="AS7" s="1324"/>
      <c r="AT7" s="1324"/>
    </row>
    <row r="8" spans="1:55" ht="7.15" customHeight="1" x14ac:dyDescent="0.25"/>
    <row r="9" spans="1:55" ht="5.25" customHeight="1" x14ac:dyDescent="0.25">
      <c r="AE9" s="1343" t="s">
        <v>697</v>
      </c>
      <c r="AF9" s="1324"/>
      <c r="AG9" s="1324"/>
      <c r="AH9" s="1324"/>
      <c r="AI9" s="1324"/>
      <c r="AJ9" s="1324"/>
      <c r="AK9" s="1324"/>
      <c r="AL9" s="1324"/>
      <c r="AM9" s="1324"/>
      <c r="AN9" s="1324"/>
      <c r="AP9" s="1344" t="s">
        <v>855</v>
      </c>
      <c r="AQ9" s="1324"/>
      <c r="AR9" s="1324"/>
      <c r="AS9" s="1324"/>
      <c r="AT9" s="1324"/>
    </row>
    <row r="10" spans="1:55" ht="0" hidden="1" customHeight="1" x14ac:dyDescent="0.25"/>
    <row r="11" spans="1:55" ht="8.25" customHeight="1" x14ac:dyDescent="0.25"/>
    <row r="12" spans="1:55" ht="0" hidden="1" customHeight="1" x14ac:dyDescent="0.25"/>
    <row r="13" spans="1:55" ht="4.5" customHeight="1" x14ac:dyDescent="0.25"/>
    <row r="14" spans="1:55" ht="27.75" customHeight="1" x14ac:dyDescent="0.25">
      <c r="B14" s="1345" t="s">
        <v>698</v>
      </c>
      <c r="C14" s="1336"/>
      <c r="D14" s="1336"/>
      <c r="E14" s="1336"/>
      <c r="F14" s="1337"/>
      <c r="G14" s="1346" t="s">
        <v>856</v>
      </c>
      <c r="H14" s="1336"/>
      <c r="I14" s="1337"/>
      <c r="J14" s="1345" t="s">
        <v>700</v>
      </c>
      <c r="K14" s="1336"/>
      <c r="L14" s="1336"/>
      <c r="M14" s="1336"/>
      <c r="N14" s="1336"/>
      <c r="O14" s="1336"/>
      <c r="P14" s="1336"/>
      <c r="Q14" s="1337"/>
      <c r="R14" s="1347" t="s">
        <v>701</v>
      </c>
      <c r="S14" s="1336"/>
      <c r="T14" s="1336"/>
      <c r="U14" s="1336"/>
      <c r="V14" s="1336"/>
      <c r="W14" s="1336"/>
      <c r="X14" s="1337"/>
      <c r="Y14" s="1345" t="s">
        <v>702</v>
      </c>
      <c r="Z14" s="1336"/>
      <c r="AA14" s="1336"/>
      <c r="AB14" s="1336"/>
      <c r="AC14" s="1336"/>
      <c r="AD14" s="1336"/>
      <c r="AE14" s="1337"/>
      <c r="AF14" s="1347" t="s">
        <v>857</v>
      </c>
      <c r="AG14" s="1336"/>
      <c r="AH14" s="1336"/>
      <c r="AI14" s="1336"/>
      <c r="AJ14" s="1336"/>
      <c r="AK14" s="1337"/>
      <c r="AL14" s="1096" t="s">
        <v>685</v>
      </c>
      <c r="AM14" s="1096" t="s">
        <v>685</v>
      </c>
      <c r="AN14" s="1327" t="s">
        <v>685</v>
      </c>
      <c r="AO14" s="1324"/>
      <c r="AP14" s="1324"/>
      <c r="AQ14" s="1096" t="s">
        <v>685</v>
      </c>
      <c r="AR14" s="1096" t="s">
        <v>685</v>
      </c>
      <c r="AS14" s="1096" t="s">
        <v>685</v>
      </c>
      <c r="AT14" s="1096" t="s">
        <v>685</v>
      </c>
      <c r="AU14" s="1207" t="s">
        <v>685</v>
      </c>
      <c r="AV14" s="1096" t="s">
        <v>685</v>
      </c>
      <c r="AW14" s="1196" t="s">
        <v>685</v>
      </c>
      <c r="AX14" s="1096" t="s">
        <v>685</v>
      </c>
      <c r="AY14" s="1213" t="s">
        <v>685</v>
      </c>
      <c r="AZ14" s="1096" t="s">
        <v>685</v>
      </c>
      <c r="BA14" s="1096" t="s">
        <v>685</v>
      </c>
      <c r="BB14" s="1096" t="s">
        <v>685</v>
      </c>
      <c r="BC14" s="1096" t="s">
        <v>685</v>
      </c>
    </row>
    <row r="15" spans="1:55" x14ac:dyDescent="0.25">
      <c r="B15" s="1340" t="s">
        <v>703</v>
      </c>
      <c r="C15" s="1336"/>
      <c r="D15" s="1336"/>
      <c r="E15" s="1336"/>
      <c r="F15" s="1336"/>
      <c r="G15" s="1337"/>
      <c r="H15" s="1335" t="s">
        <v>696</v>
      </c>
      <c r="I15" s="1336"/>
      <c r="J15" s="1336"/>
      <c r="K15" s="1336"/>
      <c r="L15" s="1336"/>
      <c r="M15" s="1336"/>
      <c r="N15" s="1336"/>
      <c r="O15" s="1336"/>
      <c r="P15" s="1336"/>
      <c r="Q15" s="1336"/>
      <c r="R15" s="1336"/>
      <c r="S15" s="1336"/>
      <c r="T15" s="1336"/>
      <c r="U15" s="1336"/>
      <c r="V15" s="1336"/>
      <c r="W15" s="1336"/>
      <c r="X15" s="1336"/>
      <c r="Y15" s="1336"/>
      <c r="Z15" s="1336"/>
      <c r="AA15" s="1336"/>
      <c r="AB15" s="1336"/>
      <c r="AC15" s="1336"/>
      <c r="AD15" s="1336"/>
      <c r="AE15" s="1336"/>
      <c r="AF15" s="1336"/>
      <c r="AG15" s="1336"/>
      <c r="AH15" s="1337"/>
      <c r="AI15" s="1101" t="s">
        <v>685</v>
      </c>
      <c r="AJ15" s="1101" t="s">
        <v>685</v>
      </c>
      <c r="AK15" s="1101" t="s">
        <v>685</v>
      </c>
      <c r="AL15" s="1101" t="s">
        <v>685</v>
      </c>
      <c r="AM15" s="1101" t="s">
        <v>685</v>
      </c>
      <c r="AN15" s="1338" t="s">
        <v>685</v>
      </c>
      <c r="AO15" s="1339"/>
      <c r="AP15" s="1339"/>
      <c r="AQ15" s="1096" t="s">
        <v>685</v>
      </c>
      <c r="AR15" s="1096" t="s">
        <v>685</v>
      </c>
      <c r="AS15" s="1096" t="s">
        <v>685</v>
      </c>
      <c r="AT15" s="1096" t="s">
        <v>685</v>
      </c>
      <c r="AU15" s="1207" t="s">
        <v>685</v>
      </c>
      <c r="AV15" s="1096" t="s">
        <v>685</v>
      </c>
      <c r="AW15" s="1196" t="s">
        <v>685</v>
      </c>
      <c r="AX15" s="1096" t="s">
        <v>685</v>
      </c>
      <c r="AY15" s="1213" t="s">
        <v>685</v>
      </c>
      <c r="AZ15" s="1096" t="s">
        <v>685</v>
      </c>
      <c r="BA15" s="1096" t="s">
        <v>685</v>
      </c>
      <c r="BB15" s="1096" t="s">
        <v>685</v>
      </c>
      <c r="BC15" s="1096" t="s">
        <v>685</v>
      </c>
    </row>
    <row r="16" spans="1:55" s="1158" customFormat="1" ht="28.5" customHeight="1" x14ac:dyDescent="0.2">
      <c r="A16" s="1163"/>
      <c r="B16" s="1370" t="s">
        <v>704</v>
      </c>
      <c r="C16" s="1371"/>
      <c r="D16" s="1371"/>
      <c r="E16" s="1371"/>
      <c r="F16" s="1371"/>
      <c r="G16" s="1371"/>
      <c r="H16" s="1372"/>
      <c r="I16" s="1373" t="s">
        <v>705</v>
      </c>
      <c r="J16" s="1371"/>
      <c r="K16" s="1371"/>
      <c r="L16" s="1371"/>
      <c r="M16" s="1371"/>
      <c r="N16" s="1371"/>
      <c r="O16" s="1371"/>
      <c r="P16" s="1371"/>
      <c r="Q16" s="1371"/>
      <c r="R16" s="1371"/>
      <c r="S16" s="1371"/>
      <c r="T16" s="1371"/>
      <c r="U16" s="1371"/>
      <c r="V16" s="1371"/>
      <c r="W16" s="1371"/>
      <c r="X16" s="1371"/>
      <c r="Y16" s="1371"/>
      <c r="Z16" s="1371"/>
      <c r="AA16" s="1371"/>
      <c r="AB16" s="1371"/>
      <c r="AC16" s="1371"/>
      <c r="AD16" s="1371"/>
      <c r="AE16" s="1371"/>
      <c r="AF16" s="1371"/>
      <c r="AG16" s="1371"/>
      <c r="AH16" s="1371"/>
      <c r="AI16" s="1371"/>
      <c r="AJ16" s="1371"/>
      <c r="AK16" s="1371"/>
      <c r="AL16" s="1371"/>
      <c r="AM16" s="1371"/>
      <c r="AN16" s="1371"/>
      <c r="AO16" s="1371"/>
      <c r="AP16" s="1372"/>
      <c r="AQ16" s="1164" t="s">
        <v>719</v>
      </c>
      <c r="AR16" s="1165" t="s">
        <v>720</v>
      </c>
      <c r="AS16" s="1164" t="s">
        <v>721</v>
      </c>
      <c r="AT16" s="1164" t="s">
        <v>722</v>
      </c>
      <c r="AU16" s="1165" t="s">
        <v>723</v>
      </c>
      <c r="AV16" s="1164" t="s">
        <v>724</v>
      </c>
      <c r="AW16" s="1197" t="s">
        <v>725</v>
      </c>
      <c r="AX16" s="1164" t="s">
        <v>726</v>
      </c>
      <c r="AY16" s="1214" t="s">
        <v>727</v>
      </c>
      <c r="AZ16" s="1164" t="s">
        <v>728</v>
      </c>
      <c r="BA16" s="1164" t="s">
        <v>729</v>
      </c>
      <c r="BB16" s="1164" t="s">
        <v>730</v>
      </c>
      <c r="BC16" s="1164" t="s">
        <v>731</v>
      </c>
    </row>
    <row r="17" spans="1:55" s="1158" customFormat="1" ht="12" customHeight="1" x14ac:dyDescent="0.2">
      <c r="A17" s="1163"/>
      <c r="B17" s="1160"/>
      <c r="C17" s="1161"/>
      <c r="D17" s="1161"/>
      <c r="E17" s="1161"/>
      <c r="F17" s="1161"/>
      <c r="G17" s="1161"/>
      <c r="H17" s="1162"/>
      <c r="I17" s="1159"/>
      <c r="J17" s="1161"/>
      <c r="K17" s="1161"/>
      <c r="L17" s="1161"/>
      <c r="M17" s="1161"/>
      <c r="N17" s="1161"/>
      <c r="O17" s="1161"/>
      <c r="P17" s="1161"/>
      <c r="Q17" s="1161"/>
      <c r="R17" s="1161"/>
      <c r="S17" s="1161"/>
      <c r="T17" s="1161"/>
      <c r="U17" s="1161"/>
      <c r="V17" s="1161"/>
      <c r="W17" s="1161"/>
      <c r="X17" s="1161"/>
      <c r="Y17" s="1161"/>
      <c r="Z17" s="1161"/>
      <c r="AA17" s="1161"/>
      <c r="AB17" s="1161"/>
      <c r="AC17" s="1161"/>
      <c r="AD17" s="1161"/>
      <c r="AE17" s="1161"/>
      <c r="AF17" s="1161"/>
      <c r="AG17" s="1374" t="s">
        <v>858</v>
      </c>
      <c r="AH17" s="1374"/>
      <c r="AI17" s="1374"/>
      <c r="AJ17" s="1374"/>
      <c r="AK17" s="1374"/>
      <c r="AL17" s="1374"/>
      <c r="AM17" s="1374"/>
      <c r="AN17" s="1374"/>
      <c r="AO17" s="1374"/>
      <c r="AP17" s="1374"/>
      <c r="AQ17" s="1166">
        <f>+AQ30</f>
        <v>172032226926</v>
      </c>
      <c r="AR17" s="1167">
        <f t="shared" ref="AR17:BC17" si="0">+AR30</f>
        <v>171186130380</v>
      </c>
      <c r="AS17" s="1166">
        <f t="shared" si="0"/>
        <v>846096546</v>
      </c>
      <c r="AT17" s="1166">
        <f t="shared" si="0"/>
        <v>0</v>
      </c>
      <c r="AU17" s="1167">
        <f t="shared" si="0"/>
        <v>14424349040</v>
      </c>
      <c r="AV17" s="1166">
        <f t="shared" si="0"/>
        <v>156761781340</v>
      </c>
      <c r="AW17" s="1198">
        <f t="shared" si="0"/>
        <v>12724372486</v>
      </c>
      <c r="AX17" s="1166">
        <f t="shared" si="0"/>
        <v>1699976554</v>
      </c>
      <c r="AY17" s="1215">
        <f t="shared" si="0"/>
        <v>12724372486</v>
      </c>
      <c r="AZ17" s="1166">
        <f t="shared" si="0"/>
        <v>0</v>
      </c>
      <c r="BA17" s="1166">
        <f t="shared" si="0"/>
        <v>12724372486</v>
      </c>
      <c r="BB17" s="1166">
        <f t="shared" si="0"/>
        <v>0</v>
      </c>
      <c r="BC17" s="1166">
        <f t="shared" si="0"/>
        <v>0</v>
      </c>
    </row>
    <row r="18" spans="1:55" s="1158" customFormat="1" ht="12" customHeight="1" x14ac:dyDescent="0.2">
      <c r="A18" s="1163"/>
      <c r="B18" s="1160"/>
      <c r="C18" s="1161"/>
      <c r="D18" s="1161"/>
      <c r="E18" s="1161"/>
      <c r="F18" s="1161"/>
      <c r="G18" s="1161"/>
      <c r="H18" s="1162"/>
      <c r="I18" s="1159"/>
      <c r="J18" s="1161"/>
      <c r="K18" s="1161"/>
      <c r="L18" s="1161"/>
      <c r="M18" s="1161"/>
      <c r="N18" s="1161"/>
      <c r="O18" s="1161"/>
      <c r="P18" s="1161"/>
      <c r="Q18" s="1161"/>
      <c r="R18" s="1161"/>
      <c r="S18" s="1161"/>
      <c r="T18" s="1161"/>
      <c r="U18" s="1161"/>
      <c r="V18" s="1161"/>
      <c r="W18" s="1161"/>
      <c r="X18" s="1161"/>
      <c r="Y18" s="1161"/>
      <c r="Z18" s="1161"/>
      <c r="AA18" s="1161"/>
      <c r="AB18" s="1161"/>
      <c r="AC18" s="1161"/>
      <c r="AD18" s="1161"/>
      <c r="AE18" s="1161"/>
      <c r="AF18" s="1161"/>
      <c r="AG18" s="1374" t="s">
        <v>859</v>
      </c>
      <c r="AH18" s="1374"/>
      <c r="AI18" s="1374"/>
      <c r="AJ18" s="1374"/>
      <c r="AK18" s="1374"/>
      <c r="AL18" s="1374"/>
      <c r="AM18" s="1374"/>
      <c r="AN18" s="1374"/>
      <c r="AO18" s="1374"/>
      <c r="AP18" s="1374"/>
      <c r="AQ18" s="1166">
        <f>+AQ67</f>
        <v>18322440000</v>
      </c>
      <c r="AR18" s="1167">
        <f t="shared" ref="AR18:BC18" si="1">+AR67</f>
        <v>9564692466.6299992</v>
      </c>
      <c r="AS18" s="1166">
        <f t="shared" si="1"/>
        <v>8757747533.3700008</v>
      </c>
      <c r="AT18" s="1166">
        <f t="shared" si="1"/>
        <v>0</v>
      </c>
      <c r="AU18" s="1167">
        <f t="shared" si="1"/>
        <v>5937906348.0500002</v>
      </c>
      <c r="AV18" s="1166">
        <f t="shared" si="1"/>
        <v>3626786118.5799999</v>
      </c>
      <c r="AW18" s="1198">
        <f t="shared" si="1"/>
        <v>322615508.80000001</v>
      </c>
      <c r="AX18" s="1166">
        <f t="shared" si="1"/>
        <v>5615290839.25</v>
      </c>
      <c r="AY18" s="1215">
        <f t="shared" si="1"/>
        <v>321985062.80000001</v>
      </c>
      <c r="AZ18" s="1166">
        <f t="shared" si="1"/>
        <v>630446</v>
      </c>
      <c r="BA18" s="1166">
        <f t="shared" si="1"/>
        <v>308750343.80000001</v>
      </c>
      <c r="BB18" s="1166">
        <f t="shared" si="1"/>
        <v>13234719</v>
      </c>
      <c r="BC18" s="1166">
        <f t="shared" si="1"/>
        <v>0</v>
      </c>
    </row>
    <row r="19" spans="1:55" s="1158" customFormat="1" ht="12" customHeight="1" x14ac:dyDescent="0.2">
      <c r="A19" s="1163"/>
      <c r="B19" s="1160"/>
      <c r="C19" s="1161"/>
      <c r="D19" s="1161"/>
      <c r="E19" s="1161"/>
      <c r="F19" s="1161"/>
      <c r="G19" s="1161"/>
      <c r="H19" s="1162"/>
      <c r="I19" s="1159"/>
      <c r="J19" s="1161"/>
      <c r="K19" s="1161"/>
      <c r="L19" s="1161"/>
      <c r="M19" s="1161"/>
      <c r="N19" s="1161"/>
      <c r="O19" s="1161"/>
      <c r="P19" s="1161"/>
      <c r="Q19" s="1161"/>
      <c r="R19" s="1161"/>
      <c r="S19" s="1161"/>
      <c r="T19" s="1161"/>
      <c r="U19" s="1161"/>
      <c r="V19" s="1161"/>
      <c r="W19" s="1161"/>
      <c r="X19" s="1161"/>
      <c r="Y19" s="1161"/>
      <c r="Z19" s="1161"/>
      <c r="AA19" s="1161"/>
      <c r="AB19" s="1161"/>
      <c r="AC19" s="1161"/>
      <c r="AD19" s="1161"/>
      <c r="AE19" s="1161"/>
      <c r="AF19" s="1161"/>
      <c r="AG19" s="1374" t="s">
        <v>860</v>
      </c>
      <c r="AH19" s="1374"/>
      <c r="AI19" s="1374"/>
      <c r="AJ19" s="1374"/>
      <c r="AK19" s="1374"/>
      <c r="AL19" s="1374"/>
      <c r="AM19" s="1374"/>
      <c r="AN19" s="1374"/>
      <c r="AO19" s="1374"/>
      <c r="AP19" s="1374"/>
      <c r="AQ19" s="1166">
        <f>+AQ139+AQ140+AQ141</f>
        <v>283149188845</v>
      </c>
      <c r="AR19" s="1167">
        <f t="shared" ref="AR19:BC19" si="2">+AR139+AR140+AR141</f>
        <v>61123790790</v>
      </c>
      <c r="AS19" s="1166">
        <f t="shared" si="2"/>
        <v>222025398055</v>
      </c>
      <c r="AT19" s="1166">
        <f t="shared" si="2"/>
        <v>0</v>
      </c>
      <c r="AU19" s="1167">
        <f t="shared" si="2"/>
        <v>54982293126</v>
      </c>
      <c r="AV19" s="1166">
        <f t="shared" si="2"/>
        <v>6141497664</v>
      </c>
      <c r="AW19" s="1198">
        <f t="shared" si="2"/>
        <v>18914690</v>
      </c>
      <c r="AX19" s="1166">
        <f t="shared" si="2"/>
        <v>54963378436</v>
      </c>
      <c r="AY19" s="1215">
        <f t="shared" si="2"/>
        <v>5391783</v>
      </c>
      <c r="AZ19" s="1166">
        <f t="shared" si="2"/>
        <v>13522907</v>
      </c>
      <c r="BA19" s="1166">
        <f t="shared" si="2"/>
        <v>5391783</v>
      </c>
      <c r="BB19" s="1166">
        <f t="shared" si="2"/>
        <v>0</v>
      </c>
      <c r="BC19" s="1166">
        <f t="shared" si="2"/>
        <v>0</v>
      </c>
    </row>
    <row r="20" spans="1:55" s="1175" customFormat="1" ht="12" customHeight="1" x14ac:dyDescent="0.2">
      <c r="A20" s="1168"/>
      <c r="B20" s="1169"/>
      <c r="C20" s="1170"/>
      <c r="D20" s="1170"/>
      <c r="E20" s="1170"/>
      <c r="F20" s="1170"/>
      <c r="G20" s="1170"/>
      <c r="H20" s="1171"/>
      <c r="I20" s="1172"/>
      <c r="J20" s="1170"/>
      <c r="K20" s="1170"/>
      <c r="L20" s="1170"/>
      <c r="M20" s="1170"/>
      <c r="N20" s="1170"/>
      <c r="O20" s="1170"/>
      <c r="P20" s="1170"/>
      <c r="Q20" s="1170"/>
      <c r="R20" s="1170"/>
      <c r="S20" s="1170"/>
      <c r="T20" s="1170"/>
      <c r="U20" s="1170"/>
      <c r="V20" s="1170"/>
      <c r="W20" s="1170"/>
      <c r="X20" s="1170"/>
      <c r="Y20" s="1170"/>
      <c r="Z20" s="1170"/>
      <c r="AA20" s="1170"/>
      <c r="AB20" s="1170"/>
      <c r="AC20" s="1170"/>
      <c r="AD20" s="1170"/>
      <c r="AE20" s="1170"/>
      <c r="AF20" s="1170"/>
      <c r="AG20" s="1376" t="s">
        <v>861</v>
      </c>
      <c r="AH20" s="1376"/>
      <c r="AI20" s="1376"/>
      <c r="AJ20" s="1376"/>
      <c r="AK20" s="1376"/>
      <c r="AL20" s="1376"/>
      <c r="AM20" s="1376"/>
      <c r="AN20" s="1376"/>
      <c r="AO20" s="1376"/>
      <c r="AP20" s="1376"/>
      <c r="AQ20" s="1173">
        <f>+AQ17+AQ18+AQ19</f>
        <v>473503855771</v>
      </c>
      <c r="AR20" s="1174">
        <f t="shared" ref="AR20:BC20" si="3">+AR17+AR18+AR19</f>
        <v>241874613636.63</v>
      </c>
      <c r="AS20" s="1173">
        <f t="shared" si="3"/>
        <v>231629242134.37</v>
      </c>
      <c r="AT20" s="1173">
        <f t="shared" si="3"/>
        <v>0</v>
      </c>
      <c r="AU20" s="1174">
        <f t="shared" si="3"/>
        <v>75344548514.050003</v>
      </c>
      <c r="AV20" s="1173">
        <f t="shared" si="3"/>
        <v>166530065122.57999</v>
      </c>
      <c r="AW20" s="1199">
        <f t="shared" si="3"/>
        <v>13065902684.799999</v>
      </c>
      <c r="AX20" s="1173">
        <f t="shared" si="3"/>
        <v>62278645829.25</v>
      </c>
      <c r="AY20" s="1216">
        <f t="shared" si="3"/>
        <v>13051749331.799999</v>
      </c>
      <c r="AZ20" s="1173">
        <f t="shared" si="3"/>
        <v>14153353</v>
      </c>
      <c r="BA20" s="1173">
        <f t="shared" si="3"/>
        <v>13038514612.799999</v>
      </c>
      <c r="BB20" s="1173">
        <f t="shared" si="3"/>
        <v>13234719</v>
      </c>
      <c r="BC20" s="1173">
        <f t="shared" si="3"/>
        <v>0</v>
      </c>
    </row>
    <row r="21" spans="1:55" s="1179" customFormat="1" ht="12" customHeight="1" x14ac:dyDescent="0.2">
      <c r="A21" s="1176"/>
      <c r="B21" s="1169"/>
      <c r="C21" s="1177"/>
      <c r="D21" s="1177"/>
      <c r="E21" s="1177"/>
      <c r="F21" s="1177"/>
      <c r="G21" s="1177"/>
      <c r="H21" s="1178"/>
      <c r="I21" s="1172"/>
      <c r="J21" s="1177"/>
      <c r="K21" s="1177"/>
      <c r="L21" s="1177"/>
      <c r="M21" s="1177"/>
      <c r="N21" s="1177"/>
      <c r="O21" s="1177"/>
      <c r="P21" s="1177"/>
      <c r="Q21" s="1177"/>
      <c r="R21" s="1177"/>
      <c r="S21" s="1177"/>
      <c r="T21" s="1177"/>
      <c r="U21" s="1177"/>
      <c r="V21" s="1177"/>
      <c r="W21" s="1177"/>
      <c r="X21" s="1177"/>
      <c r="Y21" s="1177"/>
      <c r="Z21" s="1177"/>
      <c r="AA21" s="1177"/>
      <c r="AB21" s="1177"/>
      <c r="AC21" s="1177"/>
      <c r="AD21" s="1177"/>
      <c r="AE21" s="1177"/>
      <c r="AF21" s="1177"/>
      <c r="AG21" s="1376" t="s">
        <v>657</v>
      </c>
      <c r="AH21" s="1376"/>
      <c r="AI21" s="1376"/>
      <c r="AJ21" s="1376"/>
      <c r="AK21" s="1376"/>
      <c r="AL21" s="1376"/>
      <c r="AM21" s="1376"/>
      <c r="AN21" s="1376"/>
      <c r="AO21" s="1376"/>
      <c r="AP21" s="1376"/>
      <c r="AQ21" s="1173">
        <f>+AQ174+AQ175+AQ176</f>
        <v>36015382139</v>
      </c>
      <c r="AR21" s="1174">
        <f t="shared" ref="AR21:BC21" si="4">+AR174+AR175+AR176</f>
        <v>26093657881</v>
      </c>
      <c r="AS21" s="1173">
        <f t="shared" si="4"/>
        <v>9921724258</v>
      </c>
      <c r="AT21" s="1173">
        <f t="shared" si="4"/>
        <v>0</v>
      </c>
      <c r="AU21" s="1174">
        <f t="shared" si="4"/>
        <v>16495214365</v>
      </c>
      <c r="AV21" s="1173">
        <f t="shared" si="4"/>
        <v>9598443516</v>
      </c>
      <c r="AW21" s="1199">
        <f t="shared" si="4"/>
        <v>0</v>
      </c>
      <c r="AX21" s="1173">
        <f t="shared" si="4"/>
        <v>16495214365</v>
      </c>
      <c r="AY21" s="1216">
        <f t="shared" si="4"/>
        <v>0</v>
      </c>
      <c r="AZ21" s="1173">
        <f t="shared" si="4"/>
        <v>0</v>
      </c>
      <c r="BA21" s="1173">
        <f t="shared" si="4"/>
        <v>0</v>
      </c>
      <c r="BB21" s="1173">
        <f t="shared" si="4"/>
        <v>0</v>
      </c>
      <c r="BC21" s="1173">
        <f t="shared" si="4"/>
        <v>0</v>
      </c>
    </row>
    <row r="22" spans="1:55" s="1018" customFormat="1" ht="12" customHeight="1" x14ac:dyDescent="0.2">
      <c r="A22" s="1180"/>
      <c r="B22" s="1181"/>
      <c r="C22" s="1182"/>
      <c r="D22" s="1182"/>
      <c r="E22" s="1182"/>
      <c r="F22" s="1182"/>
      <c r="G22" s="1182"/>
      <c r="H22" s="1183"/>
      <c r="I22" s="1184"/>
      <c r="J22" s="1182"/>
      <c r="K22" s="1182"/>
      <c r="L22" s="1182"/>
      <c r="M22" s="1182"/>
      <c r="N22" s="1182"/>
      <c r="O22" s="1182"/>
      <c r="P22" s="1182"/>
      <c r="Q22" s="1182"/>
      <c r="R22" s="1182"/>
      <c r="S22" s="1182"/>
      <c r="T22" s="1182"/>
      <c r="U22" s="1182"/>
      <c r="V22" s="1182"/>
      <c r="W22" s="1182"/>
      <c r="X22" s="1182"/>
      <c r="Y22" s="1182"/>
      <c r="Z22" s="1182"/>
      <c r="AA22" s="1182"/>
      <c r="AB22" s="1182"/>
      <c r="AC22" s="1182"/>
      <c r="AD22" s="1182"/>
      <c r="AE22" s="1182"/>
      <c r="AF22" s="1377" t="s">
        <v>833</v>
      </c>
      <c r="AG22" s="1377"/>
      <c r="AH22" s="1377"/>
      <c r="AI22" s="1377"/>
      <c r="AJ22" s="1377"/>
      <c r="AK22" s="1377"/>
      <c r="AL22" s="1377"/>
      <c r="AM22" s="1377"/>
      <c r="AN22" s="1377"/>
      <c r="AO22" s="1377"/>
      <c r="AP22" s="1377"/>
      <c r="AQ22" s="1185">
        <f>+AQ20+AQ21</f>
        <v>509519237910</v>
      </c>
      <c r="AR22" s="1186">
        <f t="shared" ref="AR22:BC22" si="5">+AR20+AR21</f>
        <v>267968271517.63</v>
      </c>
      <c r="AS22" s="1185">
        <f t="shared" si="5"/>
        <v>241550966392.37</v>
      </c>
      <c r="AT22" s="1185">
        <f t="shared" si="5"/>
        <v>0</v>
      </c>
      <c r="AU22" s="1186">
        <f t="shared" si="5"/>
        <v>91839762879.050003</v>
      </c>
      <c r="AV22" s="1185">
        <f t="shared" si="5"/>
        <v>176128508638.57999</v>
      </c>
      <c r="AW22" s="1200">
        <f t="shared" si="5"/>
        <v>13065902684.799999</v>
      </c>
      <c r="AX22" s="1185">
        <f t="shared" si="5"/>
        <v>78773860194.25</v>
      </c>
      <c r="AY22" s="1217">
        <f t="shared" si="5"/>
        <v>13051749331.799999</v>
      </c>
      <c r="AZ22" s="1185">
        <f t="shared" si="5"/>
        <v>14153353</v>
      </c>
      <c r="BA22" s="1185">
        <f t="shared" si="5"/>
        <v>13038514612.799999</v>
      </c>
      <c r="BB22" s="1185">
        <f t="shared" si="5"/>
        <v>13234719</v>
      </c>
      <c r="BC22" s="1185">
        <f t="shared" si="5"/>
        <v>0</v>
      </c>
    </row>
    <row r="23" spans="1:55" s="1194" customFormat="1" ht="12" customHeight="1" x14ac:dyDescent="0.2">
      <c r="A23" s="1180"/>
      <c r="B23" s="1187"/>
      <c r="C23" s="1188"/>
      <c r="D23" s="1188"/>
      <c r="E23" s="1188"/>
      <c r="F23" s="1188"/>
      <c r="G23" s="1188"/>
      <c r="H23" s="1189"/>
      <c r="I23" s="1190"/>
      <c r="J23" s="1188"/>
      <c r="K23" s="1188"/>
      <c r="L23" s="1188"/>
      <c r="M23" s="1188"/>
      <c r="N23" s="1188"/>
      <c r="O23" s="1188"/>
      <c r="P23" s="1188"/>
      <c r="Q23" s="1188"/>
      <c r="R23" s="1188"/>
      <c r="S23" s="1188"/>
      <c r="T23" s="1188"/>
      <c r="U23" s="1188"/>
      <c r="V23" s="1188"/>
      <c r="W23" s="1188"/>
      <c r="X23" s="1188"/>
      <c r="Y23" s="1188"/>
      <c r="Z23" s="1188"/>
      <c r="AA23" s="1188"/>
      <c r="AB23" s="1188"/>
      <c r="AC23" s="1188"/>
      <c r="AD23" s="1188"/>
      <c r="AE23" s="1188"/>
      <c r="AF23" s="1375" t="s">
        <v>862</v>
      </c>
      <c r="AG23" s="1375"/>
      <c r="AH23" s="1375"/>
      <c r="AI23" s="1375"/>
      <c r="AJ23" s="1375"/>
      <c r="AK23" s="1191"/>
      <c r="AL23" s="1191"/>
      <c r="AM23" s="1191"/>
      <c r="AN23" s="1191"/>
      <c r="AO23" s="1191"/>
      <c r="AP23" s="1191"/>
      <c r="AQ23" s="1192"/>
      <c r="AR23" s="1193">
        <v>267968271517.62997</v>
      </c>
      <c r="AS23" s="1192"/>
      <c r="AT23" s="1192">
        <v>0</v>
      </c>
      <c r="AU23" s="1193">
        <v>91839762879.050003</v>
      </c>
      <c r="AV23" s="1192">
        <v>176128508638.57999</v>
      </c>
      <c r="AW23" s="1201">
        <v>13065902684.799999</v>
      </c>
      <c r="AX23" s="1192">
        <v>78773860194.25</v>
      </c>
      <c r="AY23" s="1218">
        <v>13051749331.799999</v>
      </c>
      <c r="AZ23" s="1192">
        <v>14153353</v>
      </c>
      <c r="BA23" s="1192">
        <v>13038514612.799999</v>
      </c>
      <c r="BB23" s="1192">
        <v>13234719</v>
      </c>
      <c r="BC23" s="1192"/>
    </row>
    <row r="24" spans="1:55" s="1194" customFormat="1" ht="12" customHeight="1" x14ac:dyDescent="0.2">
      <c r="A24" s="1180"/>
      <c r="B24" s="1187"/>
      <c r="C24" s="1188"/>
      <c r="D24" s="1188"/>
      <c r="E24" s="1188"/>
      <c r="F24" s="1188"/>
      <c r="G24" s="1188"/>
      <c r="H24" s="1189"/>
      <c r="I24" s="1190"/>
      <c r="J24" s="1188"/>
      <c r="K24" s="1188"/>
      <c r="L24" s="1188"/>
      <c r="M24" s="1188"/>
      <c r="N24" s="1188"/>
      <c r="O24" s="1188"/>
      <c r="P24" s="1188"/>
      <c r="Q24" s="1188"/>
      <c r="R24" s="1188"/>
      <c r="S24" s="1188"/>
      <c r="T24" s="1188"/>
      <c r="U24" s="1188"/>
      <c r="V24" s="1188"/>
      <c r="W24" s="1188"/>
      <c r="X24" s="1188"/>
      <c r="Y24" s="1188"/>
      <c r="Z24" s="1188"/>
      <c r="AA24" s="1188"/>
      <c r="AB24" s="1188"/>
      <c r="AC24" s="1188"/>
      <c r="AD24" s="1188"/>
      <c r="AE24" s="1188"/>
      <c r="AF24" s="1191"/>
      <c r="AG24" s="1375" t="s">
        <v>351</v>
      </c>
      <c r="AH24" s="1375"/>
      <c r="AI24" s="1375"/>
      <c r="AJ24" s="1375"/>
      <c r="AK24" s="1375"/>
      <c r="AL24" s="1191"/>
      <c r="AM24" s="1191"/>
      <c r="AN24" s="1191"/>
      <c r="AO24" s="1191"/>
      <c r="AP24" s="1191"/>
      <c r="AQ24" s="1192">
        <v>0</v>
      </c>
      <c r="AR24" s="1193">
        <f>+AR22-AR23</f>
        <v>0</v>
      </c>
      <c r="AS24" s="1192">
        <v>0</v>
      </c>
      <c r="AT24" s="1192">
        <v>0</v>
      </c>
      <c r="AU24" s="1193">
        <f t="shared" ref="AU24:BC24" si="6">+AU22-AU23</f>
        <v>0</v>
      </c>
      <c r="AV24" s="1192">
        <f t="shared" si="6"/>
        <v>0</v>
      </c>
      <c r="AW24" s="1201">
        <f>+AW22-AW23</f>
        <v>0</v>
      </c>
      <c r="AX24" s="1192">
        <f t="shared" si="6"/>
        <v>0</v>
      </c>
      <c r="AY24" s="1218">
        <f t="shared" si="6"/>
        <v>0</v>
      </c>
      <c r="AZ24" s="1192">
        <f t="shared" si="6"/>
        <v>0</v>
      </c>
      <c r="BA24" s="1192">
        <f t="shared" si="6"/>
        <v>0</v>
      </c>
      <c r="BB24" s="1192">
        <f t="shared" si="6"/>
        <v>0</v>
      </c>
      <c r="BC24" s="1192">
        <f t="shared" si="6"/>
        <v>0</v>
      </c>
    </row>
    <row r="25" spans="1:55" ht="15" customHeight="1" x14ac:dyDescent="0.25">
      <c r="B25" s="1099"/>
      <c r="C25" s="1094"/>
      <c r="D25" s="1094"/>
      <c r="E25" s="1094"/>
      <c r="F25" s="1094"/>
      <c r="G25" s="1094"/>
      <c r="H25" s="1095"/>
      <c r="I25" s="1100"/>
      <c r="J25" s="1094"/>
      <c r="K25" s="1094"/>
      <c r="L25" s="1094"/>
      <c r="M25" s="1094"/>
      <c r="N25" s="1094"/>
      <c r="O25" s="1094"/>
      <c r="P25" s="1094"/>
      <c r="Q25" s="1094"/>
      <c r="R25" s="1094"/>
      <c r="S25" s="1094"/>
      <c r="T25" s="1094"/>
      <c r="U25" s="1094"/>
      <c r="V25" s="1094"/>
      <c r="W25" s="1094"/>
      <c r="X25" s="1094"/>
      <c r="Y25" s="1094"/>
      <c r="Z25" s="1094"/>
      <c r="AA25" s="1094"/>
      <c r="AB25" s="1094"/>
      <c r="AC25" s="1094"/>
      <c r="AD25" s="1094"/>
      <c r="AE25" s="1094"/>
      <c r="AF25" s="1094"/>
      <c r="AG25" s="1094"/>
      <c r="AH25" s="1094"/>
      <c r="AI25" s="1094"/>
      <c r="AJ25" s="1094"/>
      <c r="AK25" s="1094"/>
      <c r="AL25" s="1094"/>
      <c r="AM25" s="1094"/>
      <c r="AN25" s="1094"/>
      <c r="AO25" s="1094"/>
      <c r="AP25" s="1095"/>
      <c r="AQ25" s="1096"/>
      <c r="AR25" s="1096"/>
      <c r="AS25" s="1096"/>
      <c r="AT25" s="1096"/>
      <c r="AU25" s="1207"/>
      <c r="AV25" s="1096"/>
      <c r="AW25" s="1196"/>
      <c r="AX25" s="1096"/>
      <c r="AY25" s="1213"/>
      <c r="AZ25" s="1096"/>
      <c r="BA25" s="1096"/>
      <c r="BB25" s="1096"/>
      <c r="BC25" s="1096"/>
    </row>
    <row r="26" spans="1:55" ht="25.5" customHeight="1" x14ac:dyDescent="0.25">
      <c r="B26" s="1342" t="s">
        <v>706</v>
      </c>
      <c r="C26" s="1337"/>
      <c r="D26" s="1352" t="s">
        <v>707</v>
      </c>
      <c r="E26" s="1337"/>
      <c r="F26" s="1342" t="s">
        <v>708</v>
      </c>
      <c r="G26" s="1337"/>
      <c r="H26" s="1342" t="s">
        <v>709</v>
      </c>
      <c r="I26" s="1337"/>
      <c r="J26" s="1342" t="s">
        <v>710</v>
      </c>
      <c r="K26" s="1336"/>
      <c r="L26" s="1337"/>
      <c r="M26" s="1342" t="s">
        <v>711</v>
      </c>
      <c r="N26" s="1336"/>
      <c r="O26" s="1337"/>
      <c r="P26" s="1342" t="s">
        <v>712</v>
      </c>
      <c r="Q26" s="1337"/>
      <c r="R26" s="1342" t="s">
        <v>713</v>
      </c>
      <c r="S26" s="1337"/>
      <c r="T26" s="1342" t="s">
        <v>714</v>
      </c>
      <c r="U26" s="1336"/>
      <c r="V26" s="1336"/>
      <c r="W26" s="1336"/>
      <c r="X26" s="1336"/>
      <c r="Y26" s="1336"/>
      <c r="Z26" s="1336"/>
      <c r="AA26" s="1337"/>
      <c r="AB26" s="1342" t="s">
        <v>715</v>
      </c>
      <c r="AC26" s="1336"/>
      <c r="AD26" s="1336"/>
      <c r="AE26" s="1336"/>
      <c r="AF26" s="1337"/>
      <c r="AG26" s="1342" t="s">
        <v>716</v>
      </c>
      <c r="AH26" s="1336"/>
      <c r="AI26" s="1337"/>
      <c r="AJ26" s="1097" t="s">
        <v>717</v>
      </c>
      <c r="AK26" s="1342" t="s">
        <v>718</v>
      </c>
      <c r="AL26" s="1336"/>
      <c r="AM26" s="1336"/>
      <c r="AN26" s="1336"/>
      <c r="AO26" s="1336"/>
      <c r="AP26" s="1337"/>
      <c r="AQ26" s="1097" t="s">
        <v>863</v>
      </c>
      <c r="AR26" s="1097" t="s">
        <v>720</v>
      </c>
      <c r="AS26" s="1097" t="s">
        <v>721</v>
      </c>
      <c r="AT26" s="1097" t="s">
        <v>722</v>
      </c>
      <c r="AU26" s="1208" t="s">
        <v>723</v>
      </c>
      <c r="AV26" s="1097" t="s">
        <v>724</v>
      </c>
      <c r="AW26" s="1202" t="s">
        <v>725</v>
      </c>
      <c r="AX26" s="1097" t="s">
        <v>726</v>
      </c>
      <c r="AY26" s="1219" t="s">
        <v>727</v>
      </c>
      <c r="AZ26" s="1097" t="s">
        <v>728</v>
      </c>
      <c r="BA26" s="1097" t="s">
        <v>729</v>
      </c>
      <c r="BB26" s="1097" t="s">
        <v>730</v>
      </c>
      <c r="BC26" s="1097" t="s">
        <v>731</v>
      </c>
    </row>
    <row r="27" spans="1:55" x14ac:dyDescent="0.25">
      <c r="B27" s="1329" t="s">
        <v>361</v>
      </c>
      <c r="C27" s="1324"/>
      <c r="D27" s="1329"/>
      <c r="E27" s="1324"/>
      <c r="F27" s="1329"/>
      <c r="G27" s="1324"/>
      <c r="H27" s="1329"/>
      <c r="I27" s="1324"/>
      <c r="J27" s="1329"/>
      <c r="K27" s="1324"/>
      <c r="L27" s="1324"/>
      <c r="M27" s="1329"/>
      <c r="N27" s="1324"/>
      <c r="O27" s="1324"/>
      <c r="P27" s="1329"/>
      <c r="Q27" s="1324"/>
      <c r="R27" s="1329"/>
      <c r="S27" s="1324"/>
      <c r="T27" s="1330" t="s">
        <v>58</v>
      </c>
      <c r="U27" s="1324"/>
      <c r="V27" s="1324"/>
      <c r="W27" s="1324"/>
      <c r="X27" s="1324"/>
      <c r="Y27" s="1324"/>
      <c r="Z27" s="1324"/>
      <c r="AA27" s="1324"/>
      <c r="AB27" s="1329" t="s">
        <v>732</v>
      </c>
      <c r="AC27" s="1324"/>
      <c r="AD27" s="1324"/>
      <c r="AE27" s="1324"/>
      <c r="AF27" s="1324"/>
      <c r="AG27" s="1329" t="s">
        <v>733</v>
      </c>
      <c r="AH27" s="1324"/>
      <c r="AI27" s="1324"/>
      <c r="AJ27" s="1091" t="s">
        <v>417</v>
      </c>
      <c r="AK27" s="1328" t="s">
        <v>734</v>
      </c>
      <c r="AL27" s="1324"/>
      <c r="AM27" s="1324"/>
      <c r="AN27" s="1324"/>
      <c r="AO27" s="1324"/>
      <c r="AP27" s="1324"/>
      <c r="AQ27" s="1130">
        <v>404549968771</v>
      </c>
      <c r="AR27" s="1130">
        <v>240753088346.63</v>
      </c>
      <c r="AS27" s="1130">
        <v>163796880424.37</v>
      </c>
      <c r="AT27" s="1130">
        <v>0</v>
      </c>
      <c r="AU27" s="1209">
        <v>75344548514.050003</v>
      </c>
      <c r="AV27" s="1130">
        <v>165408539832.57999</v>
      </c>
      <c r="AW27" s="1203">
        <v>13065902684.799999</v>
      </c>
      <c r="AX27" s="1130">
        <v>62278645829.25</v>
      </c>
      <c r="AY27" s="1220">
        <v>13051749331.799999</v>
      </c>
      <c r="AZ27" s="1130">
        <v>14153353</v>
      </c>
      <c r="BA27" s="1130">
        <v>13038514612.799999</v>
      </c>
      <c r="BB27" s="1130">
        <v>13234719</v>
      </c>
      <c r="BC27" s="1130">
        <v>0</v>
      </c>
    </row>
    <row r="28" spans="1:55" x14ac:dyDescent="0.25">
      <c r="B28" s="1329" t="s">
        <v>361</v>
      </c>
      <c r="C28" s="1324"/>
      <c r="D28" s="1329"/>
      <c r="E28" s="1324"/>
      <c r="F28" s="1329"/>
      <c r="G28" s="1324"/>
      <c r="H28" s="1329"/>
      <c r="I28" s="1324"/>
      <c r="J28" s="1329"/>
      <c r="K28" s="1324"/>
      <c r="L28" s="1324"/>
      <c r="M28" s="1329"/>
      <c r="N28" s="1324"/>
      <c r="O28" s="1324"/>
      <c r="P28" s="1329"/>
      <c r="Q28" s="1324"/>
      <c r="R28" s="1329"/>
      <c r="S28" s="1324"/>
      <c r="T28" s="1330" t="s">
        <v>58</v>
      </c>
      <c r="U28" s="1324"/>
      <c r="V28" s="1324"/>
      <c r="W28" s="1324"/>
      <c r="X28" s="1324"/>
      <c r="Y28" s="1324"/>
      <c r="Z28" s="1324"/>
      <c r="AA28" s="1324"/>
      <c r="AB28" s="1329" t="s">
        <v>732</v>
      </c>
      <c r="AC28" s="1324"/>
      <c r="AD28" s="1324"/>
      <c r="AE28" s="1324"/>
      <c r="AF28" s="1324"/>
      <c r="AG28" s="1329" t="s">
        <v>735</v>
      </c>
      <c r="AH28" s="1324"/>
      <c r="AI28" s="1324"/>
      <c r="AJ28" s="1091" t="s">
        <v>433</v>
      </c>
      <c r="AK28" s="1328" t="s">
        <v>736</v>
      </c>
      <c r="AL28" s="1324"/>
      <c r="AM28" s="1324"/>
      <c r="AN28" s="1324"/>
      <c r="AO28" s="1324"/>
      <c r="AP28" s="1324"/>
      <c r="AQ28" s="1130">
        <v>534570000</v>
      </c>
      <c r="AR28" s="1130">
        <v>0</v>
      </c>
      <c r="AS28" s="1130">
        <v>534570000</v>
      </c>
      <c r="AT28" s="1130">
        <v>0</v>
      </c>
      <c r="AU28" s="1209">
        <v>0</v>
      </c>
      <c r="AV28" s="1130">
        <v>0</v>
      </c>
      <c r="AW28" s="1203">
        <v>0</v>
      </c>
      <c r="AX28" s="1130">
        <v>0</v>
      </c>
      <c r="AY28" s="1220">
        <v>0</v>
      </c>
      <c r="AZ28" s="1130">
        <v>0</v>
      </c>
      <c r="BA28" s="1130">
        <v>0</v>
      </c>
      <c r="BB28" s="1130">
        <v>0</v>
      </c>
      <c r="BC28" s="1130">
        <v>0</v>
      </c>
    </row>
    <row r="29" spans="1:55" x14ac:dyDescent="0.25">
      <c r="B29" s="1329" t="s">
        <v>361</v>
      </c>
      <c r="C29" s="1324"/>
      <c r="D29" s="1329"/>
      <c r="E29" s="1324"/>
      <c r="F29" s="1329"/>
      <c r="G29" s="1324"/>
      <c r="H29" s="1329"/>
      <c r="I29" s="1324"/>
      <c r="J29" s="1329"/>
      <c r="K29" s="1324"/>
      <c r="L29" s="1324"/>
      <c r="M29" s="1329"/>
      <c r="N29" s="1324"/>
      <c r="O29" s="1324"/>
      <c r="P29" s="1329"/>
      <c r="Q29" s="1324"/>
      <c r="R29" s="1329"/>
      <c r="S29" s="1324"/>
      <c r="T29" s="1330" t="s">
        <v>58</v>
      </c>
      <c r="U29" s="1324"/>
      <c r="V29" s="1324"/>
      <c r="W29" s="1324"/>
      <c r="X29" s="1324"/>
      <c r="Y29" s="1324"/>
      <c r="Z29" s="1324"/>
      <c r="AA29" s="1324"/>
      <c r="AB29" s="1329" t="s">
        <v>732</v>
      </c>
      <c r="AC29" s="1324"/>
      <c r="AD29" s="1324"/>
      <c r="AE29" s="1324"/>
      <c r="AF29" s="1324"/>
      <c r="AG29" s="1329" t="s">
        <v>735</v>
      </c>
      <c r="AH29" s="1324"/>
      <c r="AI29" s="1324"/>
      <c r="AJ29" s="1091" t="s">
        <v>370</v>
      </c>
      <c r="AK29" s="1328" t="s">
        <v>737</v>
      </c>
      <c r="AL29" s="1324"/>
      <c r="AM29" s="1324"/>
      <c r="AN29" s="1324"/>
      <c r="AO29" s="1324"/>
      <c r="AP29" s="1324"/>
      <c r="AQ29" s="1130">
        <v>68419317000</v>
      </c>
      <c r="AR29" s="1130">
        <v>1121525290</v>
      </c>
      <c r="AS29" s="1130">
        <v>67297791710</v>
      </c>
      <c r="AT29" s="1130">
        <v>0</v>
      </c>
      <c r="AU29" s="1209">
        <v>0</v>
      </c>
      <c r="AV29" s="1130">
        <v>1121525290</v>
      </c>
      <c r="AW29" s="1203">
        <v>0</v>
      </c>
      <c r="AX29" s="1130">
        <v>0</v>
      </c>
      <c r="AY29" s="1220">
        <v>0</v>
      </c>
      <c r="AZ29" s="1130">
        <v>0</v>
      </c>
      <c r="BA29" s="1130">
        <v>0</v>
      </c>
      <c r="BB29" s="1130">
        <v>0</v>
      </c>
      <c r="BC29" s="1130">
        <v>0</v>
      </c>
    </row>
    <row r="30" spans="1:55" s="1098" customFormat="1" x14ac:dyDescent="0.25">
      <c r="A30" s="1134"/>
      <c r="B30" s="1331" t="s">
        <v>361</v>
      </c>
      <c r="C30" s="1332"/>
      <c r="D30" s="1331" t="s">
        <v>738</v>
      </c>
      <c r="E30" s="1332"/>
      <c r="F30" s="1331"/>
      <c r="G30" s="1332"/>
      <c r="H30" s="1331"/>
      <c r="I30" s="1332"/>
      <c r="J30" s="1331"/>
      <c r="K30" s="1332"/>
      <c r="L30" s="1332"/>
      <c r="M30" s="1331"/>
      <c r="N30" s="1332"/>
      <c r="O30" s="1332"/>
      <c r="P30" s="1331"/>
      <c r="Q30" s="1332"/>
      <c r="R30" s="1331"/>
      <c r="S30" s="1332"/>
      <c r="T30" s="1334" t="s">
        <v>57</v>
      </c>
      <c r="U30" s="1332"/>
      <c r="V30" s="1332"/>
      <c r="W30" s="1332"/>
      <c r="X30" s="1332"/>
      <c r="Y30" s="1332"/>
      <c r="Z30" s="1332"/>
      <c r="AA30" s="1332"/>
      <c r="AB30" s="1331" t="s">
        <v>732</v>
      </c>
      <c r="AC30" s="1332"/>
      <c r="AD30" s="1332"/>
      <c r="AE30" s="1332"/>
      <c r="AF30" s="1332"/>
      <c r="AG30" s="1331" t="s">
        <v>733</v>
      </c>
      <c r="AH30" s="1332"/>
      <c r="AI30" s="1332"/>
      <c r="AJ30" s="1090" t="s">
        <v>417</v>
      </c>
      <c r="AK30" s="1333" t="s">
        <v>734</v>
      </c>
      <c r="AL30" s="1332"/>
      <c r="AM30" s="1332"/>
      <c r="AN30" s="1332"/>
      <c r="AO30" s="1332"/>
      <c r="AP30" s="1332"/>
      <c r="AQ30" s="1131">
        <v>172032226926</v>
      </c>
      <c r="AR30" s="1131">
        <v>171186130380</v>
      </c>
      <c r="AS30" s="1131">
        <v>846096546</v>
      </c>
      <c r="AT30" s="1131">
        <v>0</v>
      </c>
      <c r="AU30" s="1210">
        <v>14424349040</v>
      </c>
      <c r="AV30" s="1131">
        <v>156761781340</v>
      </c>
      <c r="AW30" s="1204">
        <v>12724372486</v>
      </c>
      <c r="AX30" s="1131">
        <v>1699976554</v>
      </c>
      <c r="AY30" s="1221">
        <v>12724372486</v>
      </c>
      <c r="AZ30" s="1131">
        <v>0</v>
      </c>
      <c r="BA30" s="1131">
        <v>12724372486</v>
      </c>
      <c r="BB30" s="1131">
        <v>0</v>
      </c>
      <c r="BC30" s="1131">
        <v>0</v>
      </c>
    </row>
    <row r="31" spans="1:55" x14ac:dyDescent="0.25">
      <c r="B31" s="1329" t="s">
        <v>361</v>
      </c>
      <c r="C31" s="1324"/>
      <c r="D31" s="1329" t="s">
        <v>738</v>
      </c>
      <c r="E31" s="1324"/>
      <c r="F31" s="1329" t="s">
        <v>739</v>
      </c>
      <c r="G31" s="1324"/>
      <c r="H31" s="1329"/>
      <c r="I31" s="1324"/>
      <c r="J31" s="1329"/>
      <c r="K31" s="1324"/>
      <c r="L31" s="1324"/>
      <c r="M31" s="1329"/>
      <c r="N31" s="1324"/>
      <c r="O31" s="1324"/>
      <c r="P31" s="1329"/>
      <c r="Q31" s="1324"/>
      <c r="R31" s="1329"/>
      <c r="S31" s="1324"/>
      <c r="T31" s="1330" t="s">
        <v>57</v>
      </c>
      <c r="U31" s="1324"/>
      <c r="V31" s="1324"/>
      <c r="W31" s="1324"/>
      <c r="X31" s="1324"/>
      <c r="Y31" s="1324"/>
      <c r="Z31" s="1324"/>
      <c r="AA31" s="1324"/>
      <c r="AB31" s="1329" t="s">
        <v>732</v>
      </c>
      <c r="AC31" s="1324"/>
      <c r="AD31" s="1324"/>
      <c r="AE31" s="1324"/>
      <c r="AF31" s="1324"/>
      <c r="AG31" s="1329" t="s">
        <v>733</v>
      </c>
      <c r="AH31" s="1324"/>
      <c r="AI31" s="1324"/>
      <c r="AJ31" s="1091" t="s">
        <v>417</v>
      </c>
      <c r="AK31" s="1328" t="s">
        <v>734</v>
      </c>
      <c r="AL31" s="1324"/>
      <c r="AM31" s="1324"/>
      <c r="AN31" s="1324"/>
      <c r="AO31" s="1324"/>
      <c r="AP31" s="1324"/>
      <c r="AQ31" s="1130">
        <v>172032226926</v>
      </c>
      <c r="AR31" s="1130">
        <v>171186130380</v>
      </c>
      <c r="AS31" s="1130">
        <v>846096546</v>
      </c>
      <c r="AT31" s="1130">
        <v>0</v>
      </c>
      <c r="AU31" s="1209">
        <v>14424349040</v>
      </c>
      <c r="AV31" s="1130">
        <v>156761781340</v>
      </c>
      <c r="AW31" s="1203">
        <v>12724372486</v>
      </c>
      <c r="AX31" s="1130">
        <v>1699976554</v>
      </c>
      <c r="AY31" s="1220">
        <v>12724372486</v>
      </c>
      <c r="AZ31" s="1130">
        <v>0</v>
      </c>
      <c r="BA31" s="1130">
        <v>12724372486</v>
      </c>
      <c r="BB31" s="1130">
        <v>0</v>
      </c>
      <c r="BC31" s="1130">
        <v>0</v>
      </c>
    </row>
    <row r="32" spans="1:55" x14ac:dyDescent="0.25">
      <c r="B32" s="1329" t="s">
        <v>361</v>
      </c>
      <c r="C32" s="1324"/>
      <c r="D32" s="1329" t="s">
        <v>738</v>
      </c>
      <c r="E32" s="1324"/>
      <c r="F32" s="1329" t="s">
        <v>739</v>
      </c>
      <c r="G32" s="1324"/>
      <c r="H32" s="1329" t="s">
        <v>738</v>
      </c>
      <c r="I32" s="1324"/>
      <c r="J32" s="1329"/>
      <c r="K32" s="1324"/>
      <c r="L32" s="1324"/>
      <c r="M32" s="1329"/>
      <c r="N32" s="1324"/>
      <c r="O32" s="1324"/>
      <c r="P32" s="1329"/>
      <c r="Q32" s="1324"/>
      <c r="R32" s="1329"/>
      <c r="S32" s="1324"/>
      <c r="T32" s="1330" t="s">
        <v>740</v>
      </c>
      <c r="U32" s="1324"/>
      <c r="V32" s="1324"/>
      <c r="W32" s="1324"/>
      <c r="X32" s="1324"/>
      <c r="Y32" s="1324"/>
      <c r="Z32" s="1324"/>
      <c r="AA32" s="1324"/>
      <c r="AB32" s="1329" t="s">
        <v>732</v>
      </c>
      <c r="AC32" s="1324"/>
      <c r="AD32" s="1324"/>
      <c r="AE32" s="1324"/>
      <c r="AF32" s="1324"/>
      <c r="AG32" s="1329" t="s">
        <v>733</v>
      </c>
      <c r="AH32" s="1324"/>
      <c r="AI32" s="1324"/>
      <c r="AJ32" s="1091" t="s">
        <v>417</v>
      </c>
      <c r="AK32" s="1328" t="s">
        <v>734</v>
      </c>
      <c r="AL32" s="1324"/>
      <c r="AM32" s="1324"/>
      <c r="AN32" s="1324"/>
      <c r="AO32" s="1324"/>
      <c r="AP32" s="1324"/>
      <c r="AQ32" s="1130">
        <v>142026288177</v>
      </c>
      <c r="AR32" s="1130">
        <v>142026288177</v>
      </c>
      <c r="AS32" s="1130">
        <v>0</v>
      </c>
      <c r="AT32" s="1130">
        <v>0</v>
      </c>
      <c r="AU32" s="1209">
        <v>9309075408</v>
      </c>
      <c r="AV32" s="1130">
        <v>132717212769</v>
      </c>
      <c r="AW32" s="1203">
        <v>9309075408</v>
      </c>
      <c r="AX32" s="1130">
        <v>0</v>
      </c>
      <c r="AY32" s="1220">
        <v>9309075408</v>
      </c>
      <c r="AZ32" s="1130">
        <v>0</v>
      </c>
      <c r="BA32" s="1130">
        <v>9309075408</v>
      </c>
      <c r="BB32" s="1130">
        <v>0</v>
      </c>
      <c r="BC32" s="1130">
        <v>0</v>
      </c>
    </row>
    <row r="33" spans="1:55" x14ac:dyDescent="0.25">
      <c r="B33" s="1329" t="s">
        <v>361</v>
      </c>
      <c r="C33" s="1324"/>
      <c r="D33" s="1329" t="s">
        <v>738</v>
      </c>
      <c r="E33" s="1324"/>
      <c r="F33" s="1329" t="s">
        <v>739</v>
      </c>
      <c r="G33" s="1324"/>
      <c r="H33" s="1329" t="s">
        <v>738</v>
      </c>
      <c r="I33" s="1324"/>
      <c r="J33" s="1329" t="s">
        <v>738</v>
      </c>
      <c r="K33" s="1324"/>
      <c r="L33" s="1324"/>
      <c r="M33" s="1329"/>
      <c r="N33" s="1324"/>
      <c r="O33" s="1324"/>
      <c r="P33" s="1329"/>
      <c r="Q33" s="1324"/>
      <c r="R33" s="1329"/>
      <c r="S33" s="1324"/>
      <c r="T33" s="1330" t="s">
        <v>608</v>
      </c>
      <c r="U33" s="1324"/>
      <c r="V33" s="1324"/>
      <c r="W33" s="1324"/>
      <c r="X33" s="1324"/>
      <c r="Y33" s="1324"/>
      <c r="Z33" s="1324"/>
      <c r="AA33" s="1324"/>
      <c r="AB33" s="1329" t="s">
        <v>732</v>
      </c>
      <c r="AC33" s="1324"/>
      <c r="AD33" s="1324"/>
      <c r="AE33" s="1324"/>
      <c r="AF33" s="1324"/>
      <c r="AG33" s="1329" t="s">
        <v>733</v>
      </c>
      <c r="AH33" s="1324"/>
      <c r="AI33" s="1324"/>
      <c r="AJ33" s="1091" t="s">
        <v>417</v>
      </c>
      <c r="AK33" s="1328" t="s">
        <v>734</v>
      </c>
      <c r="AL33" s="1324"/>
      <c r="AM33" s="1324"/>
      <c r="AN33" s="1324"/>
      <c r="AO33" s="1324"/>
      <c r="AP33" s="1324"/>
      <c r="AQ33" s="1130">
        <v>100788159660</v>
      </c>
      <c r="AR33" s="1130">
        <v>100788159660</v>
      </c>
      <c r="AS33" s="1130">
        <v>0</v>
      </c>
      <c r="AT33" s="1130">
        <v>0</v>
      </c>
      <c r="AU33" s="1209">
        <v>7978407759</v>
      </c>
      <c r="AV33" s="1130">
        <v>92809751901</v>
      </c>
      <c r="AW33" s="1203">
        <v>7978407759</v>
      </c>
      <c r="AX33" s="1130">
        <v>0</v>
      </c>
      <c r="AY33" s="1220">
        <v>7978407759</v>
      </c>
      <c r="AZ33" s="1130">
        <v>0</v>
      </c>
      <c r="BA33" s="1130">
        <v>7978407759</v>
      </c>
      <c r="BB33" s="1130">
        <v>0</v>
      </c>
      <c r="BC33" s="1130">
        <v>0</v>
      </c>
    </row>
    <row r="34" spans="1:55" x14ac:dyDescent="0.25">
      <c r="A34" s="1133" t="str">
        <f>+B34&amp;D34&amp;F34&amp;H34&amp;J34&amp;M34&amp;P34&amp;R34&amp;AJ34</f>
        <v>A1011110</v>
      </c>
      <c r="B34" s="1323" t="s">
        <v>361</v>
      </c>
      <c r="C34" s="1324"/>
      <c r="D34" s="1323" t="s">
        <v>738</v>
      </c>
      <c r="E34" s="1324"/>
      <c r="F34" s="1323" t="s">
        <v>739</v>
      </c>
      <c r="G34" s="1324"/>
      <c r="H34" s="1323" t="s">
        <v>738</v>
      </c>
      <c r="I34" s="1324"/>
      <c r="J34" s="1323" t="s">
        <v>738</v>
      </c>
      <c r="K34" s="1324"/>
      <c r="L34" s="1324"/>
      <c r="M34" s="1323" t="s">
        <v>738</v>
      </c>
      <c r="N34" s="1324"/>
      <c r="O34" s="1324"/>
      <c r="P34" s="1323"/>
      <c r="Q34" s="1324"/>
      <c r="R34" s="1323"/>
      <c r="S34" s="1324"/>
      <c r="T34" s="1325" t="s">
        <v>362</v>
      </c>
      <c r="U34" s="1324"/>
      <c r="V34" s="1324"/>
      <c r="W34" s="1324"/>
      <c r="X34" s="1324"/>
      <c r="Y34" s="1324"/>
      <c r="Z34" s="1324"/>
      <c r="AA34" s="1324"/>
      <c r="AB34" s="1323" t="s">
        <v>732</v>
      </c>
      <c r="AC34" s="1324"/>
      <c r="AD34" s="1324"/>
      <c r="AE34" s="1324"/>
      <c r="AF34" s="1324"/>
      <c r="AG34" s="1323" t="s">
        <v>733</v>
      </c>
      <c r="AH34" s="1324"/>
      <c r="AI34" s="1324"/>
      <c r="AJ34" s="1092" t="s">
        <v>417</v>
      </c>
      <c r="AK34" s="1326" t="s">
        <v>734</v>
      </c>
      <c r="AL34" s="1324"/>
      <c r="AM34" s="1324"/>
      <c r="AN34" s="1324"/>
      <c r="AO34" s="1324"/>
      <c r="AP34" s="1324"/>
      <c r="AQ34" s="1132">
        <v>93732988484</v>
      </c>
      <c r="AR34" s="1132">
        <v>93732988484</v>
      </c>
      <c r="AS34" s="1132">
        <v>0</v>
      </c>
      <c r="AT34" s="1132">
        <v>0</v>
      </c>
      <c r="AU34" s="1211">
        <v>7519745570</v>
      </c>
      <c r="AV34" s="1132">
        <v>86213242914</v>
      </c>
      <c r="AW34" s="1205">
        <v>7519745570</v>
      </c>
      <c r="AX34" s="1132">
        <v>0</v>
      </c>
      <c r="AY34" s="1222">
        <v>7519745570</v>
      </c>
      <c r="AZ34" s="1132">
        <v>0</v>
      </c>
      <c r="BA34" s="1132">
        <v>7519745570</v>
      </c>
      <c r="BB34" s="1132">
        <v>0</v>
      </c>
      <c r="BC34" s="1132">
        <v>0</v>
      </c>
    </row>
    <row r="35" spans="1:55" x14ac:dyDescent="0.25">
      <c r="A35" s="1133" t="str">
        <f t="shared" ref="A35:A98" si="7">+B35&amp;D35&amp;F35&amp;H35&amp;J35&amp;M35&amp;P35&amp;R35&amp;AJ35</f>
        <v>A1011210</v>
      </c>
      <c r="B35" s="1323" t="s">
        <v>361</v>
      </c>
      <c r="C35" s="1324"/>
      <c r="D35" s="1323" t="s">
        <v>738</v>
      </c>
      <c r="E35" s="1324"/>
      <c r="F35" s="1323" t="s">
        <v>739</v>
      </c>
      <c r="G35" s="1324"/>
      <c r="H35" s="1323" t="s">
        <v>738</v>
      </c>
      <c r="I35" s="1324"/>
      <c r="J35" s="1323" t="s">
        <v>738</v>
      </c>
      <c r="K35" s="1324"/>
      <c r="L35" s="1324"/>
      <c r="M35" s="1323" t="s">
        <v>741</v>
      </c>
      <c r="N35" s="1324"/>
      <c r="O35" s="1324"/>
      <c r="P35" s="1323"/>
      <c r="Q35" s="1324"/>
      <c r="R35" s="1323"/>
      <c r="S35" s="1324"/>
      <c r="T35" s="1325" t="s">
        <v>363</v>
      </c>
      <c r="U35" s="1324"/>
      <c r="V35" s="1324"/>
      <c r="W35" s="1324"/>
      <c r="X35" s="1324"/>
      <c r="Y35" s="1324"/>
      <c r="Z35" s="1324"/>
      <c r="AA35" s="1324"/>
      <c r="AB35" s="1323" t="s">
        <v>732</v>
      </c>
      <c r="AC35" s="1324"/>
      <c r="AD35" s="1324"/>
      <c r="AE35" s="1324"/>
      <c r="AF35" s="1324"/>
      <c r="AG35" s="1323" t="s">
        <v>733</v>
      </c>
      <c r="AH35" s="1324"/>
      <c r="AI35" s="1324"/>
      <c r="AJ35" s="1092" t="s">
        <v>417</v>
      </c>
      <c r="AK35" s="1326" t="s">
        <v>734</v>
      </c>
      <c r="AL35" s="1324"/>
      <c r="AM35" s="1324"/>
      <c r="AN35" s="1324"/>
      <c r="AO35" s="1324"/>
      <c r="AP35" s="1324"/>
      <c r="AQ35" s="1132">
        <v>6047289580</v>
      </c>
      <c r="AR35" s="1132">
        <v>6047289580</v>
      </c>
      <c r="AS35" s="1132">
        <v>0</v>
      </c>
      <c r="AT35" s="1132">
        <v>0</v>
      </c>
      <c r="AU35" s="1211">
        <v>342149673</v>
      </c>
      <c r="AV35" s="1132">
        <v>5705139907</v>
      </c>
      <c r="AW35" s="1205">
        <v>342149673</v>
      </c>
      <c r="AX35" s="1132">
        <v>0</v>
      </c>
      <c r="AY35" s="1222">
        <v>342149673</v>
      </c>
      <c r="AZ35" s="1132">
        <v>0</v>
      </c>
      <c r="BA35" s="1132">
        <v>342149673</v>
      </c>
      <c r="BB35" s="1132">
        <v>0</v>
      </c>
      <c r="BC35" s="1132">
        <v>0</v>
      </c>
    </row>
    <row r="36" spans="1:55" x14ac:dyDescent="0.25">
      <c r="A36" s="1133" t="str">
        <f t="shared" si="7"/>
        <v>A1011410</v>
      </c>
      <c r="B36" s="1323" t="s">
        <v>361</v>
      </c>
      <c r="C36" s="1324"/>
      <c r="D36" s="1323" t="s">
        <v>738</v>
      </c>
      <c r="E36" s="1324"/>
      <c r="F36" s="1323" t="s">
        <v>739</v>
      </c>
      <c r="G36" s="1324"/>
      <c r="H36" s="1323" t="s">
        <v>738</v>
      </c>
      <c r="I36" s="1324"/>
      <c r="J36" s="1323" t="s">
        <v>738</v>
      </c>
      <c r="K36" s="1324"/>
      <c r="L36" s="1324"/>
      <c r="M36" s="1323" t="s">
        <v>742</v>
      </c>
      <c r="N36" s="1324"/>
      <c r="O36" s="1324"/>
      <c r="P36" s="1323"/>
      <c r="Q36" s="1324"/>
      <c r="R36" s="1323"/>
      <c r="S36" s="1324"/>
      <c r="T36" s="1325" t="s">
        <v>364</v>
      </c>
      <c r="U36" s="1324"/>
      <c r="V36" s="1324"/>
      <c r="W36" s="1324"/>
      <c r="X36" s="1324"/>
      <c r="Y36" s="1324"/>
      <c r="Z36" s="1324"/>
      <c r="AA36" s="1324"/>
      <c r="AB36" s="1323" t="s">
        <v>732</v>
      </c>
      <c r="AC36" s="1324"/>
      <c r="AD36" s="1324"/>
      <c r="AE36" s="1324"/>
      <c r="AF36" s="1324"/>
      <c r="AG36" s="1323" t="s">
        <v>733</v>
      </c>
      <c r="AH36" s="1324"/>
      <c r="AI36" s="1324"/>
      <c r="AJ36" s="1092" t="s">
        <v>417</v>
      </c>
      <c r="AK36" s="1326" t="s">
        <v>734</v>
      </c>
      <c r="AL36" s="1324"/>
      <c r="AM36" s="1324"/>
      <c r="AN36" s="1324"/>
      <c r="AO36" s="1324"/>
      <c r="AP36" s="1324"/>
      <c r="AQ36" s="1132">
        <v>1007881596</v>
      </c>
      <c r="AR36" s="1132">
        <v>1007881596</v>
      </c>
      <c r="AS36" s="1132">
        <v>0</v>
      </c>
      <c r="AT36" s="1132">
        <v>0</v>
      </c>
      <c r="AU36" s="1211">
        <v>116512516</v>
      </c>
      <c r="AV36" s="1132">
        <v>891369080</v>
      </c>
      <c r="AW36" s="1205">
        <v>116512516</v>
      </c>
      <c r="AX36" s="1132">
        <v>0</v>
      </c>
      <c r="AY36" s="1222">
        <v>116512516</v>
      </c>
      <c r="AZ36" s="1132">
        <v>0</v>
      </c>
      <c r="BA36" s="1132">
        <v>116512516</v>
      </c>
      <c r="BB36" s="1132">
        <v>0</v>
      </c>
      <c r="BC36" s="1132">
        <v>0</v>
      </c>
    </row>
    <row r="37" spans="1:55" x14ac:dyDescent="0.25">
      <c r="A37" s="1133" t="str">
        <f t="shared" si="7"/>
        <v>A101410</v>
      </c>
      <c r="B37" s="1329" t="s">
        <v>361</v>
      </c>
      <c r="C37" s="1324"/>
      <c r="D37" s="1329" t="s">
        <v>738</v>
      </c>
      <c r="E37" s="1324"/>
      <c r="F37" s="1329" t="s">
        <v>739</v>
      </c>
      <c r="G37" s="1324"/>
      <c r="H37" s="1329" t="s">
        <v>738</v>
      </c>
      <c r="I37" s="1324"/>
      <c r="J37" s="1329" t="s">
        <v>742</v>
      </c>
      <c r="K37" s="1324"/>
      <c r="L37" s="1324"/>
      <c r="M37" s="1329"/>
      <c r="N37" s="1324"/>
      <c r="O37" s="1324"/>
      <c r="P37" s="1329"/>
      <c r="Q37" s="1324"/>
      <c r="R37" s="1329"/>
      <c r="S37" s="1324"/>
      <c r="T37" s="1330" t="s">
        <v>609</v>
      </c>
      <c r="U37" s="1324"/>
      <c r="V37" s="1324"/>
      <c r="W37" s="1324"/>
      <c r="X37" s="1324"/>
      <c r="Y37" s="1324"/>
      <c r="Z37" s="1324"/>
      <c r="AA37" s="1324"/>
      <c r="AB37" s="1329" t="s">
        <v>732</v>
      </c>
      <c r="AC37" s="1324"/>
      <c r="AD37" s="1324"/>
      <c r="AE37" s="1324"/>
      <c r="AF37" s="1324"/>
      <c r="AG37" s="1329" t="s">
        <v>733</v>
      </c>
      <c r="AH37" s="1324"/>
      <c r="AI37" s="1324"/>
      <c r="AJ37" s="1091" t="s">
        <v>417</v>
      </c>
      <c r="AK37" s="1328" t="s">
        <v>734</v>
      </c>
      <c r="AL37" s="1324"/>
      <c r="AM37" s="1324"/>
      <c r="AN37" s="1324"/>
      <c r="AO37" s="1324"/>
      <c r="AP37" s="1324"/>
      <c r="AQ37" s="1130">
        <v>1739523133</v>
      </c>
      <c r="AR37" s="1130">
        <v>1739523133</v>
      </c>
      <c r="AS37" s="1130">
        <v>0</v>
      </c>
      <c r="AT37" s="1130">
        <v>0</v>
      </c>
      <c r="AU37" s="1209">
        <v>129508086</v>
      </c>
      <c r="AV37" s="1130">
        <v>1610015047</v>
      </c>
      <c r="AW37" s="1203">
        <v>129508086</v>
      </c>
      <c r="AX37" s="1130">
        <v>0</v>
      </c>
      <c r="AY37" s="1220">
        <v>129508086</v>
      </c>
      <c r="AZ37" s="1130">
        <v>0</v>
      </c>
      <c r="BA37" s="1130">
        <v>129508086</v>
      </c>
      <c r="BB37" s="1130">
        <v>0</v>
      </c>
      <c r="BC37" s="1130">
        <v>0</v>
      </c>
    </row>
    <row r="38" spans="1:55" x14ac:dyDescent="0.25">
      <c r="A38" s="1133" t="str">
        <f t="shared" si="7"/>
        <v>A1014210</v>
      </c>
      <c r="B38" s="1323" t="s">
        <v>361</v>
      </c>
      <c r="C38" s="1324"/>
      <c r="D38" s="1323" t="s">
        <v>738</v>
      </c>
      <c r="E38" s="1324"/>
      <c r="F38" s="1323" t="s">
        <v>739</v>
      </c>
      <c r="G38" s="1324"/>
      <c r="H38" s="1323" t="s">
        <v>738</v>
      </c>
      <c r="I38" s="1324"/>
      <c r="J38" s="1323" t="s">
        <v>742</v>
      </c>
      <c r="K38" s="1324"/>
      <c r="L38" s="1324"/>
      <c r="M38" s="1323" t="s">
        <v>741</v>
      </c>
      <c r="N38" s="1324"/>
      <c r="O38" s="1324"/>
      <c r="P38" s="1323"/>
      <c r="Q38" s="1324"/>
      <c r="R38" s="1323"/>
      <c r="S38" s="1324"/>
      <c r="T38" s="1325" t="s">
        <v>365</v>
      </c>
      <c r="U38" s="1324"/>
      <c r="V38" s="1324"/>
      <c r="W38" s="1324"/>
      <c r="X38" s="1324"/>
      <c r="Y38" s="1324"/>
      <c r="Z38" s="1324"/>
      <c r="AA38" s="1324"/>
      <c r="AB38" s="1323" t="s">
        <v>732</v>
      </c>
      <c r="AC38" s="1324"/>
      <c r="AD38" s="1324"/>
      <c r="AE38" s="1324"/>
      <c r="AF38" s="1324"/>
      <c r="AG38" s="1323" t="s">
        <v>733</v>
      </c>
      <c r="AH38" s="1324"/>
      <c r="AI38" s="1324"/>
      <c r="AJ38" s="1092" t="s">
        <v>417</v>
      </c>
      <c r="AK38" s="1326" t="s">
        <v>734</v>
      </c>
      <c r="AL38" s="1324"/>
      <c r="AM38" s="1324"/>
      <c r="AN38" s="1324"/>
      <c r="AO38" s="1324"/>
      <c r="AP38" s="1324"/>
      <c r="AQ38" s="1132">
        <v>1739523133</v>
      </c>
      <c r="AR38" s="1132">
        <v>1739523133</v>
      </c>
      <c r="AS38" s="1132">
        <v>0</v>
      </c>
      <c r="AT38" s="1132">
        <v>0</v>
      </c>
      <c r="AU38" s="1211">
        <v>129508086</v>
      </c>
      <c r="AV38" s="1132">
        <v>1610015047</v>
      </c>
      <c r="AW38" s="1205">
        <v>129508086</v>
      </c>
      <c r="AX38" s="1132">
        <v>0</v>
      </c>
      <c r="AY38" s="1222">
        <v>129508086</v>
      </c>
      <c r="AZ38" s="1132">
        <v>0</v>
      </c>
      <c r="BA38" s="1132">
        <v>129508086</v>
      </c>
      <c r="BB38" s="1132">
        <v>0</v>
      </c>
      <c r="BC38" s="1132">
        <v>0</v>
      </c>
    </row>
    <row r="39" spans="1:55" x14ac:dyDescent="0.25">
      <c r="A39" s="1133" t="str">
        <f t="shared" si="7"/>
        <v>A101510</v>
      </c>
      <c r="B39" s="1329" t="s">
        <v>361</v>
      </c>
      <c r="C39" s="1324"/>
      <c r="D39" s="1329" t="s">
        <v>738</v>
      </c>
      <c r="E39" s="1324"/>
      <c r="F39" s="1329" t="s">
        <v>739</v>
      </c>
      <c r="G39" s="1324"/>
      <c r="H39" s="1329" t="s">
        <v>738</v>
      </c>
      <c r="I39" s="1324"/>
      <c r="J39" s="1329" t="s">
        <v>743</v>
      </c>
      <c r="K39" s="1324"/>
      <c r="L39" s="1324"/>
      <c r="M39" s="1329"/>
      <c r="N39" s="1324"/>
      <c r="O39" s="1324"/>
      <c r="P39" s="1329"/>
      <c r="Q39" s="1324"/>
      <c r="R39" s="1329"/>
      <c r="S39" s="1324"/>
      <c r="T39" s="1330" t="s">
        <v>611</v>
      </c>
      <c r="U39" s="1324"/>
      <c r="V39" s="1324"/>
      <c r="W39" s="1324"/>
      <c r="X39" s="1324"/>
      <c r="Y39" s="1324"/>
      <c r="Z39" s="1324"/>
      <c r="AA39" s="1324"/>
      <c r="AB39" s="1329" t="s">
        <v>732</v>
      </c>
      <c r="AC39" s="1324"/>
      <c r="AD39" s="1324"/>
      <c r="AE39" s="1324"/>
      <c r="AF39" s="1324"/>
      <c r="AG39" s="1329" t="s">
        <v>733</v>
      </c>
      <c r="AH39" s="1324"/>
      <c r="AI39" s="1324"/>
      <c r="AJ39" s="1091" t="s">
        <v>417</v>
      </c>
      <c r="AK39" s="1328" t="s">
        <v>734</v>
      </c>
      <c r="AL39" s="1324"/>
      <c r="AM39" s="1324"/>
      <c r="AN39" s="1324"/>
      <c r="AO39" s="1324"/>
      <c r="AP39" s="1324"/>
      <c r="AQ39" s="1130">
        <v>38897433384</v>
      </c>
      <c r="AR39" s="1130">
        <v>38897433384</v>
      </c>
      <c r="AS39" s="1130">
        <v>0</v>
      </c>
      <c r="AT39" s="1130">
        <v>0</v>
      </c>
      <c r="AU39" s="1209">
        <v>1149541771</v>
      </c>
      <c r="AV39" s="1130">
        <v>37747891613</v>
      </c>
      <c r="AW39" s="1203">
        <v>1149541771</v>
      </c>
      <c r="AX39" s="1130">
        <v>0</v>
      </c>
      <c r="AY39" s="1220">
        <v>1149541771</v>
      </c>
      <c r="AZ39" s="1130">
        <v>0</v>
      </c>
      <c r="BA39" s="1130">
        <v>1149541771</v>
      </c>
      <c r="BB39" s="1130">
        <v>0</v>
      </c>
      <c r="BC39" s="1130">
        <v>0</v>
      </c>
    </row>
    <row r="40" spans="1:55" x14ac:dyDescent="0.25">
      <c r="A40" s="1133" t="str">
        <f t="shared" si="7"/>
        <v>A1015110</v>
      </c>
      <c r="B40" s="1323" t="s">
        <v>361</v>
      </c>
      <c r="C40" s="1324"/>
      <c r="D40" s="1323" t="s">
        <v>738</v>
      </c>
      <c r="E40" s="1324"/>
      <c r="F40" s="1323" t="s">
        <v>739</v>
      </c>
      <c r="G40" s="1324"/>
      <c r="H40" s="1323" t="s">
        <v>738</v>
      </c>
      <c r="I40" s="1324"/>
      <c r="J40" s="1323" t="s">
        <v>743</v>
      </c>
      <c r="K40" s="1324"/>
      <c r="L40" s="1324"/>
      <c r="M40" s="1323" t="s">
        <v>738</v>
      </c>
      <c r="N40" s="1324"/>
      <c r="O40" s="1324"/>
      <c r="P40" s="1323"/>
      <c r="Q40" s="1324"/>
      <c r="R40" s="1323"/>
      <c r="S40" s="1324"/>
      <c r="T40" s="1325" t="s">
        <v>366</v>
      </c>
      <c r="U40" s="1324"/>
      <c r="V40" s="1324"/>
      <c r="W40" s="1324"/>
      <c r="X40" s="1324"/>
      <c r="Y40" s="1324"/>
      <c r="Z40" s="1324"/>
      <c r="AA40" s="1324"/>
      <c r="AB40" s="1323" t="s">
        <v>732</v>
      </c>
      <c r="AC40" s="1324"/>
      <c r="AD40" s="1324"/>
      <c r="AE40" s="1324"/>
      <c r="AF40" s="1324"/>
      <c r="AG40" s="1323" t="s">
        <v>733</v>
      </c>
      <c r="AH40" s="1324"/>
      <c r="AI40" s="1324"/>
      <c r="AJ40" s="1092" t="s">
        <v>417</v>
      </c>
      <c r="AK40" s="1326" t="s">
        <v>734</v>
      </c>
      <c r="AL40" s="1324"/>
      <c r="AM40" s="1324"/>
      <c r="AN40" s="1324"/>
      <c r="AO40" s="1324"/>
      <c r="AP40" s="1324"/>
      <c r="AQ40" s="1132">
        <v>3450263436</v>
      </c>
      <c r="AR40" s="1132">
        <v>3450263436</v>
      </c>
      <c r="AS40" s="1132">
        <v>0</v>
      </c>
      <c r="AT40" s="1132">
        <v>0</v>
      </c>
      <c r="AU40" s="1211">
        <v>274316048</v>
      </c>
      <c r="AV40" s="1132">
        <v>3175947388</v>
      </c>
      <c r="AW40" s="1205">
        <v>274316048</v>
      </c>
      <c r="AX40" s="1132">
        <v>0</v>
      </c>
      <c r="AY40" s="1222">
        <v>274316048</v>
      </c>
      <c r="AZ40" s="1132">
        <v>0</v>
      </c>
      <c r="BA40" s="1132">
        <v>274316048</v>
      </c>
      <c r="BB40" s="1132">
        <v>0</v>
      </c>
      <c r="BC40" s="1132">
        <v>0</v>
      </c>
    </row>
    <row r="41" spans="1:55" x14ac:dyDescent="0.25">
      <c r="A41" s="1133" t="str">
        <f t="shared" si="7"/>
        <v>A1015210</v>
      </c>
      <c r="B41" s="1323" t="s">
        <v>361</v>
      </c>
      <c r="C41" s="1324"/>
      <c r="D41" s="1323" t="s">
        <v>738</v>
      </c>
      <c r="E41" s="1324"/>
      <c r="F41" s="1323" t="s">
        <v>739</v>
      </c>
      <c r="G41" s="1324"/>
      <c r="H41" s="1323" t="s">
        <v>738</v>
      </c>
      <c r="I41" s="1324"/>
      <c r="J41" s="1323" t="s">
        <v>743</v>
      </c>
      <c r="K41" s="1324"/>
      <c r="L41" s="1324"/>
      <c r="M41" s="1323" t="s">
        <v>741</v>
      </c>
      <c r="N41" s="1324"/>
      <c r="O41" s="1324"/>
      <c r="P41" s="1323"/>
      <c r="Q41" s="1324"/>
      <c r="R41" s="1323"/>
      <c r="S41" s="1324"/>
      <c r="T41" s="1325" t="s">
        <v>367</v>
      </c>
      <c r="U41" s="1324"/>
      <c r="V41" s="1324"/>
      <c r="W41" s="1324"/>
      <c r="X41" s="1324"/>
      <c r="Y41" s="1324"/>
      <c r="Z41" s="1324"/>
      <c r="AA41" s="1324"/>
      <c r="AB41" s="1323" t="s">
        <v>732</v>
      </c>
      <c r="AC41" s="1324"/>
      <c r="AD41" s="1324"/>
      <c r="AE41" s="1324"/>
      <c r="AF41" s="1324"/>
      <c r="AG41" s="1323" t="s">
        <v>733</v>
      </c>
      <c r="AH41" s="1324"/>
      <c r="AI41" s="1324"/>
      <c r="AJ41" s="1092" t="s">
        <v>417</v>
      </c>
      <c r="AK41" s="1326" t="s">
        <v>734</v>
      </c>
      <c r="AL41" s="1324"/>
      <c r="AM41" s="1324"/>
      <c r="AN41" s="1324"/>
      <c r="AO41" s="1324"/>
      <c r="AP41" s="1324"/>
      <c r="AQ41" s="1132">
        <v>2914910278</v>
      </c>
      <c r="AR41" s="1132">
        <v>2914910278</v>
      </c>
      <c r="AS41" s="1132">
        <v>0</v>
      </c>
      <c r="AT41" s="1132">
        <v>0</v>
      </c>
      <c r="AU41" s="1211">
        <v>406491479</v>
      </c>
      <c r="AV41" s="1132">
        <v>2508418799</v>
      </c>
      <c r="AW41" s="1205">
        <v>406491479</v>
      </c>
      <c r="AX41" s="1132">
        <v>0</v>
      </c>
      <c r="AY41" s="1222">
        <v>406491479</v>
      </c>
      <c r="AZ41" s="1132">
        <v>0</v>
      </c>
      <c r="BA41" s="1132">
        <v>406491479</v>
      </c>
      <c r="BB41" s="1132">
        <v>0</v>
      </c>
      <c r="BC41" s="1132">
        <v>0</v>
      </c>
    </row>
    <row r="42" spans="1:55" x14ac:dyDescent="0.25">
      <c r="A42" s="1133" t="str">
        <f t="shared" si="7"/>
        <v>A10151410</v>
      </c>
      <c r="B42" s="1323" t="s">
        <v>361</v>
      </c>
      <c r="C42" s="1324"/>
      <c r="D42" s="1323" t="s">
        <v>738</v>
      </c>
      <c r="E42" s="1324"/>
      <c r="F42" s="1323" t="s">
        <v>739</v>
      </c>
      <c r="G42" s="1324"/>
      <c r="H42" s="1323" t="s">
        <v>738</v>
      </c>
      <c r="I42" s="1324"/>
      <c r="J42" s="1323" t="s">
        <v>743</v>
      </c>
      <c r="K42" s="1324"/>
      <c r="L42" s="1324"/>
      <c r="M42" s="1323" t="s">
        <v>744</v>
      </c>
      <c r="N42" s="1324"/>
      <c r="O42" s="1324"/>
      <c r="P42" s="1323"/>
      <c r="Q42" s="1324"/>
      <c r="R42" s="1323"/>
      <c r="S42" s="1324"/>
      <c r="T42" s="1325" t="s">
        <v>368</v>
      </c>
      <c r="U42" s="1324"/>
      <c r="V42" s="1324"/>
      <c r="W42" s="1324"/>
      <c r="X42" s="1324"/>
      <c r="Y42" s="1324"/>
      <c r="Z42" s="1324"/>
      <c r="AA42" s="1324"/>
      <c r="AB42" s="1323" t="s">
        <v>732</v>
      </c>
      <c r="AC42" s="1324"/>
      <c r="AD42" s="1324"/>
      <c r="AE42" s="1324"/>
      <c r="AF42" s="1324"/>
      <c r="AG42" s="1323" t="s">
        <v>733</v>
      </c>
      <c r="AH42" s="1324"/>
      <c r="AI42" s="1324"/>
      <c r="AJ42" s="1092" t="s">
        <v>417</v>
      </c>
      <c r="AK42" s="1326" t="s">
        <v>734</v>
      </c>
      <c r="AL42" s="1324"/>
      <c r="AM42" s="1324"/>
      <c r="AN42" s="1324"/>
      <c r="AO42" s="1324"/>
      <c r="AP42" s="1324"/>
      <c r="AQ42" s="1132">
        <v>4154363750</v>
      </c>
      <c r="AR42" s="1132">
        <v>4154363750</v>
      </c>
      <c r="AS42" s="1132">
        <v>0</v>
      </c>
      <c r="AT42" s="1132">
        <v>0</v>
      </c>
      <c r="AU42" s="1211">
        <v>10412910</v>
      </c>
      <c r="AV42" s="1132">
        <v>4143950840</v>
      </c>
      <c r="AW42" s="1205">
        <v>10412910</v>
      </c>
      <c r="AX42" s="1132">
        <v>0</v>
      </c>
      <c r="AY42" s="1222">
        <v>10412910</v>
      </c>
      <c r="AZ42" s="1132">
        <v>0</v>
      </c>
      <c r="BA42" s="1132">
        <v>10412910</v>
      </c>
      <c r="BB42" s="1132">
        <v>0</v>
      </c>
      <c r="BC42" s="1132">
        <v>0</v>
      </c>
    </row>
    <row r="43" spans="1:55" x14ac:dyDescent="0.25">
      <c r="A43" s="1133" t="str">
        <f t="shared" si="7"/>
        <v>A10151510</v>
      </c>
      <c r="B43" s="1323" t="s">
        <v>361</v>
      </c>
      <c r="C43" s="1324"/>
      <c r="D43" s="1323" t="s">
        <v>738</v>
      </c>
      <c r="E43" s="1324"/>
      <c r="F43" s="1323" t="s">
        <v>739</v>
      </c>
      <c r="G43" s="1324"/>
      <c r="H43" s="1323" t="s">
        <v>738</v>
      </c>
      <c r="I43" s="1324"/>
      <c r="J43" s="1323" t="s">
        <v>743</v>
      </c>
      <c r="K43" s="1324"/>
      <c r="L43" s="1324"/>
      <c r="M43" s="1323" t="s">
        <v>745</v>
      </c>
      <c r="N43" s="1324"/>
      <c r="O43" s="1324"/>
      <c r="P43" s="1323"/>
      <c r="Q43" s="1324"/>
      <c r="R43" s="1323"/>
      <c r="S43" s="1324"/>
      <c r="T43" s="1325" t="s">
        <v>369</v>
      </c>
      <c r="U43" s="1324"/>
      <c r="V43" s="1324"/>
      <c r="W43" s="1324"/>
      <c r="X43" s="1324"/>
      <c r="Y43" s="1324"/>
      <c r="Z43" s="1324"/>
      <c r="AA43" s="1324"/>
      <c r="AB43" s="1323" t="s">
        <v>732</v>
      </c>
      <c r="AC43" s="1324"/>
      <c r="AD43" s="1324"/>
      <c r="AE43" s="1324"/>
      <c r="AF43" s="1324"/>
      <c r="AG43" s="1323" t="s">
        <v>733</v>
      </c>
      <c r="AH43" s="1324"/>
      <c r="AI43" s="1324"/>
      <c r="AJ43" s="1092" t="s">
        <v>417</v>
      </c>
      <c r="AK43" s="1326" t="s">
        <v>734</v>
      </c>
      <c r="AL43" s="1324"/>
      <c r="AM43" s="1324"/>
      <c r="AN43" s="1324"/>
      <c r="AO43" s="1324"/>
      <c r="AP43" s="1324"/>
      <c r="AQ43" s="1132">
        <v>4208084059</v>
      </c>
      <c r="AR43" s="1132">
        <v>4208084059</v>
      </c>
      <c r="AS43" s="1132">
        <v>0</v>
      </c>
      <c r="AT43" s="1132">
        <v>0</v>
      </c>
      <c r="AU43" s="1211">
        <v>268477829</v>
      </c>
      <c r="AV43" s="1132">
        <v>3939606230</v>
      </c>
      <c r="AW43" s="1205">
        <v>268477829</v>
      </c>
      <c r="AX43" s="1132">
        <v>0</v>
      </c>
      <c r="AY43" s="1222">
        <v>268477829</v>
      </c>
      <c r="AZ43" s="1132">
        <v>0</v>
      </c>
      <c r="BA43" s="1132">
        <v>268477829</v>
      </c>
      <c r="BB43" s="1132">
        <v>0</v>
      </c>
      <c r="BC43" s="1132">
        <v>0</v>
      </c>
    </row>
    <row r="44" spans="1:55" x14ac:dyDescent="0.25">
      <c r="A44" s="1133" t="str">
        <f t="shared" si="7"/>
        <v>A10151610</v>
      </c>
      <c r="B44" s="1323" t="s">
        <v>361</v>
      </c>
      <c r="C44" s="1324"/>
      <c r="D44" s="1323" t="s">
        <v>738</v>
      </c>
      <c r="E44" s="1324"/>
      <c r="F44" s="1323" t="s">
        <v>739</v>
      </c>
      <c r="G44" s="1324"/>
      <c r="H44" s="1323" t="s">
        <v>738</v>
      </c>
      <c r="I44" s="1324"/>
      <c r="J44" s="1323" t="s">
        <v>743</v>
      </c>
      <c r="K44" s="1324"/>
      <c r="L44" s="1324"/>
      <c r="M44" s="1323" t="s">
        <v>370</v>
      </c>
      <c r="N44" s="1324"/>
      <c r="O44" s="1324"/>
      <c r="P44" s="1323"/>
      <c r="Q44" s="1324"/>
      <c r="R44" s="1323"/>
      <c r="S44" s="1324"/>
      <c r="T44" s="1325" t="s">
        <v>371</v>
      </c>
      <c r="U44" s="1324"/>
      <c r="V44" s="1324"/>
      <c r="W44" s="1324"/>
      <c r="X44" s="1324"/>
      <c r="Y44" s="1324"/>
      <c r="Z44" s="1324"/>
      <c r="AA44" s="1324"/>
      <c r="AB44" s="1323" t="s">
        <v>732</v>
      </c>
      <c r="AC44" s="1324"/>
      <c r="AD44" s="1324"/>
      <c r="AE44" s="1324"/>
      <c r="AF44" s="1324"/>
      <c r="AG44" s="1323" t="s">
        <v>733</v>
      </c>
      <c r="AH44" s="1324"/>
      <c r="AI44" s="1324"/>
      <c r="AJ44" s="1092" t="s">
        <v>417</v>
      </c>
      <c r="AK44" s="1326" t="s">
        <v>734</v>
      </c>
      <c r="AL44" s="1324"/>
      <c r="AM44" s="1324"/>
      <c r="AN44" s="1324"/>
      <c r="AO44" s="1324"/>
      <c r="AP44" s="1324"/>
      <c r="AQ44" s="1132">
        <v>21959237552</v>
      </c>
      <c r="AR44" s="1132">
        <v>21959237552</v>
      </c>
      <c r="AS44" s="1132">
        <v>0</v>
      </c>
      <c r="AT44" s="1132">
        <v>0</v>
      </c>
      <c r="AU44" s="1211">
        <v>7656126</v>
      </c>
      <c r="AV44" s="1132">
        <v>21951581426</v>
      </c>
      <c r="AW44" s="1205">
        <v>7656126</v>
      </c>
      <c r="AX44" s="1132">
        <v>0</v>
      </c>
      <c r="AY44" s="1222">
        <v>7656126</v>
      </c>
      <c r="AZ44" s="1132">
        <v>0</v>
      </c>
      <c r="BA44" s="1132">
        <v>7656126</v>
      </c>
      <c r="BB44" s="1132">
        <v>0</v>
      </c>
      <c r="BC44" s="1132">
        <v>0</v>
      </c>
    </row>
    <row r="45" spans="1:55" x14ac:dyDescent="0.25">
      <c r="A45" s="1133" t="str">
        <f t="shared" si="7"/>
        <v>A10152210</v>
      </c>
      <c r="B45" s="1323" t="s">
        <v>361</v>
      </c>
      <c r="C45" s="1324"/>
      <c r="D45" s="1323" t="s">
        <v>738</v>
      </c>
      <c r="E45" s="1324"/>
      <c r="F45" s="1323" t="s">
        <v>739</v>
      </c>
      <c r="G45" s="1324"/>
      <c r="H45" s="1323" t="s">
        <v>738</v>
      </c>
      <c r="I45" s="1324"/>
      <c r="J45" s="1323" t="s">
        <v>743</v>
      </c>
      <c r="K45" s="1324"/>
      <c r="L45" s="1324"/>
      <c r="M45" s="1323" t="s">
        <v>746</v>
      </c>
      <c r="N45" s="1324"/>
      <c r="O45" s="1324"/>
      <c r="P45" s="1323"/>
      <c r="Q45" s="1324"/>
      <c r="R45" s="1323"/>
      <c r="S45" s="1324"/>
      <c r="T45" s="1325" t="s">
        <v>372</v>
      </c>
      <c r="U45" s="1324"/>
      <c r="V45" s="1324"/>
      <c r="W45" s="1324"/>
      <c r="X45" s="1324"/>
      <c r="Y45" s="1324"/>
      <c r="Z45" s="1324"/>
      <c r="AA45" s="1324"/>
      <c r="AB45" s="1323" t="s">
        <v>732</v>
      </c>
      <c r="AC45" s="1324"/>
      <c r="AD45" s="1324"/>
      <c r="AE45" s="1324"/>
      <c r="AF45" s="1324"/>
      <c r="AG45" s="1323" t="s">
        <v>733</v>
      </c>
      <c r="AH45" s="1324"/>
      <c r="AI45" s="1324"/>
      <c r="AJ45" s="1092" t="s">
        <v>417</v>
      </c>
      <c r="AK45" s="1326" t="s">
        <v>734</v>
      </c>
      <c r="AL45" s="1324"/>
      <c r="AM45" s="1324"/>
      <c r="AN45" s="1324"/>
      <c r="AO45" s="1324"/>
      <c r="AP45" s="1324"/>
      <c r="AQ45" s="1132">
        <v>2210574309</v>
      </c>
      <c r="AR45" s="1132">
        <v>2210574309</v>
      </c>
      <c r="AS45" s="1132">
        <v>0</v>
      </c>
      <c r="AT45" s="1132">
        <v>0</v>
      </c>
      <c r="AU45" s="1211">
        <v>182187379</v>
      </c>
      <c r="AV45" s="1132">
        <v>2028386930</v>
      </c>
      <c r="AW45" s="1205">
        <v>182187379</v>
      </c>
      <c r="AX45" s="1132">
        <v>0</v>
      </c>
      <c r="AY45" s="1222">
        <v>182187379</v>
      </c>
      <c r="AZ45" s="1132">
        <v>0</v>
      </c>
      <c r="BA45" s="1132">
        <v>182187379</v>
      </c>
      <c r="BB45" s="1132">
        <v>0</v>
      </c>
      <c r="BC45" s="1132">
        <v>0</v>
      </c>
    </row>
    <row r="46" spans="1:55" x14ac:dyDescent="0.25">
      <c r="A46" s="1133" t="str">
        <f t="shared" si="7"/>
        <v>A101910</v>
      </c>
      <c r="B46" s="1329" t="s">
        <v>361</v>
      </c>
      <c r="C46" s="1324"/>
      <c r="D46" s="1329" t="s">
        <v>738</v>
      </c>
      <c r="E46" s="1324"/>
      <c r="F46" s="1329" t="s">
        <v>739</v>
      </c>
      <c r="G46" s="1324"/>
      <c r="H46" s="1329" t="s">
        <v>738</v>
      </c>
      <c r="I46" s="1324"/>
      <c r="J46" s="1329" t="s">
        <v>747</v>
      </c>
      <c r="K46" s="1324"/>
      <c r="L46" s="1324"/>
      <c r="M46" s="1329"/>
      <c r="N46" s="1324"/>
      <c r="O46" s="1324"/>
      <c r="P46" s="1329"/>
      <c r="Q46" s="1324"/>
      <c r="R46" s="1329"/>
      <c r="S46" s="1324"/>
      <c r="T46" s="1330" t="s">
        <v>613</v>
      </c>
      <c r="U46" s="1324"/>
      <c r="V46" s="1324"/>
      <c r="W46" s="1324"/>
      <c r="X46" s="1324"/>
      <c r="Y46" s="1324"/>
      <c r="Z46" s="1324"/>
      <c r="AA46" s="1324"/>
      <c r="AB46" s="1329" t="s">
        <v>732</v>
      </c>
      <c r="AC46" s="1324"/>
      <c r="AD46" s="1324"/>
      <c r="AE46" s="1324"/>
      <c r="AF46" s="1324"/>
      <c r="AG46" s="1329" t="s">
        <v>733</v>
      </c>
      <c r="AH46" s="1324"/>
      <c r="AI46" s="1324"/>
      <c r="AJ46" s="1091" t="s">
        <v>417</v>
      </c>
      <c r="AK46" s="1328" t="s">
        <v>734</v>
      </c>
      <c r="AL46" s="1324"/>
      <c r="AM46" s="1324"/>
      <c r="AN46" s="1324"/>
      <c r="AO46" s="1324"/>
      <c r="AP46" s="1324"/>
      <c r="AQ46" s="1130">
        <v>601172000</v>
      </c>
      <c r="AR46" s="1130">
        <v>601172000</v>
      </c>
      <c r="AS46" s="1130">
        <v>0</v>
      </c>
      <c r="AT46" s="1130">
        <v>0</v>
      </c>
      <c r="AU46" s="1209">
        <v>51617792</v>
      </c>
      <c r="AV46" s="1130">
        <v>549554208</v>
      </c>
      <c r="AW46" s="1203">
        <v>51617792</v>
      </c>
      <c r="AX46" s="1130">
        <v>0</v>
      </c>
      <c r="AY46" s="1220">
        <v>51617792</v>
      </c>
      <c r="AZ46" s="1130">
        <v>0</v>
      </c>
      <c r="BA46" s="1130">
        <v>51617792</v>
      </c>
      <c r="BB46" s="1130">
        <v>0</v>
      </c>
      <c r="BC46" s="1130">
        <v>0</v>
      </c>
    </row>
    <row r="47" spans="1:55" x14ac:dyDescent="0.25">
      <c r="A47" s="1133" t="str">
        <f t="shared" si="7"/>
        <v>A1019110</v>
      </c>
      <c r="B47" s="1323" t="s">
        <v>361</v>
      </c>
      <c r="C47" s="1324"/>
      <c r="D47" s="1323" t="s">
        <v>738</v>
      </c>
      <c r="E47" s="1324"/>
      <c r="F47" s="1323" t="s">
        <v>739</v>
      </c>
      <c r="G47" s="1324"/>
      <c r="H47" s="1323" t="s">
        <v>738</v>
      </c>
      <c r="I47" s="1324"/>
      <c r="J47" s="1323" t="s">
        <v>747</v>
      </c>
      <c r="K47" s="1324"/>
      <c r="L47" s="1324"/>
      <c r="M47" s="1323" t="s">
        <v>738</v>
      </c>
      <c r="N47" s="1324"/>
      <c r="O47" s="1324"/>
      <c r="P47" s="1323"/>
      <c r="Q47" s="1324"/>
      <c r="R47" s="1323"/>
      <c r="S47" s="1324"/>
      <c r="T47" s="1325" t="s">
        <v>373</v>
      </c>
      <c r="U47" s="1324"/>
      <c r="V47" s="1324"/>
      <c r="W47" s="1324"/>
      <c r="X47" s="1324"/>
      <c r="Y47" s="1324"/>
      <c r="Z47" s="1324"/>
      <c r="AA47" s="1324"/>
      <c r="AB47" s="1323" t="s">
        <v>732</v>
      </c>
      <c r="AC47" s="1324"/>
      <c r="AD47" s="1324"/>
      <c r="AE47" s="1324"/>
      <c r="AF47" s="1324"/>
      <c r="AG47" s="1323" t="s">
        <v>733</v>
      </c>
      <c r="AH47" s="1324"/>
      <c r="AI47" s="1324"/>
      <c r="AJ47" s="1092" t="s">
        <v>417</v>
      </c>
      <c r="AK47" s="1326" t="s">
        <v>734</v>
      </c>
      <c r="AL47" s="1324"/>
      <c r="AM47" s="1324"/>
      <c r="AN47" s="1324"/>
      <c r="AO47" s="1324"/>
      <c r="AP47" s="1324"/>
      <c r="AQ47" s="1132">
        <v>331606663</v>
      </c>
      <c r="AR47" s="1132">
        <v>331606663</v>
      </c>
      <c r="AS47" s="1132">
        <v>0</v>
      </c>
      <c r="AT47" s="1132">
        <v>0</v>
      </c>
      <c r="AU47" s="1211">
        <v>0</v>
      </c>
      <c r="AV47" s="1132">
        <v>331606663</v>
      </c>
      <c r="AW47" s="1205">
        <v>0</v>
      </c>
      <c r="AX47" s="1132">
        <v>0</v>
      </c>
      <c r="AY47" s="1222">
        <v>0</v>
      </c>
      <c r="AZ47" s="1132">
        <v>0</v>
      </c>
      <c r="BA47" s="1132">
        <v>0</v>
      </c>
      <c r="BB47" s="1132">
        <v>0</v>
      </c>
      <c r="BC47" s="1132">
        <v>0</v>
      </c>
    </row>
    <row r="48" spans="1:55" x14ac:dyDescent="0.25">
      <c r="A48" s="1133" t="str">
        <f t="shared" si="7"/>
        <v>A1019310</v>
      </c>
      <c r="B48" s="1323" t="s">
        <v>361</v>
      </c>
      <c r="C48" s="1324"/>
      <c r="D48" s="1323" t="s">
        <v>738</v>
      </c>
      <c r="E48" s="1324"/>
      <c r="F48" s="1323" t="s">
        <v>739</v>
      </c>
      <c r="G48" s="1324"/>
      <c r="H48" s="1323" t="s">
        <v>738</v>
      </c>
      <c r="I48" s="1324"/>
      <c r="J48" s="1323" t="s">
        <v>747</v>
      </c>
      <c r="K48" s="1324"/>
      <c r="L48" s="1324"/>
      <c r="M48" s="1323" t="s">
        <v>748</v>
      </c>
      <c r="N48" s="1324"/>
      <c r="O48" s="1324"/>
      <c r="P48" s="1323"/>
      <c r="Q48" s="1324"/>
      <c r="R48" s="1323"/>
      <c r="S48" s="1324"/>
      <c r="T48" s="1325" t="s">
        <v>374</v>
      </c>
      <c r="U48" s="1324"/>
      <c r="V48" s="1324"/>
      <c r="W48" s="1324"/>
      <c r="X48" s="1324"/>
      <c r="Y48" s="1324"/>
      <c r="Z48" s="1324"/>
      <c r="AA48" s="1324"/>
      <c r="AB48" s="1323" t="s">
        <v>732</v>
      </c>
      <c r="AC48" s="1324"/>
      <c r="AD48" s="1324"/>
      <c r="AE48" s="1324"/>
      <c r="AF48" s="1324"/>
      <c r="AG48" s="1323" t="s">
        <v>733</v>
      </c>
      <c r="AH48" s="1324"/>
      <c r="AI48" s="1324"/>
      <c r="AJ48" s="1092" t="s">
        <v>417</v>
      </c>
      <c r="AK48" s="1326" t="s">
        <v>734</v>
      </c>
      <c r="AL48" s="1324"/>
      <c r="AM48" s="1324"/>
      <c r="AN48" s="1324"/>
      <c r="AO48" s="1324"/>
      <c r="AP48" s="1324"/>
      <c r="AQ48" s="1132">
        <v>269565337</v>
      </c>
      <c r="AR48" s="1132">
        <v>269565337</v>
      </c>
      <c r="AS48" s="1132">
        <v>0</v>
      </c>
      <c r="AT48" s="1132">
        <v>0</v>
      </c>
      <c r="AU48" s="1211">
        <v>51617792</v>
      </c>
      <c r="AV48" s="1132">
        <v>217947545</v>
      </c>
      <c r="AW48" s="1205">
        <v>51617792</v>
      </c>
      <c r="AX48" s="1132">
        <v>0</v>
      </c>
      <c r="AY48" s="1222">
        <v>51617792</v>
      </c>
      <c r="AZ48" s="1132">
        <v>0</v>
      </c>
      <c r="BA48" s="1132">
        <v>51617792</v>
      </c>
      <c r="BB48" s="1132">
        <v>0</v>
      </c>
      <c r="BC48" s="1132">
        <v>0</v>
      </c>
    </row>
    <row r="49" spans="1:55" x14ac:dyDescent="0.25">
      <c r="A49" s="1133" t="str">
        <f t="shared" si="7"/>
        <v>A10210</v>
      </c>
      <c r="B49" s="1329" t="s">
        <v>361</v>
      </c>
      <c r="C49" s="1324"/>
      <c r="D49" s="1329" t="s">
        <v>738</v>
      </c>
      <c r="E49" s="1324"/>
      <c r="F49" s="1329" t="s">
        <v>739</v>
      </c>
      <c r="G49" s="1324"/>
      <c r="H49" s="1329" t="s">
        <v>741</v>
      </c>
      <c r="I49" s="1324"/>
      <c r="J49" s="1329"/>
      <c r="K49" s="1324"/>
      <c r="L49" s="1324"/>
      <c r="M49" s="1329"/>
      <c r="N49" s="1324"/>
      <c r="O49" s="1324"/>
      <c r="P49" s="1329"/>
      <c r="Q49" s="1324"/>
      <c r="R49" s="1329"/>
      <c r="S49" s="1324"/>
      <c r="T49" s="1330" t="s">
        <v>616</v>
      </c>
      <c r="U49" s="1324"/>
      <c r="V49" s="1324"/>
      <c r="W49" s="1324"/>
      <c r="X49" s="1324"/>
      <c r="Y49" s="1324"/>
      <c r="Z49" s="1324"/>
      <c r="AA49" s="1324"/>
      <c r="AB49" s="1329" t="s">
        <v>732</v>
      </c>
      <c r="AC49" s="1324"/>
      <c r="AD49" s="1324"/>
      <c r="AE49" s="1324"/>
      <c r="AF49" s="1324"/>
      <c r="AG49" s="1329" t="s">
        <v>733</v>
      </c>
      <c r="AH49" s="1324"/>
      <c r="AI49" s="1324"/>
      <c r="AJ49" s="1091" t="s">
        <v>417</v>
      </c>
      <c r="AK49" s="1328" t="s">
        <v>734</v>
      </c>
      <c r="AL49" s="1324"/>
      <c r="AM49" s="1324"/>
      <c r="AN49" s="1324"/>
      <c r="AO49" s="1324"/>
      <c r="AP49" s="1324"/>
      <c r="AQ49" s="1130">
        <v>2753725100</v>
      </c>
      <c r="AR49" s="1130">
        <v>1907628554</v>
      </c>
      <c r="AS49" s="1130">
        <v>846096546</v>
      </c>
      <c r="AT49" s="1130">
        <v>0</v>
      </c>
      <c r="AU49" s="1209">
        <v>1699976554</v>
      </c>
      <c r="AV49" s="1130">
        <v>207652000</v>
      </c>
      <c r="AW49" s="1203">
        <v>0</v>
      </c>
      <c r="AX49" s="1130">
        <v>1699976554</v>
      </c>
      <c r="AY49" s="1220">
        <v>0</v>
      </c>
      <c r="AZ49" s="1130">
        <v>0</v>
      </c>
      <c r="BA49" s="1130">
        <v>0</v>
      </c>
      <c r="BB49" s="1130">
        <v>0</v>
      </c>
      <c r="BC49" s="1130">
        <v>0</v>
      </c>
    </row>
    <row r="50" spans="1:55" x14ac:dyDescent="0.25">
      <c r="A50" s="1133" t="str">
        <f t="shared" si="7"/>
        <v>A1021210</v>
      </c>
      <c r="B50" s="1323" t="s">
        <v>361</v>
      </c>
      <c r="C50" s="1324"/>
      <c r="D50" s="1323" t="s">
        <v>738</v>
      </c>
      <c r="E50" s="1324"/>
      <c r="F50" s="1323" t="s">
        <v>739</v>
      </c>
      <c r="G50" s="1324"/>
      <c r="H50" s="1323" t="s">
        <v>741</v>
      </c>
      <c r="I50" s="1324"/>
      <c r="J50" s="1323" t="s">
        <v>751</v>
      </c>
      <c r="K50" s="1324"/>
      <c r="L50" s="1324"/>
      <c r="M50" s="1323"/>
      <c r="N50" s="1324"/>
      <c r="O50" s="1324"/>
      <c r="P50" s="1323"/>
      <c r="Q50" s="1324"/>
      <c r="R50" s="1323"/>
      <c r="S50" s="1324"/>
      <c r="T50" s="1325" t="s">
        <v>375</v>
      </c>
      <c r="U50" s="1324"/>
      <c r="V50" s="1324"/>
      <c r="W50" s="1324"/>
      <c r="X50" s="1324"/>
      <c r="Y50" s="1324"/>
      <c r="Z50" s="1324"/>
      <c r="AA50" s="1324"/>
      <c r="AB50" s="1323" t="s">
        <v>732</v>
      </c>
      <c r="AC50" s="1324"/>
      <c r="AD50" s="1324"/>
      <c r="AE50" s="1324"/>
      <c r="AF50" s="1324"/>
      <c r="AG50" s="1323" t="s">
        <v>733</v>
      </c>
      <c r="AH50" s="1324"/>
      <c r="AI50" s="1324"/>
      <c r="AJ50" s="1092" t="s">
        <v>417</v>
      </c>
      <c r="AK50" s="1326" t="s">
        <v>734</v>
      </c>
      <c r="AL50" s="1324"/>
      <c r="AM50" s="1324"/>
      <c r="AN50" s="1324"/>
      <c r="AO50" s="1324"/>
      <c r="AP50" s="1324"/>
      <c r="AQ50" s="1132">
        <v>2753725100</v>
      </c>
      <c r="AR50" s="1132">
        <v>1907628554</v>
      </c>
      <c r="AS50" s="1132">
        <v>846096546</v>
      </c>
      <c r="AT50" s="1132">
        <v>0</v>
      </c>
      <c r="AU50" s="1211">
        <v>1699976554</v>
      </c>
      <c r="AV50" s="1132">
        <v>207652000</v>
      </c>
      <c r="AW50" s="1205">
        <v>0</v>
      </c>
      <c r="AX50" s="1132">
        <v>1699976554</v>
      </c>
      <c r="AY50" s="1222">
        <v>0</v>
      </c>
      <c r="AZ50" s="1132">
        <v>0</v>
      </c>
      <c r="BA50" s="1132">
        <v>0</v>
      </c>
      <c r="BB50" s="1132">
        <v>0</v>
      </c>
      <c r="BC50" s="1132">
        <v>0</v>
      </c>
    </row>
    <row r="51" spans="1:55" x14ac:dyDescent="0.25">
      <c r="A51" s="1133" t="str">
        <f t="shared" si="7"/>
        <v>A10510</v>
      </c>
      <c r="B51" s="1329" t="s">
        <v>361</v>
      </c>
      <c r="C51" s="1324"/>
      <c r="D51" s="1329" t="s">
        <v>738</v>
      </c>
      <c r="E51" s="1324"/>
      <c r="F51" s="1329" t="s">
        <v>739</v>
      </c>
      <c r="G51" s="1324"/>
      <c r="H51" s="1329" t="s">
        <v>743</v>
      </c>
      <c r="I51" s="1324"/>
      <c r="J51" s="1329"/>
      <c r="K51" s="1324"/>
      <c r="L51" s="1324"/>
      <c r="M51" s="1329"/>
      <c r="N51" s="1324"/>
      <c r="O51" s="1324"/>
      <c r="P51" s="1329"/>
      <c r="Q51" s="1324"/>
      <c r="R51" s="1329"/>
      <c r="S51" s="1324"/>
      <c r="T51" s="1330" t="s">
        <v>618</v>
      </c>
      <c r="U51" s="1324"/>
      <c r="V51" s="1324"/>
      <c r="W51" s="1324"/>
      <c r="X51" s="1324"/>
      <c r="Y51" s="1324"/>
      <c r="Z51" s="1324"/>
      <c r="AA51" s="1324"/>
      <c r="AB51" s="1329" t="s">
        <v>732</v>
      </c>
      <c r="AC51" s="1324"/>
      <c r="AD51" s="1324"/>
      <c r="AE51" s="1324"/>
      <c r="AF51" s="1324"/>
      <c r="AG51" s="1329" t="s">
        <v>733</v>
      </c>
      <c r="AH51" s="1324"/>
      <c r="AI51" s="1324"/>
      <c r="AJ51" s="1091" t="s">
        <v>417</v>
      </c>
      <c r="AK51" s="1328" t="s">
        <v>734</v>
      </c>
      <c r="AL51" s="1324"/>
      <c r="AM51" s="1324"/>
      <c r="AN51" s="1324"/>
      <c r="AO51" s="1324"/>
      <c r="AP51" s="1324"/>
      <c r="AQ51" s="1130">
        <v>27252213649</v>
      </c>
      <c r="AR51" s="1130">
        <v>27252213649</v>
      </c>
      <c r="AS51" s="1130">
        <v>0</v>
      </c>
      <c r="AT51" s="1130">
        <v>0</v>
      </c>
      <c r="AU51" s="1209">
        <v>3415297078</v>
      </c>
      <c r="AV51" s="1130">
        <v>23836916571</v>
      </c>
      <c r="AW51" s="1203">
        <v>3415297078</v>
      </c>
      <c r="AX51" s="1130">
        <v>0</v>
      </c>
      <c r="AY51" s="1220">
        <v>3415297078</v>
      </c>
      <c r="AZ51" s="1130">
        <v>0</v>
      </c>
      <c r="BA51" s="1130">
        <v>3415297078</v>
      </c>
      <c r="BB51" s="1130">
        <v>0</v>
      </c>
      <c r="BC51" s="1130">
        <v>0</v>
      </c>
    </row>
    <row r="52" spans="1:55" x14ac:dyDescent="0.25">
      <c r="A52" s="1133" t="str">
        <f t="shared" si="7"/>
        <v>A105110</v>
      </c>
      <c r="B52" s="1329" t="s">
        <v>361</v>
      </c>
      <c r="C52" s="1324"/>
      <c r="D52" s="1329" t="s">
        <v>738</v>
      </c>
      <c r="E52" s="1324"/>
      <c r="F52" s="1329" t="s">
        <v>739</v>
      </c>
      <c r="G52" s="1324"/>
      <c r="H52" s="1329" t="s">
        <v>743</v>
      </c>
      <c r="I52" s="1324"/>
      <c r="J52" s="1329" t="s">
        <v>738</v>
      </c>
      <c r="K52" s="1324"/>
      <c r="L52" s="1324"/>
      <c r="M52" s="1329"/>
      <c r="N52" s="1324"/>
      <c r="O52" s="1324"/>
      <c r="P52" s="1329"/>
      <c r="Q52" s="1324"/>
      <c r="R52" s="1329"/>
      <c r="S52" s="1324"/>
      <c r="T52" s="1330" t="s">
        <v>620</v>
      </c>
      <c r="U52" s="1324"/>
      <c r="V52" s="1324"/>
      <c r="W52" s="1324"/>
      <c r="X52" s="1324"/>
      <c r="Y52" s="1324"/>
      <c r="Z52" s="1324"/>
      <c r="AA52" s="1324"/>
      <c r="AB52" s="1329" t="s">
        <v>732</v>
      </c>
      <c r="AC52" s="1324"/>
      <c r="AD52" s="1324"/>
      <c r="AE52" s="1324"/>
      <c r="AF52" s="1324"/>
      <c r="AG52" s="1329" t="s">
        <v>733</v>
      </c>
      <c r="AH52" s="1324"/>
      <c r="AI52" s="1324"/>
      <c r="AJ52" s="1091" t="s">
        <v>417</v>
      </c>
      <c r="AK52" s="1328" t="s">
        <v>734</v>
      </c>
      <c r="AL52" s="1324"/>
      <c r="AM52" s="1324"/>
      <c r="AN52" s="1324"/>
      <c r="AO52" s="1324"/>
      <c r="AP52" s="1324"/>
      <c r="AQ52" s="1130">
        <v>14296056775</v>
      </c>
      <c r="AR52" s="1130">
        <v>14296056775</v>
      </c>
      <c r="AS52" s="1130">
        <v>0</v>
      </c>
      <c r="AT52" s="1130">
        <v>0</v>
      </c>
      <c r="AU52" s="1209">
        <v>1707160148</v>
      </c>
      <c r="AV52" s="1130">
        <v>12588896627</v>
      </c>
      <c r="AW52" s="1203">
        <v>1707160148</v>
      </c>
      <c r="AX52" s="1130">
        <v>0</v>
      </c>
      <c r="AY52" s="1220">
        <v>1707160148</v>
      </c>
      <c r="AZ52" s="1130">
        <v>0</v>
      </c>
      <c r="BA52" s="1130">
        <v>1707160148</v>
      </c>
      <c r="BB52" s="1130">
        <v>0</v>
      </c>
      <c r="BC52" s="1130">
        <v>0</v>
      </c>
    </row>
    <row r="53" spans="1:55" x14ac:dyDescent="0.25">
      <c r="A53" s="1133" t="str">
        <f t="shared" si="7"/>
        <v>A1051110</v>
      </c>
      <c r="B53" s="1323" t="s">
        <v>361</v>
      </c>
      <c r="C53" s="1324"/>
      <c r="D53" s="1323" t="s">
        <v>738</v>
      </c>
      <c r="E53" s="1324"/>
      <c r="F53" s="1323" t="s">
        <v>739</v>
      </c>
      <c r="G53" s="1324"/>
      <c r="H53" s="1323" t="s">
        <v>743</v>
      </c>
      <c r="I53" s="1324"/>
      <c r="J53" s="1323" t="s">
        <v>738</v>
      </c>
      <c r="K53" s="1324"/>
      <c r="L53" s="1324"/>
      <c r="M53" s="1323" t="s">
        <v>738</v>
      </c>
      <c r="N53" s="1324"/>
      <c r="O53" s="1324"/>
      <c r="P53" s="1323"/>
      <c r="Q53" s="1324"/>
      <c r="R53" s="1323"/>
      <c r="S53" s="1324"/>
      <c r="T53" s="1325" t="s">
        <v>376</v>
      </c>
      <c r="U53" s="1324"/>
      <c r="V53" s="1324"/>
      <c r="W53" s="1324"/>
      <c r="X53" s="1324"/>
      <c r="Y53" s="1324"/>
      <c r="Z53" s="1324"/>
      <c r="AA53" s="1324"/>
      <c r="AB53" s="1323" t="s">
        <v>732</v>
      </c>
      <c r="AC53" s="1324"/>
      <c r="AD53" s="1324"/>
      <c r="AE53" s="1324"/>
      <c r="AF53" s="1324"/>
      <c r="AG53" s="1323" t="s">
        <v>733</v>
      </c>
      <c r="AH53" s="1324"/>
      <c r="AI53" s="1324"/>
      <c r="AJ53" s="1092" t="s">
        <v>417</v>
      </c>
      <c r="AK53" s="1326" t="s">
        <v>734</v>
      </c>
      <c r="AL53" s="1324"/>
      <c r="AM53" s="1324"/>
      <c r="AN53" s="1324"/>
      <c r="AO53" s="1324"/>
      <c r="AP53" s="1324"/>
      <c r="AQ53" s="1132">
        <v>2773131092</v>
      </c>
      <c r="AR53" s="1132">
        <v>2773131092</v>
      </c>
      <c r="AS53" s="1132">
        <v>0</v>
      </c>
      <c r="AT53" s="1132">
        <v>0</v>
      </c>
      <c r="AU53" s="1211">
        <v>349318700</v>
      </c>
      <c r="AV53" s="1132">
        <v>2423812392</v>
      </c>
      <c r="AW53" s="1205">
        <v>349318700</v>
      </c>
      <c r="AX53" s="1132">
        <v>0</v>
      </c>
      <c r="AY53" s="1222">
        <v>349318700</v>
      </c>
      <c r="AZ53" s="1132">
        <v>0</v>
      </c>
      <c r="BA53" s="1132">
        <v>349318700</v>
      </c>
      <c r="BB53" s="1132">
        <v>0</v>
      </c>
      <c r="BC53" s="1132">
        <v>0</v>
      </c>
    </row>
    <row r="54" spans="1:55" x14ac:dyDescent="0.25">
      <c r="A54" s="1133" t="str">
        <f t="shared" si="7"/>
        <v>A1051210</v>
      </c>
      <c r="B54" s="1323" t="s">
        <v>361</v>
      </c>
      <c r="C54" s="1324"/>
      <c r="D54" s="1323" t="s">
        <v>738</v>
      </c>
      <c r="E54" s="1324"/>
      <c r="F54" s="1323" t="s">
        <v>739</v>
      </c>
      <c r="G54" s="1324"/>
      <c r="H54" s="1323" t="s">
        <v>743</v>
      </c>
      <c r="I54" s="1324"/>
      <c r="J54" s="1323" t="s">
        <v>738</v>
      </c>
      <c r="K54" s="1324"/>
      <c r="L54" s="1324"/>
      <c r="M54" s="1323" t="s">
        <v>741</v>
      </c>
      <c r="N54" s="1324"/>
      <c r="O54" s="1324"/>
      <c r="P54" s="1323"/>
      <c r="Q54" s="1324"/>
      <c r="R54" s="1323"/>
      <c r="S54" s="1324"/>
      <c r="T54" s="1325" t="s">
        <v>377</v>
      </c>
      <c r="U54" s="1324"/>
      <c r="V54" s="1324"/>
      <c r="W54" s="1324"/>
      <c r="X54" s="1324"/>
      <c r="Y54" s="1324"/>
      <c r="Z54" s="1324"/>
      <c r="AA54" s="1324"/>
      <c r="AB54" s="1323" t="s">
        <v>732</v>
      </c>
      <c r="AC54" s="1324"/>
      <c r="AD54" s="1324"/>
      <c r="AE54" s="1324"/>
      <c r="AF54" s="1324"/>
      <c r="AG54" s="1323" t="s">
        <v>733</v>
      </c>
      <c r="AH54" s="1324"/>
      <c r="AI54" s="1324"/>
      <c r="AJ54" s="1092" t="s">
        <v>417</v>
      </c>
      <c r="AK54" s="1326" t="s">
        <v>734</v>
      </c>
      <c r="AL54" s="1324"/>
      <c r="AM54" s="1324"/>
      <c r="AN54" s="1324"/>
      <c r="AO54" s="1324"/>
      <c r="AP54" s="1324"/>
      <c r="AQ54" s="1132">
        <v>1855994732</v>
      </c>
      <c r="AR54" s="1132">
        <v>1855994732</v>
      </c>
      <c r="AS54" s="1132">
        <v>0</v>
      </c>
      <c r="AT54" s="1132">
        <v>0</v>
      </c>
      <c r="AU54" s="1211">
        <v>3786648</v>
      </c>
      <c r="AV54" s="1132">
        <v>1852208084</v>
      </c>
      <c r="AW54" s="1205">
        <v>3786648</v>
      </c>
      <c r="AX54" s="1132">
        <v>0</v>
      </c>
      <c r="AY54" s="1222">
        <v>3786648</v>
      </c>
      <c r="AZ54" s="1132">
        <v>0</v>
      </c>
      <c r="BA54" s="1132">
        <v>3786648</v>
      </c>
      <c r="BB54" s="1132">
        <v>0</v>
      </c>
      <c r="BC54" s="1132">
        <v>0</v>
      </c>
    </row>
    <row r="55" spans="1:55" x14ac:dyDescent="0.25">
      <c r="A55" s="1133" t="str">
        <f t="shared" si="7"/>
        <v>A1051310</v>
      </c>
      <c r="B55" s="1323" t="s">
        <v>361</v>
      </c>
      <c r="C55" s="1324"/>
      <c r="D55" s="1323" t="s">
        <v>738</v>
      </c>
      <c r="E55" s="1324"/>
      <c r="F55" s="1323" t="s">
        <v>739</v>
      </c>
      <c r="G55" s="1324"/>
      <c r="H55" s="1323" t="s">
        <v>743</v>
      </c>
      <c r="I55" s="1324"/>
      <c r="J55" s="1323" t="s">
        <v>738</v>
      </c>
      <c r="K55" s="1324"/>
      <c r="L55" s="1324"/>
      <c r="M55" s="1323" t="s">
        <v>748</v>
      </c>
      <c r="N55" s="1324"/>
      <c r="O55" s="1324"/>
      <c r="P55" s="1323"/>
      <c r="Q55" s="1324"/>
      <c r="R55" s="1323"/>
      <c r="S55" s="1324"/>
      <c r="T55" s="1325" t="s">
        <v>378</v>
      </c>
      <c r="U55" s="1324"/>
      <c r="V55" s="1324"/>
      <c r="W55" s="1324"/>
      <c r="X55" s="1324"/>
      <c r="Y55" s="1324"/>
      <c r="Z55" s="1324"/>
      <c r="AA55" s="1324"/>
      <c r="AB55" s="1323" t="s">
        <v>732</v>
      </c>
      <c r="AC55" s="1324"/>
      <c r="AD55" s="1324"/>
      <c r="AE55" s="1324"/>
      <c r="AF55" s="1324"/>
      <c r="AG55" s="1323" t="s">
        <v>733</v>
      </c>
      <c r="AH55" s="1324"/>
      <c r="AI55" s="1324"/>
      <c r="AJ55" s="1092" t="s">
        <v>417</v>
      </c>
      <c r="AK55" s="1326" t="s">
        <v>734</v>
      </c>
      <c r="AL55" s="1324"/>
      <c r="AM55" s="1324"/>
      <c r="AN55" s="1324"/>
      <c r="AO55" s="1324"/>
      <c r="AP55" s="1324"/>
      <c r="AQ55" s="1132">
        <v>3255066313</v>
      </c>
      <c r="AR55" s="1132">
        <v>3255066313</v>
      </c>
      <c r="AS55" s="1132">
        <v>0</v>
      </c>
      <c r="AT55" s="1132">
        <v>0</v>
      </c>
      <c r="AU55" s="1211">
        <v>454949500</v>
      </c>
      <c r="AV55" s="1132">
        <v>2800116813</v>
      </c>
      <c r="AW55" s="1205">
        <v>454949500</v>
      </c>
      <c r="AX55" s="1132">
        <v>0</v>
      </c>
      <c r="AY55" s="1222">
        <v>454949500</v>
      </c>
      <c r="AZ55" s="1132">
        <v>0</v>
      </c>
      <c r="BA55" s="1132">
        <v>454949500</v>
      </c>
      <c r="BB55" s="1132">
        <v>0</v>
      </c>
      <c r="BC55" s="1132">
        <v>0</v>
      </c>
    </row>
    <row r="56" spans="1:55" x14ac:dyDescent="0.25">
      <c r="A56" s="1133" t="str">
        <f t="shared" si="7"/>
        <v>A1051410</v>
      </c>
      <c r="B56" s="1323" t="s">
        <v>361</v>
      </c>
      <c r="C56" s="1324"/>
      <c r="D56" s="1323" t="s">
        <v>738</v>
      </c>
      <c r="E56" s="1324"/>
      <c r="F56" s="1323" t="s">
        <v>739</v>
      </c>
      <c r="G56" s="1324"/>
      <c r="H56" s="1323" t="s">
        <v>743</v>
      </c>
      <c r="I56" s="1324"/>
      <c r="J56" s="1323" t="s">
        <v>738</v>
      </c>
      <c r="K56" s="1324"/>
      <c r="L56" s="1324"/>
      <c r="M56" s="1323" t="s">
        <v>742</v>
      </c>
      <c r="N56" s="1324"/>
      <c r="O56" s="1324"/>
      <c r="P56" s="1323"/>
      <c r="Q56" s="1324"/>
      <c r="R56" s="1323"/>
      <c r="S56" s="1324"/>
      <c r="T56" s="1325" t="s">
        <v>379</v>
      </c>
      <c r="U56" s="1324"/>
      <c r="V56" s="1324"/>
      <c r="W56" s="1324"/>
      <c r="X56" s="1324"/>
      <c r="Y56" s="1324"/>
      <c r="Z56" s="1324"/>
      <c r="AA56" s="1324"/>
      <c r="AB56" s="1323" t="s">
        <v>732</v>
      </c>
      <c r="AC56" s="1324"/>
      <c r="AD56" s="1324"/>
      <c r="AE56" s="1324"/>
      <c r="AF56" s="1324"/>
      <c r="AG56" s="1323" t="s">
        <v>733</v>
      </c>
      <c r="AH56" s="1324"/>
      <c r="AI56" s="1324"/>
      <c r="AJ56" s="1092" t="s">
        <v>417</v>
      </c>
      <c r="AK56" s="1326" t="s">
        <v>734</v>
      </c>
      <c r="AL56" s="1324"/>
      <c r="AM56" s="1324"/>
      <c r="AN56" s="1324"/>
      <c r="AO56" s="1324"/>
      <c r="AP56" s="1324"/>
      <c r="AQ56" s="1132">
        <v>5553112782</v>
      </c>
      <c r="AR56" s="1132">
        <v>5553112782</v>
      </c>
      <c r="AS56" s="1132">
        <v>0</v>
      </c>
      <c r="AT56" s="1132">
        <v>0</v>
      </c>
      <c r="AU56" s="1211">
        <v>804781700</v>
      </c>
      <c r="AV56" s="1132">
        <v>4748331082</v>
      </c>
      <c r="AW56" s="1205">
        <v>804781700</v>
      </c>
      <c r="AX56" s="1132">
        <v>0</v>
      </c>
      <c r="AY56" s="1222">
        <v>804781700</v>
      </c>
      <c r="AZ56" s="1132">
        <v>0</v>
      </c>
      <c r="BA56" s="1132">
        <v>804781700</v>
      </c>
      <c r="BB56" s="1132">
        <v>0</v>
      </c>
      <c r="BC56" s="1132">
        <v>0</v>
      </c>
    </row>
    <row r="57" spans="1:55" x14ac:dyDescent="0.25">
      <c r="A57" s="1133" t="str">
        <f t="shared" si="7"/>
        <v>A1051510</v>
      </c>
      <c r="B57" s="1323" t="s">
        <v>361</v>
      </c>
      <c r="C57" s="1324"/>
      <c r="D57" s="1323" t="s">
        <v>738</v>
      </c>
      <c r="E57" s="1324"/>
      <c r="F57" s="1323" t="s">
        <v>739</v>
      </c>
      <c r="G57" s="1324"/>
      <c r="H57" s="1323" t="s">
        <v>743</v>
      </c>
      <c r="I57" s="1324"/>
      <c r="J57" s="1323" t="s">
        <v>738</v>
      </c>
      <c r="K57" s="1324"/>
      <c r="L57" s="1324"/>
      <c r="M57" s="1323" t="s">
        <v>743</v>
      </c>
      <c r="N57" s="1324"/>
      <c r="O57" s="1324"/>
      <c r="P57" s="1323"/>
      <c r="Q57" s="1324"/>
      <c r="R57" s="1323"/>
      <c r="S57" s="1324"/>
      <c r="T57" s="1325" t="s">
        <v>380</v>
      </c>
      <c r="U57" s="1324"/>
      <c r="V57" s="1324"/>
      <c r="W57" s="1324"/>
      <c r="X57" s="1324"/>
      <c r="Y57" s="1324"/>
      <c r="Z57" s="1324"/>
      <c r="AA57" s="1324"/>
      <c r="AB57" s="1323" t="s">
        <v>732</v>
      </c>
      <c r="AC57" s="1324"/>
      <c r="AD57" s="1324"/>
      <c r="AE57" s="1324"/>
      <c r="AF57" s="1324"/>
      <c r="AG57" s="1323" t="s">
        <v>733</v>
      </c>
      <c r="AH57" s="1324"/>
      <c r="AI57" s="1324"/>
      <c r="AJ57" s="1092" t="s">
        <v>417</v>
      </c>
      <c r="AK57" s="1326" t="s">
        <v>734</v>
      </c>
      <c r="AL57" s="1324"/>
      <c r="AM57" s="1324"/>
      <c r="AN57" s="1324"/>
      <c r="AO57" s="1324"/>
      <c r="AP57" s="1324"/>
      <c r="AQ57" s="1132">
        <v>858751856</v>
      </c>
      <c r="AR57" s="1132">
        <v>858751856</v>
      </c>
      <c r="AS57" s="1132">
        <v>0</v>
      </c>
      <c r="AT57" s="1132">
        <v>0</v>
      </c>
      <c r="AU57" s="1211">
        <v>94323600</v>
      </c>
      <c r="AV57" s="1132">
        <v>764428256</v>
      </c>
      <c r="AW57" s="1205">
        <v>94323600</v>
      </c>
      <c r="AX57" s="1132">
        <v>0</v>
      </c>
      <c r="AY57" s="1222">
        <v>94323600</v>
      </c>
      <c r="AZ57" s="1132">
        <v>0</v>
      </c>
      <c r="BA57" s="1132">
        <v>94323600</v>
      </c>
      <c r="BB57" s="1132">
        <v>0</v>
      </c>
      <c r="BC57" s="1132">
        <v>0</v>
      </c>
    </row>
    <row r="58" spans="1:55" x14ac:dyDescent="0.25">
      <c r="A58" s="1133" t="str">
        <f t="shared" si="7"/>
        <v>A105210</v>
      </c>
      <c r="B58" s="1329" t="s">
        <v>361</v>
      </c>
      <c r="C58" s="1324"/>
      <c r="D58" s="1329" t="s">
        <v>738</v>
      </c>
      <c r="E58" s="1324"/>
      <c r="F58" s="1329" t="s">
        <v>739</v>
      </c>
      <c r="G58" s="1324"/>
      <c r="H58" s="1329" t="s">
        <v>743</v>
      </c>
      <c r="I58" s="1324"/>
      <c r="J58" s="1329" t="s">
        <v>741</v>
      </c>
      <c r="K58" s="1324"/>
      <c r="L58" s="1324"/>
      <c r="M58" s="1329"/>
      <c r="N58" s="1324"/>
      <c r="O58" s="1324"/>
      <c r="P58" s="1329"/>
      <c r="Q58" s="1324"/>
      <c r="R58" s="1329"/>
      <c r="S58" s="1324"/>
      <c r="T58" s="1330" t="s">
        <v>752</v>
      </c>
      <c r="U58" s="1324"/>
      <c r="V58" s="1324"/>
      <c r="W58" s="1324"/>
      <c r="X58" s="1324"/>
      <c r="Y58" s="1324"/>
      <c r="Z58" s="1324"/>
      <c r="AA58" s="1324"/>
      <c r="AB58" s="1329" t="s">
        <v>732</v>
      </c>
      <c r="AC58" s="1324"/>
      <c r="AD58" s="1324"/>
      <c r="AE58" s="1324"/>
      <c r="AF58" s="1324"/>
      <c r="AG58" s="1329" t="s">
        <v>733</v>
      </c>
      <c r="AH58" s="1324"/>
      <c r="AI58" s="1324"/>
      <c r="AJ58" s="1091" t="s">
        <v>417</v>
      </c>
      <c r="AK58" s="1328" t="s">
        <v>734</v>
      </c>
      <c r="AL58" s="1324"/>
      <c r="AM58" s="1324"/>
      <c r="AN58" s="1324"/>
      <c r="AO58" s="1324"/>
      <c r="AP58" s="1324"/>
      <c r="AQ58" s="1130">
        <v>9414425824</v>
      </c>
      <c r="AR58" s="1130">
        <v>9414425824</v>
      </c>
      <c r="AS58" s="1130">
        <v>0</v>
      </c>
      <c r="AT58" s="1130">
        <v>0</v>
      </c>
      <c r="AU58" s="1209">
        <v>1258482430</v>
      </c>
      <c r="AV58" s="1130">
        <v>8155943394</v>
      </c>
      <c r="AW58" s="1203">
        <v>1258482430</v>
      </c>
      <c r="AX58" s="1130">
        <v>0</v>
      </c>
      <c r="AY58" s="1220">
        <v>1258482430</v>
      </c>
      <c r="AZ58" s="1130">
        <v>0</v>
      </c>
      <c r="BA58" s="1130">
        <v>1258482430</v>
      </c>
      <c r="BB58" s="1130">
        <v>0</v>
      </c>
      <c r="BC58" s="1130">
        <v>0</v>
      </c>
    </row>
    <row r="59" spans="1:55" x14ac:dyDescent="0.25">
      <c r="A59" s="1133" t="str">
        <f t="shared" si="7"/>
        <v>A1052110</v>
      </c>
      <c r="B59" s="1323" t="s">
        <v>361</v>
      </c>
      <c r="C59" s="1324"/>
      <c r="D59" s="1323" t="s">
        <v>738</v>
      </c>
      <c r="E59" s="1324"/>
      <c r="F59" s="1323" t="s">
        <v>739</v>
      </c>
      <c r="G59" s="1324"/>
      <c r="H59" s="1323" t="s">
        <v>743</v>
      </c>
      <c r="I59" s="1324"/>
      <c r="J59" s="1323" t="s">
        <v>741</v>
      </c>
      <c r="K59" s="1324"/>
      <c r="L59" s="1324"/>
      <c r="M59" s="1323" t="s">
        <v>738</v>
      </c>
      <c r="N59" s="1324"/>
      <c r="O59" s="1324"/>
      <c r="P59" s="1323"/>
      <c r="Q59" s="1324"/>
      <c r="R59" s="1323"/>
      <c r="S59" s="1324"/>
      <c r="T59" s="1325" t="s">
        <v>381</v>
      </c>
      <c r="U59" s="1324"/>
      <c r="V59" s="1324"/>
      <c r="W59" s="1324"/>
      <c r="X59" s="1324"/>
      <c r="Y59" s="1324"/>
      <c r="Z59" s="1324"/>
      <c r="AA59" s="1324"/>
      <c r="AB59" s="1323" t="s">
        <v>732</v>
      </c>
      <c r="AC59" s="1324"/>
      <c r="AD59" s="1324"/>
      <c r="AE59" s="1324"/>
      <c r="AF59" s="1324"/>
      <c r="AG59" s="1323" t="s">
        <v>733</v>
      </c>
      <c r="AH59" s="1324"/>
      <c r="AI59" s="1324"/>
      <c r="AJ59" s="1092" t="s">
        <v>417</v>
      </c>
      <c r="AK59" s="1326" t="s">
        <v>734</v>
      </c>
      <c r="AL59" s="1324"/>
      <c r="AM59" s="1324"/>
      <c r="AN59" s="1324"/>
      <c r="AO59" s="1324"/>
      <c r="AP59" s="1324"/>
      <c r="AQ59" s="1132">
        <v>63038178</v>
      </c>
      <c r="AR59" s="1132">
        <v>63038178</v>
      </c>
      <c r="AS59" s="1132">
        <v>0</v>
      </c>
      <c r="AT59" s="1132">
        <v>0</v>
      </c>
      <c r="AU59" s="1211">
        <v>10163400</v>
      </c>
      <c r="AV59" s="1132">
        <v>52874778</v>
      </c>
      <c r="AW59" s="1205">
        <v>10163400</v>
      </c>
      <c r="AX59" s="1132">
        <v>0</v>
      </c>
      <c r="AY59" s="1222">
        <v>10163400</v>
      </c>
      <c r="AZ59" s="1132">
        <v>0</v>
      </c>
      <c r="BA59" s="1132">
        <v>10163400</v>
      </c>
      <c r="BB59" s="1132">
        <v>0</v>
      </c>
      <c r="BC59" s="1132">
        <v>0</v>
      </c>
    </row>
    <row r="60" spans="1:55" x14ac:dyDescent="0.25">
      <c r="A60" s="1133" t="str">
        <f t="shared" si="7"/>
        <v>A1052210</v>
      </c>
      <c r="B60" s="1323" t="s">
        <v>361</v>
      </c>
      <c r="C60" s="1324"/>
      <c r="D60" s="1323" t="s">
        <v>738</v>
      </c>
      <c r="E60" s="1324"/>
      <c r="F60" s="1323" t="s">
        <v>739</v>
      </c>
      <c r="G60" s="1324"/>
      <c r="H60" s="1323" t="s">
        <v>743</v>
      </c>
      <c r="I60" s="1324"/>
      <c r="J60" s="1323" t="s">
        <v>741</v>
      </c>
      <c r="K60" s="1324"/>
      <c r="L60" s="1324"/>
      <c r="M60" s="1323" t="s">
        <v>741</v>
      </c>
      <c r="N60" s="1324"/>
      <c r="O60" s="1324"/>
      <c r="P60" s="1323"/>
      <c r="Q60" s="1324"/>
      <c r="R60" s="1323"/>
      <c r="S60" s="1324"/>
      <c r="T60" s="1325" t="s">
        <v>382</v>
      </c>
      <c r="U60" s="1324"/>
      <c r="V60" s="1324"/>
      <c r="W60" s="1324"/>
      <c r="X60" s="1324"/>
      <c r="Y60" s="1324"/>
      <c r="Z60" s="1324"/>
      <c r="AA60" s="1324"/>
      <c r="AB60" s="1323" t="s">
        <v>732</v>
      </c>
      <c r="AC60" s="1324"/>
      <c r="AD60" s="1324"/>
      <c r="AE60" s="1324"/>
      <c r="AF60" s="1324"/>
      <c r="AG60" s="1323" t="s">
        <v>733</v>
      </c>
      <c r="AH60" s="1324"/>
      <c r="AI60" s="1324"/>
      <c r="AJ60" s="1092" t="s">
        <v>417</v>
      </c>
      <c r="AK60" s="1326" t="s">
        <v>734</v>
      </c>
      <c r="AL60" s="1324"/>
      <c r="AM60" s="1324"/>
      <c r="AN60" s="1324"/>
      <c r="AO60" s="1324"/>
      <c r="AP60" s="1324"/>
      <c r="AQ60" s="1132">
        <v>4709184520</v>
      </c>
      <c r="AR60" s="1132">
        <v>4709184520</v>
      </c>
      <c r="AS60" s="1132">
        <v>0</v>
      </c>
      <c r="AT60" s="1132">
        <v>0</v>
      </c>
      <c r="AU60" s="1211">
        <v>550735630</v>
      </c>
      <c r="AV60" s="1132">
        <v>4158448890</v>
      </c>
      <c r="AW60" s="1205">
        <v>550735630</v>
      </c>
      <c r="AX60" s="1132">
        <v>0</v>
      </c>
      <c r="AY60" s="1222">
        <v>550735630</v>
      </c>
      <c r="AZ60" s="1132">
        <v>0</v>
      </c>
      <c r="BA60" s="1132">
        <v>550735630</v>
      </c>
      <c r="BB60" s="1132">
        <v>0</v>
      </c>
      <c r="BC60" s="1132">
        <v>0</v>
      </c>
    </row>
    <row r="61" spans="1:55" x14ac:dyDescent="0.25">
      <c r="A61" s="1133" t="str">
        <f t="shared" si="7"/>
        <v>A1052310</v>
      </c>
      <c r="B61" s="1323" t="s">
        <v>361</v>
      </c>
      <c r="C61" s="1324"/>
      <c r="D61" s="1323" t="s">
        <v>738</v>
      </c>
      <c r="E61" s="1324"/>
      <c r="F61" s="1323" t="s">
        <v>739</v>
      </c>
      <c r="G61" s="1324"/>
      <c r="H61" s="1323" t="s">
        <v>743</v>
      </c>
      <c r="I61" s="1324"/>
      <c r="J61" s="1323" t="s">
        <v>741</v>
      </c>
      <c r="K61" s="1324"/>
      <c r="L61" s="1324"/>
      <c r="M61" s="1323" t="s">
        <v>748</v>
      </c>
      <c r="N61" s="1324"/>
      <c r="O61" s="1324"/>
      <c r="P61" s="1323"/>
      <c r="Q61" s="1324"/>
      <c r="R61" s="1323"/>
      <c r="S61" s="1324"/>
      <c r="T61" s="1325" t="s">
        <v>383</v>
      </c>
      <c r="U61" s="1324"/>
      <c r="V61" s="1324"/>
      <c r="W61" s="1324"/>
      <c r="X61" s="1324"/>
      <c r="Y61" s="1324"/>
      <c r="Z61" s="1324"/>
      <c r="AA61" s="1324"/>
      <c r="AB61" s="1323" t="s">
        <v>732</v>
      </c>
      <c r="AC61" s="1324"/>
      <c r="AD61" s="1324"/>
      <c r="AE61" s="1324"/>
      <c r="AF61" s="1324"/>
      <c r="AG61" s="1323" t="s">
        <v>733</v>
      </c>
      <c r="AH61" s="1324"/>
      <c r="AI61" s="1324"/>
      <c r="AJ61" s="1092" t="s">
        <v>417</v>
      </c>
      <c r="AK61" s="1326" t="s">
        <v>734</v>
      </c>
      <c r="AL61" s="1324"/>
      <c r="AM61" s="1324"/>
      <c r="AN61" s="1324"/>
      <c r="AO61" s="1324"/>
      <c r="AP61" s="1324"/>
      <c r="AQ61" s="1132">
        <v>4606685013</v>
      </c>
      <c r="AR61" s="1132">
        <v>4606685013</v>
      </c>
      <c r="AS61" s="1132">
        <v>0</v>
      </c>
      <c r="AT61" s="1132">
        <v>0</v>
      </c>
      <c r="AU61" s="1211">
        <v>690267700</v>
      </c>
      <c r="AV61" s="1132">
        <v>3916417313</v>
      </c>
      <c r="AW61" s="1205">
        <v>690267700</v>
      </c>
      <c r="AX61" s="1132">
        <v>0</v>
      </c>
      <c r="AY61" s="1222">
        <v>690267700</v>
      </c>
      <c r="AZ61" s="1132">
        <v>0</v>
      </c>
      <c r="BA61" s="1132">
        <v>690267700</v>
      </c>
      <c r="BB61" s="1132">
        <v>0</v>
      </c>
      <c r="BC61" s="1132">
        <v>0</v>
      </c>
    </row>
    <row r="62" spans="1:55" x14ac:dyDescent="0.25">
      <c r="A62" s="1133" t="str">
        <f t="shared" si="7"/>
        <v>A1052610</v>
      </c>
      <c r="B62" s="1323" t="s">
        <v>361</v>
      </c>
      <c r="C62" s="1324"/>
      <c r="D62" s="1323" t="s">
        <v>738</v>
      </c>
      <c r="E62" s="1324"/>
      <c r="F62" s="1323" t="s">
        <v>739</v>
      </c>
      <c r="G62" s="1324"/>
      <c r="H62" s="1323" t="s">
        <v>743</v>
      </c>
      <c r="I62" s="1324"/>
      <c r="J62" s="1323" t="s">
        <v>741</v>
      </c>
      <c r="K62" s="1324"/>
      <c r="L62" s="1324"/>
      <c r="M62" s="1323" t="s">
        <v>753</v>
      </c>
      <c r="N62" s="1324"/>
      <c r="O62" s="1324"/>
      <c r="P62" s="1323"/>
      <c r="Q62" s="1324"/>
      <c r="R62" s="1323"/>
      <c r="S62" s="1324"/>
      <c r="T62" s="1325" t="s">
        <v>384</v>
      </c>
      <c r="U62" s="1324"/>
      <c r="V62" s="1324"/>
      <c r="W62" s="1324"/>
      <c r="X62" s="1324"/>
      <c r="Y62" s="1324"/>
      <c r="Z62" s="1324"/>
      <c r="AA62" s="1324"/>
      <c r="AB62" s="1323" t="s">
        <v>732</v>
      </c>
      <c r="AC62" s="1324"/>
      <c r="AD62" s="1324"/>
      <c r="AE62" s="1324"/>
      <c r="AF62" s="1324"/>
      <c r="AG62" s="1323" t="s">
        <v>733</v>
      </c>
      <c r="AH62" s="1324"/>
      <c r="AI62" s="1324"/>
      <c r="AJ62" s="1092" t="s">
        <v>417</v>
      </c>
      <c r="AK62" s="1326" t="s">
        <v>734</v>
      </c>
      <c r="AL62" s="1324"/>
      <c r="AM62" s="1324"/>
      <c r="AN62" s="1324"/>
      <c r="AO62" s="1324"/>
      <c r="AP62" s="1324"/>
      <c r="AQ62" s="1132">
        <v>35518113</v>
      </c>
      <c r="AR62" s="1132">
        <v>35518113</v>
      </c>
      <c r="AS62" s="1132">
        <v>0</v>
      </c>
      <c r="AT62" s="1132">
        <v>0</v>
      </c>
      <c r="AU62" s="1211">
        <v>7315700</v>
      </c>
      <c r="AV62" s="1132">
        <v>28202413</v>
      </c>
      <c r="AW62" s="1205">
        <v>7315700</v>
      </c>
      <c r="AX62" s="1132">
        <v>0</v>
      </c>
      <c r="AY62" s="1222">
        <v>7315700</v>
      </c>
      <c r="AZ62" s="1132">
        <v>0</v>
      </c>
      <c r="BA62" s="1132">
        <v>7315700</v>
      </c>
      <c r="BB62" s="1132">
        <v>0</v>
      </c>
      <c r="BC62" s="1132">
        <v>0</v>
      </c>
    </row>
    <row r="63" spans="1:55" x14ac:dyDescent="0.25">
      <c r="A63" s="1133" t="str">
        <f t="shared" si="7"/>
        <v>A105610</v>
      </c>
      <c r="B63" s="1323" t="s">
        <v>361</v>
      </c>
      <c r="C63" s="1324"/>
      <c r="D63" s="1323" t="s">
        <v>738</v>
      </c>
      <c r="E63" s="1324"/>
      <c r="F63" s="1323" t="s">
        <v>739</v>
      </c>
      <c r="G63" s="1324"/>
      <c r="H63" s="1323" t="s">
        <v>743</v>
      </c>
      <c r="I63" s="1324"/>
      <c r="J63" s="1323" t="s">
        <v>753</v>
      </c>
      <c r="K63" s="1324"/>
      <c r="L63" s="1324"/>
      <c r="M63" s="1323"/>
      <c r="N63" s="1324"/>
      <c r="O63" s="1324"/>
      <c r="P63" s="1323"/>
      <c r="Q63" s="1324"/>
      <c r="R63" s="1323"/>
      <c r="S63" s="1324"/>
      <c r="T63" s="1325" t="s">
        <v>385</v>
      </c>
      <c r="U63" s="1324"/>
      <c r="V63" s="1324"/>
      <c r="W63" s="1324"/>
      <c r="X63" s="1324"/>
      <c r="Y63" s="1324"/>
      <c r="Z63" s="1324"/>
      <c r="AA63" s="1324"/>
      <c r="AB63" s="1323" t="s">
        <v>732</v>
      </c>
      <c r="AC63" s="1324"/>
      <c r="AD63" s="1324"/>
      <c r="AE63" s="1324"/>
      <c r="AF63" s="1324"/>
      <c r="AG63" s="1323" t="s">
        <v>733</v>
      </c>
      <c r="AH63" s="1324"/>
      <c r="AI63" s="1324"/>
      <c r="AJ63" s="1092" t="s">
        <v>417</v>
      </c>
      <c r="AK63" s="1326" t="s">
        <v>734</v>
      </c>
      <c r="AL63" s="1324"/>
      <c r="AM63" s="1324"/>
      <c r="AN63" s="1324"/>
      <c r="AO63" s="1324"/>
      <c r="AP63" s="1324"/>
      <c r="AQ63" s="1132">
        <v>2124948471</v>
      </c>
      <c r="AR63" s="1132">
        <v>2124948471</v>
      </c>
      <c r="AS63" s="1132">
        <v>0</v>
      </c>
      <c r="AT63" s="1132">
        <v>0</v>
      </c>
      <c r="AU63" s="1211">
        <v>269630700</v>
      </c>
      <c r="AV63" s="1132">
        <v>1855317771</v>
      </c>
      <c r="AW63" s="1205">
        <v>269630700</v>
      </c>
      <c r="AX63" s="1132">
        <v>0</v>
      </c>
      <c r="AY63" s="1222">
        <v>269630700</v>
      </c>
      <c r="AZ63" s="1132">
        <v>0</v>
      </c>
      <c r="BA63" s="1132">
        <v>269630700</v>
      </c>
      <c r="BB63" s="1132">
        <v>0</v>
      </c>
      <c r="BC63" s="1132">
        <v>0</v>
      </c>
    </row>
    <row r="64" spans="1:55" x14ac:dyDescent="0.25">
      <c r="A64" s="1133" t="str">
        <f t="shared" si="7"/>
        <v>A105710</v>
      </c>
      <c r="B64" s="1323" t="s">
        <v>361</v>
      </c>
      <c r="C64" s="1324"/>
      <c r="D64" s="1323" t="s">
        <v>738</v>
      </c>
      <c r="E64" s="1324"/>
      <c r="F64" s="1323" t="s">
        <v>739</v>
      </c>
      <c r="G64" s="1324"/>
      <c r="H64" s="1323" t="s">
        <v>743</v>
      </c>
      <c r="I64" s="1324"/>
      <c r="J64" s="1323" t="s">
        <v>754</v>
      </c>
      <c r="K64" s="1324"/>
      <c r="L64" s="1324"/>
      <c r="M64" s="1323"/>
      <c r="N64" s="1324"/>
      <c r="O64" s="1324"/>
      <c r="P64" s="1323"/>
      <c r="Q64" s="1324"/>
      <c r="R64" s="1323"/>
      <c r="S64" s="1324"/>
      <c r="T64" s="1325" t="s">
        <v>386</v>
      </c>
      <c r="U64" s="1324"/>
      <c r="V64" s="1324"/>
      <c r="W64" s="1324"/>
      <c r="X64" s="1324"/>
      <c r="Y64" s="1324"/>
      <c r="Z64" s="1324"/>
      <c r="AA64" s="1324"/>
      <c r="AB64" s="1323" t="s">
        <v>732</v>
      </c>
      <c r="AC64" s="1324"/>
      <c r="AD64" s="1324"/>
      <c r="AE64" s="1324"/>
      <c r="AF64" s="1324"/>
      <c r="AG64" s="1323" t="s">
        <v>733</v>
      </c>
      <c r="AH64" s="1324"/>
      <c r="AI64" s="1324"/>
      <c r="AJ64" s="1092" t="s">
        <v>417</v>
      </c>
      <c r="AK64" s="1326" t="s">
        <v>734</v>
      </c>
      <c r="AL64" s="1324"/>
      <c r="AM64" s="1324"/>
      <c r="AN64" s="1324"/>
      <c r="AO64" s="1324"/>
      <c r="AP64" s="1324"/>
      <c r="AQ64" s="1132">
        <v>354278144</v>
      </c>
      <c r="AR64" s="1132">
        <v>354278144</v>
      </c>
      <c r="AS64" s="1132">
        <v>0</v>
      </c>
      <c r="AT64" s="1132">
        <v>0</v>
      </c>
      <c r="AU64" s="1211">
        <v>45034500</v>
      </c>
      <c r="AV64" s="1132">
        <v>309243644</v>
      </c>
      <c r="AW64" s="1205">
        <v>45034500</v>
      </c>
      <c r="AX64" s="1132">
        <v>0</v>
      </c>
      <c r="AY64" s="1222">
        <v>45034500</v>
      </c>
      <c r="AZ64" s="1132">
        <v>0</v>
      </c>
      <c r="BA64" s="1132">
        <v>45034500</v>
      </c>
      <c r="BB64" s="1132">
        <v>0</v>
      </c>
      <c r="BC64" s="1132">
        <v>0</v>
      </c>
    </row>
    <row r="65" spans="1:55" x14ac:dyDescent="0.25">
      <c r="A65" s="1133" t="str">
        <f t="shared" si="7"/>
        <v>A105810</v>
      </c>
      <c r="B65" s="1323" t="s">
        <v>361</v>
      </c>
      <c r="C65" s="1324"/>
      <c r="D65" s="1323" t="s">
        <v>738</v>
      </c>
      <c r="E65" s="1324"/>
      <c r="F65" s="1323" t="s">
        <v>739</v>
      </c>
      <c r="G65" s="1324"/>
      <c r="H65" s="1323" t="s">
        <v>743</v>
      </c>
      <c r="I65" s="1324"/>
      <c r="J65" s="1323" t="s">
        <v>755</v>
      </c>
      <c r="K65" s="1324"/>
      <c r="L65" s="1324"/>
      <c r="M65" s="1323"/>
      <c r="N65" s="1324"/>
      <c r="O65" s="1324"/>
      <c r="P65" s="1323"/>
      <c r="Q65" s="1324"/>
      <c r="R65" s="1323"/>
      <c r="S65" s="1324"/>
      <c r="T65" s="1325" t="s">
        <v>387</v>
      </c>
      <c r="U65" s="1324"/>
      <c r="V65" s="1324"/>
      <c r="W65" s="1324"/>
      <c r="X65" s="1324"/>
      <c r="Y65" s="1324"/>
      <c r="Z65" s="1324"/>
      <c r="AA65" s="1324"/>
      <c r="AB65" s="1323" t="s">
        <v>732</v>
      </c>
      <c r="AC65" s="1324"/>
      <c r="AD65" s="1324"/>
      <c r="AE65" s="1324"/>
      <c r="AF65" s="1324"/>
      <c r="AG65" s="1323" t="s">
        <v>733</v>
      </c>
      <c r="AH65" s="1324"/>
      <c r="AI65" s="1324"/>
      <c r="AJ65" s="1092" t="s">
        <v>417</v>
      </c>
      <c r="AK65" s="1326" t="s">
        <v>734</v>
      </c>
      <c r="AL65" s="1324"/>
      <c r="AM65" s="1324"/>
      <c r="AN65" s="1324"/>
      <c r="AO65" s="1324"/>
      <c r="AP65" s="1324"/>
      <c r="AQ65" s="1132">
        <v>354278144</v>
      </c>
      <c r="AR65" s="1132">
        <v>354278144</v>
      </c>
      <c r="AS65" s="1132">
        <v>0</v>
      </c>
      <c r="AT65" s="1132">
        <v>0</v>
      </c>
      <c r="AU65" s="1211">
        <v>45034500</v>
      </c>
      <c r="AV65" s="1132">
        <v>309243644</v>
      </c>
      <c r="AW65" s="1205">
        <v>45034500</v>
      </c>
      <c r="AX65" s="1132">
        <v>0</v>
      </c>
      <c r="AY65" s="1222">
        <v>45034500</v>
      </c>
      <c r="AZ65" s="1132">
        <v>0</v>
      </c>
      <c r="BA65" s="1132">
        <v>45034500</v>
      </c>
      <c r="BB65" s="1132">
        <v>0</v>
      </c>
      <c r="BC65" s="1132">
        <v>0</v>
      </c>
    </row>
    <row r="66" spans="1:55" x14ac:dyDescent="0.25">
      <c r="A66" s="1133" t="str">
        <f t="shared" si="7"/>
        <v>A105910</v>
      </c>
      <c r="B66" s="1323" t="s">
        <v>361</v>
      </c>
      <c r="C66" s="1324"/>
      <c r="D66" s="1323" t="s">
        <v>738</v>
      </c>
      <c r="E66" s="1324"/>
      <c r="F66" s="1323" t="s">
        <v>739</v>
      </c>
      <c r="G66" s="1324"/>
      <c r="H66" s="1323" t="s">
        <v>743</v>
      </c>
      <c r="I66" s="1324"/>
      <c r="J66" s="1323" t="s">
        <v>747</v>
      </c>
      <c r="K66" s="1324"/>
      <c r="L66" s="1324"/>
      <c r="M66" s="1323"/>
      <c r="N66" s="1324"/>
      <c r="O66" s="1324"/>
      <c r="P66" s="1323"/>
      <c r="Q66" s="1324"/>
      <c r="R66" s="1323"/>
      <c r="S66" s="1324"/>
      <c r="T66" s="1325" t="s">
        <v>388</v>
      </c>
      <c r="U66" s="1324"/>
      <c r="V66" s="1324"/>
      <c r="W66" s="1324"/>
      <c r="X66" s="1324"/>
      <c r="Y66" s="1324"/>
      <c r="Z66" s="1324"/>
      <c r="AA66" s="1324"/>
      <c r="AB66" s="1323" t="s">
        <v>732</v>
      </c>
      <c r="AC66" s="1324"/>
      <c r="AD66" s="1324"/>
      <c r="AE66" s="1324"/>
      <c r="AF66" s="1324"/>
      <c r="AG66" s="1323" t="s">
        <v>733</v>
      </c>
      <c r="AH66" s="1324"/>
      <c r="AI66" s="1324"/>
      <c r="AJ66" s="1092" t="s">
        <v>417</v>
      </c>
      <c r="AK66" s="1326" t="s">
        <v>734</v>
      </c>
      <c r="AL66" s="1324"/>
      <c r="AM66" s="1324"/>
      <c r="AN66" s="1324"/>
      <c r="AO66" s="1324"/>
      <c r="AP66" s="1324"/>
      <c r="AQ66" s="1132">
        <v>708226291</v>
      </c>
      <c r="AR66" s="1132">
        <v>708226291</v>
      </c>
      <c r="AS66" s="1132">
        <v>0</v>
      </c>
      <c r="AT66" s="1132">
        <v>0</v>
      </c>
      <c r="AU66" s="1211">
        <v>89954800</v>
      </c>
      <c r="AV66" s="1132">
        <v>618271491</v>
      </c>
      <c r="AW66" s="1205">
        <v>89954800</v>
      </c>
      <c r="AX66" s="1132">
        <v>0</v>
      </c>
      <c r="AY66" s="1222">
        <v>89954800</v>
      </c>
      <c r="AZ66" s="1132">
        <v>0</v>
      </c>
      <c r="BA66" s="1132">
        <v>89954800</v>
      </c>
      <c r="BB66" s="1132">
        <v>0</v>
      </c>
      <c r="BC66" s="1132">
        <v>0</v>
      </c>
    </row>
    <row r="67" spans="1:55" s="1098" customFormat="1" x14ac:dyDescent="0.25">
      <c r="A67" s="1133" t="str">
        <f t="shared" si="7"/>
        <v>A210</v>
      </c>
      <c r="B67" s="1331" t="s">
        <v>361</v>
      </c>
      <c r="C67" s="1332"/>
      <c r="D67" s="1331" t="s">
        <v>741</v>
      </c>
      <c r="E67" s="1332"/>
      <c r="F67" s="1331"/>
      <c r="G67" s="1332"/>
      <c r="H67" s="1331"/>
      <c r="I67" s="1332"/>
      <c r="J67" s="1331"/>
      <c r="K67" s="1332"/>
      <c r="L67" s="1332"/>
      <c r="M67" s="1331"/>
      <c r="N67" s="1332"/>
      <c r="O67" s="1332"/>
      <c r="P67" s="1331"/>
      <c r="Q67" s="1332"/>
      <c r="R67" s="1331"/>
      <c r="S67" s="1332"/>
      <c r="T67" s="1334" t="s">
        <v>59</v>
      </c>
      <c r="U67" s="1332"/>
      <c r="V67" s="1332"/>
      <c r="W67" s="1332"/>
      <c r="X67" s="1332"/>
      <c r="Y67" s="1332"/>
      <c r="Z67" s="1332"/>
      <c r="AA67" s="1332"/>
      <c r="AB67" s="1331" t="s">
        <v>732</v>
      </c>
      <c r="AC67" s="1332"/>
      <c r="AD67" s="1332"/>
      <c r="AE67" s="1332"/>
      <c r="AF67" s="1332"/>
      <c r="AG67" s="1331" t="s">
        <v>733</v>
      </c>
      <c r="AH67" s="1332"/>
      <c r="AI67" s="1332"/>
      <c r="AJ67" s="1090" t="s">
        <v>417</v>
      </c>
      <c r="AK67" s="1333" t="s">
        <v>734</v>
      </c>
      <c r="AL67" s="1332"/>
      <c r="AM67" s="1332"/>
      <c r="AN67" s="1332"/>
      <c r="AO67" s="1332"/>
      <c r="AP67" s="1332"/>
      <c r="AQ67" s="1131">
        <v>18322440000</v>
      </c>
      <c r="AR67" s="1131">
        <v>9564692466.6299992</v>
      </c>
      <c r="AS67" s="1131">
        <v>8757747533.3700008</v>
      </c>
      <c r="AT67" s="1131">
        <v>0</v>
      </c>
      <c r="AU67" s="1210">
        <v>5937906348.0500002</v>
      </c>
      <c r="AV67" s="1131">
        <v>3626786118.5799999</v>
      </c>
      <c r="AW67" s="1204">
        <v>322615508.80000001</v>
      </c>
      <c r="AX67" s="1131">
        <v>5615290839.25</v>
      </c>
      <c r="AY67" s="1221">
        <v>321985062.80000001</v>
      </c>
      <c r="AZ67" s="1131">
        <v>630446</v>
      </c>
      <c r="BA67" s="1131">
        <v>308750343.80000001</v>
      </c>
      <c r="BB67" s="1131">
        <v>13234719</v>
      </c>
      <c r="BC67" s="1131">
        <v>0</v>
      </c>
    </row>
    <row r="68" spans="1:55" x14ac:dyDescent="0.25">
      <c r="A68" s="1133" t="str">
        <f t="shared" si="7"/>
        <v>A2010</v>
      </c>
      <c r="B68" s="1329" t="s">
        <v>361</v>
      </c>
      <c r="C68" s="1324"/>
      <c r="D68" s="1329" t="s">
        <v>741</v>
      </c>
      <c r="E68" s="1324"/>
      <c r="F68" s="1329" t="s">
        <v>739</v>
      </c>
      <c r="G68" s="1324"/>
      <c r="H68" s="1329"/>
      <c r="I68" s="1324"/>
      <c r="J68" s="1329"/>
      <c r="K68" s="1324"/>
      <c r="L68" s="1324"/>
      <c r="M68" s="1329"/>
      <c r="N68" s="1324"/>
      <c r="O68" s="1324"/>
      <c r="P68" s="1329"/>
      <c r="Q68" s="1324"/>
      <c r="R68" s="1329"/>
      <c r="S68" s="1324"/>
      <c r="T68" s="1330" t="s">
        <v>59</v>
      </c>
      <c r="U68" s="1324"/>
      <c r="V68" s="1324"/>
      <c r="W68" s="1324"/>
      <c r="X68" s="1324"/>
      <c r="Y68" s="1324"/>
      <c r="Z68" s="1324"/>
      <c r="AA68" s="1324"/>
      <c r="AB68" s="1329" t="s">
        <v>732</v>
      </c>
      <c r="AC68" s="1324"/>
      <c r="AD68" s="1324"/>
      <c r="AE68" s="1324"/>
      <c r="AF68" s="1324"/>
      <c r="AG68" s="1329" t="s">
        <v>733</v>
      </c>
      <c r="AH68" s="1324"/>
      <c r="AI68" s="1324"/>
      <c r="AJ68" s="1091" t="s">
        <v>417</v>
      </c>
      <c r="AK68" s="1328" t="s">
        <v>734</v>
      </c>
      <c r="AL68" s="1324"/>
      <c r="AM68" s="1324"/>
      <c r="AN68" s="1324"/>
      <c r="AO68" s="1324"/>
      <c r="AP68" s="1324"/>
      <c r="AQ68" s="1130">
        <v>18322440000</v>
      </c>
      <c r="AR68" s="1130">
        <v>9564692466.6299992</v>
      </c>
      <c r="AS68" s="1130">
        <v>8757747533.3700008</v>
      </c>
      <c r="AT68" s="1130">
        <v>0</v>
      </c>
      <c r="AU68" s="1209">
        <v>5937906348.0500002</v>
      </c>
      <c r="AV68" s="1130">
        <v>3626786118.5799999</v>
      </c>
      <c r="AW68" s="1203">
        <v>322615508.80000001</v>
      </c>
      <c r="AX68" s="1130">
        <v>5615290839.25</v>
      </c>
      <c r="AY68" s="1220">
        <v>321985062.80000001</v>
      </c>
      <c r="AZ68" s="1130">
        <v>630446</v>
      </c>
      <c r="BA68" s="1130">
        <v>308750343.80000001</v>
      </c>
      <c r="BB68" s="1130">
        <v>13234719</v>
      </c>
      <c r="BC68" s="1130">
        <v>0</v>
      </c>
    </row>
    <row r="69" spans="1:55" s="1135" customFormat="1" x14ac:dyDescent="0.25">
      <c r="A69" s="1135" t="str">
        <f t="shared" si="7"/>
        <v>A20310</v>
      </c>
      <c r="B69" s="1366" t="s">
        <v>361</v>
      </c>
      <c r="C69" s="1367"/>
      <c r="D69" s="1366" t="s">
        <v>741</v>
      </c>
      <c r="E69" s="1367"/>
      <c r="F69" s="1366" t="s">
        <v>739</v>
      </c>
      <c r="G69" s="1367"/>
      <c r="H69" s="1366" t="s">
        <v>748</v>
      </c>
      <c r="I69" s="1367"/>
      <c r="J69" s="1366"/>
      <c r="K69" s="1367"/>
      <c r="L69" s="1367"/>
      <c r="M69" s="1366"/>
      <c r="N69" s="1367"/>
      <c r="O69" s="1367"/>
      <c r="P69" s="1366"/>
      <c r="Q69" s="1367"/>
      <c r="R69" s="1366"/>
      <c r="S69" s="1367"/>
      <c r="T69" s="1368" t="s">
        <v>625</v>
      </c>
      <c r="U69" s="1367"/>
      <c r="V69" s="1367"/>
      <c r="W69" s="1367"/>
      <c r="X69" s="1367"/>
      <c r="Y69" s="1367"/>
      <c r="Z69" s="1367"/>
      <c r="AA69" s="1367"/>
      <c r="AB69" s="1366" t="s">
        <v>732</v>
      </c>
      <c r="AC69" s="1367"/>
      <c r="AD69" s="1367"/>
      <c r="AE69" s="1367"/>
      <c r="AF69" s="1367"/>
      <c r="AG69" s="1366" t="s">
        <v>733</v>
      </c>
      <c r="AH69" s="1367"/>
      <c r="AI69" s="1367"/>
      <c r="AJ69" s="1136" t="s">
        <v>417</v>
      </c>
      <c r="AK69" s="1369" t="s">
        <v>734</v>
      </c>
      <c r="AL69" s="1367"/>
      <c r="AM69" s="1367"/>
      <c r="AN69" s="1367"/>
      <c r="AO69" s="1367"/>
      <c r="AP69" s="1367"/>
      <c r="AQ69" s="1137">
        <v>203940000</v>
      </c>
      <c r="AR69" s="1137">
        <v>179900</v>
      </c>
      <c r="AS69" s="1137">
        <v>203760100</v>
      </c>
      <c r="AT69" s="1137">
        <v>0</v>
      </c>
      <c r="AU69" s="1211">
        <v>179900</v>
      </c>
      <c r="AV69" s="1137">
        <v>0</v>
      </c>
      <c r="AW69" s="1205">
        <v>179900</v>
      </c>
      <c r="AX69" s="1137">
        <v>0</v>
      </c>
      <c r="AY69" s="1222">
        <v>179900</v>
      </c>
      <c r="AZ69" s="1137">
        <v>0</v>
      </c>
      <c r="BA69" s="1137">
        <v>179900</v>
      </c>
      <c r="BB69" s="1137">
        <v>0</v>
      </c>
      <c r="BC69" s="1137">
        <v>0</v>
      </c>
    </row>
    <row r="70" spans="1:55" x14ac:dyDescent="0.25">
      <c r="A70" s="1133" t="str">
        <f t="shared" si="7"/>
        <v>A2035010</v>
      </c>
      <c r="B70" s="1329" t="s">
        <v>361</v>
      </c>
      <c r="C70" s="1324"/>
      <c r="D70" s="1329" t="s">
        <v>741</v>
      </c>
      <c r="E70" s="1324"/>
      <c r="F70" s="1329" t="s">
        <v>739</v>
      </c>
      <c r="G70" s="1324"/>
      <c r="H70" s="1329" t="s">
        <v>748</v>
      </c>
      <c r="I70" s="1324"/>
      <c r="J70" s="1329" t="s">
        <v>756</v>
      </c>
      <c r="K70" s="1324"/>
      <c r="L70" s="1324"/>
      <c r="M70" s="1329"/>
      <c r="N70" s="1324"/>
      <c r="O70" s="1324"/>
      <c r="P70" s="1329"/>
      <c r="Q70" s="1324"/>
      <c r="R70" s="1329"/>
      <c r="S70" s="1324"/>
      <c r="T70" s="1330" t="s">
        <v>632</v>
      </c>
      <c r="U70" s="1324"/>
      <c r="V70" s="1324"/>
      <c r="W70" s="1324"/>
      <c r="X70" s="1324"/>
      <c r="Y70" s="1324"/>
      <c r="Z70" s="1324"/>
      <c r="AA70" s="1324"/>
      <c r="AB70" s="1329" t="s">
        <v>732</v>
      </c>
      <c r="AC70" s="1324"/>
      <c r="AD70" s="1324"/>
      <c r="AE70" s="1324"/>
      <c r="AF70" s="1324"/>
      <c r="AG70" s="1329" t="s">
        <v>733</v>
      </c>
      <c r="AH70" s="1324"/>
      <c r="AI70" s="1324"/>
      <c r="AJ70" s="1091" t="s">
        <v>417</v>
      </c>
      <c r="AK70" s="1328" t="s">
        <v>734</v>
      </c>
      <c r="AL70" s="1324"/>
      <c r="AM70" s="1324"/>
      <c r="AN70" s="1324"/>
      <c r="AO70" s="1324"/>
      <c r="AP70" s="1324"/>
      <c r="AQ70" s="1130">
        <v>201940000</v>
      </c>
      <c r="AR70" s="1130">
        <v>0</v>
      </c>
      <c r="AS70" s="1130">
        <v>201940000</v>
      </c>
      <c r="AT70" s="1130">
        <v>0</v>
      </c>
      <c r="AU70" s="1209">
        <v>0</v>
      </c>
      <c r="AV70" s="1130">
        <v>0</v>
      </c>
      <c r="AW70" s="1203">
        <v>0</v>
      </c>
      <c r="AX70" s="1130">
        <v>0</v>
      </c>
      <c r="AY70" s="1220">
        <v>0</v>
      </c>
      <c r="AZ70" s="1130">
        <v>0</v>
      </c>
      <c r="BA70" s="1130">
        <v>0</v>
      </c>
      <c r="BB70" s="1130">
        <v>0</v>
      </c>
      <c r="BC70" s="1130">
        <v>0</v>
      </c>
    </row>
    <row r="71" spans="1:55" x14ac:dyDescent="0.25">
      <c r="A71" s="1133" t="str">
        <f t="shared" si="7"/>
        <v>A20350210</v>
      </c>
      <c r="B71" s="1323" t="s">
        <v>361</v>
      </c>
      <c r="C71" s="1324"/>
      <c r="D71" s="1323" t="s">
        <v>741</v>
      </c>
      <c r="E71" s="1324"/>
      <c r="F71" s="1323" t="s">
        <v>739</v>
      </c>
      <c r="G71" s="1324"/>
      <c r="H71" s="1323" t="s">
        <v>748</v>
      </c>
      <c r="I71" s="1324"/>
      <c r="J71" s="1323" t="s">
        <v>756</v>
      </c>
      <c r="K71" s="1324"/>
      <c r="L71" s="1324"/>
      <c r="M71" s="1323" t="s">
        <v>741</v>
      </c>
      <c r="N71" s="1324"/>
      <c r="O71" s="1324"/>
      <c r="P71" s="1323"/>
      <c r="Q71" s="1324"/>
      <c r="R71" s="1323"/>
      <c r="S71" s="1324"/>
      <c r="T71" s="1325" t="s">
        <v>389</v>
      </c>
      <c r="U71" s="1324"/>
      <c r="V71" s="1324"/>
      <c r="W71" s="1324"/>
      <c r="X71" s="1324"/>
      <c r="Y71" s="1324"/>
      <c r="Z71" s="1324"/>
      <c r="AA71" s="1324"/>
      <c r="AB71" s="1323" t="s">
        <v>732</v>
      </c>
      <c r="AC71" s="1324"/>
      <c r="AD71" s="1324"/>
      <c r="AE71" s="1324"/>
      <c r="AF71" s="1324"/>
      <c r="AG71" s="1323" t="s">
        <v>733</v>
      </c>
      <c r="AH71" s="1324"/>
      <c r="AI71" s="1324"/>
      <c r="AJ71" s="1092" t="s">
        <v>417</v>
      </c>
      <c r="AK71" s="1326" t="s">
        <v>734</v>
      </c>
      <c r="AL71" s="1324"/>
      <c r="AM71" s="1324"/>
      <c r="AN71" s="1324"/>
      <c r="AO71" s="1324"/>
      <c r="AP71" s="1324"/>
      <c r="AQ71" s="1132">
        <v>6690000</v>
      </c>
      <c r="AR71" s="1132">
        <v>0</v>
      </c>
      <c r="AS71" s="1132">
        <v>6690000</v>
      </c>
      <c r="AT71" s="1132">
        <v>0</v>
      </c>
      <c r="AU71" s="1211">
        <v>0</v>
      </c>
      <c r="AV71" s="1132">
        <v>0</v>
      </c>
      <c r="AW71" s="1205">
        <v>0</v>
      </c>
      <c r="AX71" s="1132">
        <v>0</v>
      </c>
      <c r="AY71" s="1222">
        <v>0</v>
      </c>
      <c r="AZ71" s="1132">
        <v>0</v>
      </c>
      <c r="BA71" s="1132">
        <v>0</v>
      </c>
      <c r="BB71" s="1132">
        <v>0</v>
      </c>
      <c r="BC71" s="1132">
        <v>0</v>
      </c>
    </row>
    <row r="72" spans="1:55" x14ac:dyDescent="0.25">
      <c r="A72" s="1133" t="str">
        <f t="shared" si="7"/>
        <v>A20350310</v>
      </c>
      <c r="B72" s="1323" t="s">
        <v>361</v>
      </c>
      <c r="C72" s="1324"/>
      <c r="D72" s="1323" t="s">
        <v>741</v>
      </c>
      <c r="E72" s="1324"/>
      <c r="F72" s="1323" t="s">
        <v>739</v>
      </c>
      <c r="G72" s="1324"/>
      <c r="H72" s="1323" t="s">
        <v>748</v>
      </c>
      <c r="I72" s="1324"/>
      <c r="J72" s="1323" t="s">
        <v>756</v>
      </c>
      <c r="K72" s="1324"/>
      <c r="L72" s="1324"/>
      <c r="M72" s="1323" t="s">
        <v>748</v>
      </c>
      <c r="N72" s="1324"/>
      <c r="O72" s="1324"/>
      <c r="P72" s="1323"/>
      <c r="Q72" s="1324"/>
      <c r="R72" s="1323"/>
      <c r="S72" s="1324"/>
      <c r="T72" s="1325" t="s">
        <v>390</v>
      </c>
      <c r="U72" s="1324"/>
      <c r="V72" s="1324"/>
      <c r="W72" s="1324"/>
      <c r="X72" s="1324"/>
      <c r="Y72" s="1324"/>
      <c r="Z72" s="1324"/>
      <c r="AA72" s="1324"/>
      <c r="AB72" s="1323" t="s">
        <v>732</v>
      </c>
      <c r="AC72" s="1324"/>
      <c r="AD72" s="1324"/>
      <c r="AE72" s="1324"/>
      <c r="AF72" s="1324"/>
      <c r="AG72" s="1323" t="s">
        <v>733</v>
      </c>
      <c r="AH72" s="1324"/>
      <c r="AI72" s="1324"/>
      <c r="AJ72" s="1092" t="s">
        <v>417</v>
      </c>
      <c r="AK72" s="1326" t="s">
        <v>734</v>
      </c>
      <c r="AL72" s="1324"/>
      <c r="AM72" s="1324"/>
      <c r="AN72" s="1324"/>
      <c r="AO72" s="1324"/>
      <c r="AP72" s="1324"/>
      <c r="AQ72" s="1132">
        <v>184750000</v>
      </c>
      <c r="AR72" s="1132">
        <v>0</v>
      </c>
      <c r="AS72" s="1132">
        <v>184750000</v>
      </c>
      <c r="AT72" s="1132">
        <v>0</v>
      </c>
      <c r="AU72" s="1211">
        <v>0</v>
      </c>
      <c r="AV72" s="1132">
        <v>0</v>
      </c>
      <c r="AW72" s="1205">
        <v>0</v>
      </c>
      <c r="AX72" s="1132">
        <v>0</v>
      </c>
      <c r="AY72" s="1222">
        <v>0</v>
      </c>
      <c r="AZ72" s="1132">
        <v>0</v>
      </c>
      <c r="BA72" s="1132">
        <v>0</v>
      </c>
      <c r="BB72" s="1132">
        <v>0</v>
      </c>
      <c r="BC72" s="1132">
        <v>0</v>
      </c>
    </row>
    <row r="73" spans="1:55" x14ac:dyDescent="0.25">
      <c r="A73" s="1133" t="str">
        <f t="shared" si="7"/>
        <v>A203501610</v>
      </c>
      <c r="B73" s="1323" t="s">
        <v>361</v>
      </c>
      <c r="C73" s="1324"/>
      <c r="D73" s="1323" t="s">
        <v>741</v>
      </c>
      <c r="E73" s="1324"/>
      <c r="F73" s="1323" t="s">
        <v>739</v>
      </c>
      <c r="G73" s="1324"/>
      <c r="H73" s="1323" t="s">
        <v>748</v>
      </c>
      <c r="I73" s="1324"/>
      <c r="J73" s="1323" t="s">
        <v>756</v>
      </c>
      <c r="K73" s="1324"/>
      <c r="L73" s="1324"/>
      <c r="M73" s="1323" t="s">
        <v>370</v>
      </c>
      <c r="N73" s="1324"/>
      <c r="O73" s="1324"/>
      <c r="P73" s="1323"/>
      <c r="Q73" s="1324"/>
      <c r="R73" s="1323"/>
      <c r="S73" s="1324"/>
      <c r="T73" s="1325" t="s">
        <v>391</v>
      </c>
      <c r="U73" s="1324"/>
      <c r="V73" s="1324"/>
      <c r="W73" s="1324"/>
      <c r="X73" s="1324"/>
      <c r="Y73" s="1324"/>
      <c r="Z73" s="1324"/>
      <c r="AA73" s="1324"/>
      <c r="AB73" s="1323" t="s">
        <v>732</v>
      </c>
      <c r="AC73" s="1324"/>
      <c r="AD73" s="1324"/>
      <c r="AE73" s="1324"/>
      <c r="AF73" s="1324"/>
      <c r="AG73" s="1323" t="s">
        <v>733</v>
      </c>
      <c r="AH73" s="1324"/>
      <c r="AI73" s="1324"/>
      <c r="AJ73" s="1092" t="s">
        <v>417</v>
      </c>
      <c r="AK73" s="1326" t="s">
        <v>734</v>
      </c>
      <c r="AL73" s="1324"/>
      <c r="AM73" s="1324"/>
      <c r="AN73" s="1324"/>
      <c r="AO73" s="1324"/>
      <c r="AP73" s="1324"/>
      <c r="AQ73" s="1132">
        <v>10000000</v>
      </c>
      <c r="AR73" s="1132">
        <v>0</v>
      </c>
      <c r="AS73" s="1132">
        <v>10000000</v>
      </c>
      <c r="AT73" s="1132">
        <v>0</v>
      </c>
      <c r="AU73" s="1211">
        <v>0</v>
      </c>
      <c r="AV73" s="1132">
        <v>0</v>
      </c>
      <c r="AW73" s="1205">
        <v>0</v>
      </c>
      <c r="AX73" s="1132">
        <v>0</v>
      </c>
      <c r="AY73" s="1222">
        <v>0</v>
      </c>
      <c r="AZ73" s="1132">
        <v>0</v>
      </c>
      <c r="BA73" s="1132">
        <v>0</v>
      </c>
      <c r="BB73" s="1132">
        <v>0</v>
      </c>
      <c r="BC73" s="1132">
        <v>0</v>
      </c>
    </row>
    <row r="74" spans="1:55" x14ac:dyDescent="0.25">
      <c r="A74" s="1133" t="str">
        <f t="shared" si="7"/>
        <v>A203509010</v>
      </c>
      <c r="B74" s="1323" t="s">
        <v>361</v>
      </c>
      <c r="C74" s="1324"/>
      <c r="D74" s="1323" t="s">
        <v>741</v>
      </c>
      <c r="E74" s="1324"/>
      <c r="F74" s="1323" t="s">
        <v>739</v>
      </c>
      <c r="G74" s="1324"/>
      <c r="H74" s="1323" t="s">
        <v>748</v>
      </c>
      <c r="I74" s="1324"/>
      <c r="J74" s="1323" t="s">
        <v>756</v>
      </c>
      <c r="K74" s="1324"/>
      <c r="L74" s="1324"/>
      <c r="M74" s="1323" t="s">
        <v>757</v>
      </c>
      <c r="N74" s="1324"/>
      <c r="O74" s="1324"/>
      <c r="P74" s="1323"/>
      <c r="Q74" s="1324"/>
      <c r="R74" s="1323"/>
      <c r="S74" s="1324"/>
      <c r="T74" s="1325" t="s">
        <v>392</v>
      </c>
      <c r="U74" s="1324"/>
      <c r="V74" s="1324"/>
      <c r="W74" s="1324"/>
      <c r="X74" s="1324"/>
      <c r="Y74" s="1324"/>
      <c r="Z74" s="1324"/>
      <c r="AA74" s="1324"/>
      <c r="AB74" s="1323" t="s">
        <v>732</v>
      </c>
      <c r="AC74" s="1324"/>
      <c r="AD74" s="1324"/>
      <c r="AE74" s="1324"/>
      <c r="AF74" s="1324"/>
      <c r="AG74" s="1323" t="s">
        <v>733</v>
      </c>
      <c r="AH74" s="1324"/>
      <c r="AI74" s="1324"/>
      <c r="AJ74" s="1092" t="s">
        <v>417</v>
      </c>
      <c r="AK74" s="1326" t="s">
        <v>734</v>
      </c>
      <c r="AL74" s="1324"/>
      <c r="AM74" s="1324"/>
      <c r="AN74" s="1324"/>
      <c r="AO74" s="1324"/>
      <c r="AP74" s="1324"/>
      <c r="AQ74" s="1132">
        <v>500000</v>
      </c>
      <c r="AR74" s="1132">
        <v>0</v>
      </c>
      <c r="AS74" s="1132">
        <v>500000</v>
      </c>
      <c r="AT74" s="1132">
        <v>0</v>
      </c>
      <c r="AU74" s="1211">
        <v>0</v>
      </c>
      <c r="AV74" s="1132">
        <v>0</v>
      </c>
      <c r="AW74" s="1205">
        <v>0</v>
      </c>
      <c r="AX74" s="1132">
        <v>0</v>
      </c>
      <c r="AY74" s="1222">
        <v>0</v>
      </c>
      <c r="AZ74" s="1132">
        <v>0</v>
      </c>
      <c r="BA74" s="1132">
        <v>0</v>
      </c>
      <c r="BB74" s="1132">
        <v>0</v>
      </c>
      <c r="BC74" s="1132">
        <v>0</v>
      </c>
    </row>
    <row r="75" spans="1:55" x14ac:dyDescent="0.25">
      <c r="A75" s="1133" t="str">
        <f t="shared" si="7"/>
        <v>A2035110</v>
      </c>
      <c r="B75" s="1329" t="s">
        <v>361</v>
      </c>
      <c r="C75" s="1324"/>
      <c r="D75" s="1329" t="s">
        <v>741</v>
      </c>
      <c r="E75" s="1324"/>
      <c r="F75" s="1329" t="s">
        <v>739</v>
      </c>
      <c r="G75" s="1324"/>
      <c r="H75" s="1329" t="s">
        <v>748</v>
      </c>
      <c r="I75" s="1324"/>
      <c r="J75" s="1329" t="s">
        <v>758</v>
      </c>
      <c r="K75" s="1324"/>
      <c r="L75" s="1324"/>
      <c r="M75" s="1329"/>
      <c r="N75" s="1324"/>
      <c r="O75" s="1324"/>
      <c r="P75" s="1329"/>
      <c r="Q75" s="1324"/>
      <c r="R75" s="1329"/>
      <c r="S75" s="1324"/>
      <c r="T75" s="1330" t="s">
        <v>628</v>
      </c>
      <c r="U75" s="1324"/>
      <c r="V75" s="1324"/>
      <c r="W75" s="1324"/>
      <c r="X75" s="1324"/>
      <c r="Y75" s="1324"/>
      <c r="Z75" s="1324"/>
      <c r="AA75" s="1324"/>
      <c r="AB75" s="1329" t="s">
        <v>732</v>
      </c>
      <c r="AC75" s="1324"/>
      <c r="AD75" s="1324"/>
      <c r="AE75" s="1324"/>
      <c r="AF75" s="1324"/>
      <c r="AG75" s="1329" t="s">
        <v>733</v>
      </c>
      <c r="AH75" s="1324"/>
      <c r="AI75" s="1324"/>
      <c r="AJ75" s="1091" t="s">
        <v>417</v>
      </c>
      <c r="AK75" s="1328" t="s">
        <v>734</v>
      </c>
      <c r="AL75" s="1324"/>
      <c r="AM75" s="1324"/>
      <c r="AN75" s="1324"/>
      <c r="AO75" s="1324"/>
      <c r="AP75" s="1324"/>
      <c r="AQ75" s="1130">
        <v>2000000</v>
      </c>
      <c r="AR75" s="1130">
        <v>179900</v>
      </c>
      <c r="AS75" s="1130">
        <v>1820100</v>
      </c>
      <c r="AT75" s="1130">
        <v>0</v>
      </c>
      <c r="AU75" s="1209">
        <v>179900</v>
      </c>
      <c r="AV75" s="1130">
        <v>0</v>
      </c>
      <c r="AW75" s="1203">
        <v>179900</v>
      </c>
      <c r="AX75" s="1130">
        <v>0</v>
      </c>
      <c r="AY75" s="1220">
        <v>179900</v>
      </c>
      <c r="AZ75" s="1130">
        <v>0</v>
      </c>
      <c r="BA75" s="1130">
        <v>179900</v>
      </c>
      <c r="BB75" s="1130">
        <v>0</v>
      </c>
      <c r="BC75" s="1130">
        <v>0</v>
      </c>
    </row>
    <row r="76" spans="1:55" x14ac:dyDescent="0.25">
      <c r="A76" s="1133" t="str">
        <f t="shared" si="7"/>
        <v>A20351110</v>
      </c>
      <c r="B76" s="1323" t="s">
        <v>361</v>
      </c>
      <c r="C76" s="1324"/>
      <c r="D76" s="1323" t="s">
        <v>741</v>
      </c>
      <c r="E76" s="1324"/>
      <c r="F76" s="1323" t="s">
        <v>739</v>
      </c>
      <c r="G76" s="1324"/>
      <c r="H76" s="1323" t="s">
        <v>748</v>
      </c>
      <c r="I76" s="1324"/>
      <c r="J76" s="1323" t="s">
        <v>758</v>
      </c>
      <c r="K76" s="1324"/>
      <c r="L76" s="1324"/>
      <c r="M76" s="1323" t="s">
        <v>738</v>
      </c>
      <c r="N76" s="1324"/>
      <c r="O76" s="1324"/>
      <c r="P76" s="1323"/>
      <c r="Q76" s="1324"/>
      <c r="R76" s="1323"/>
      <c r="S76" s="1324"/>
      <c r="T76" s="1325" t="s">
        <v>393</v>
      </c>
      <c r="U76" s="1324"/>
      <c r="V76" s="1324"/>
      <c r="W76" s="1324"/>
      <c r="X76" s="1324"/>
      <c r="Y76" s="1324"/>
      <c r="Z76" s="1324"/>
      <c r="AA76" s="1324"/>
      <c r="AB76" s="1323" t="s">
        <v>732</v>
      </c>
      <c r="AC76" s="1324"/>
      <c r="AD76" s="1324"/>
      <c r="AE76" s="1324"/>
      <c r="AF76" s="1324"/>
      <c r="AG76" s="1323" t="s">
        <v>733</v>
      </c>
      <c r="AH76" s="1324"/>
      <c r="AI76" s="1324"/>
      <c r="AJ76" s="1092" t="s">
        <v>417</v>
      </c>
      <c r="AK76" s="1326" t="s">
        <v>734</v>
      </c>
      <c r="AL76" s="1324"/>
      <c r="AM76" s="1324"/>
      <c r="AN76" s="1324"/>
      <c r="AO76" s="1324"/>
      <c r="AP76" s="1324"/>
      <c r="AQ76" s="1132">
        <v>1000000</v>
      </c>
      <c r="AR76" s="1132">
        <v>179900</v>
      </c>
      <c r="AS76" s="1132">
        <v>820100</v>
      </c>
      <c r="AT76" s="1132">
        <v>0</v>
      </c>
      <c r="AU76" s="1211">
        <v>179900</v>
      </c>
      <c r="AV76" s="1132">
        <v>0</v>
      </c>
      <c r="AW76" s="1205">
        <v>179900</v>
      </c>
      <c r="AX76" s="1132">
        <v>0</v>
      </c>
      <c r="AY76" s="1222">
        <v>179900</v>
      </c>
      <c r="AZ76" s="1132">
        <v>0</v>
      </c>
      <c r="BA76" s="1132">
        <v>179900</v>
      </c>
      <c r="BB76" s="1132">
        <v>0</v>
      </c>
      <c r="BC76" s="1132">
        <v>0</v>
      </c>
    </row>
    <row r="77" spans="1:55" x14ac:dyDescent="0.25">
      <c r="A77" s="1133" t="str">
        <f t="shared" si="7"/>
        <v>A20351210</v>
      </c>
      <c r="B77" s="1323" t="s">
        <v>361</v>
      </c>
      <c r="C77" s="1324"/>
      <c r="D77" s="1323" t="s">
        <v>741</v>
      </c>
      <c r="E77" s="1324"/>
      <c r="F77" s="1323" t="s">
        <v>739</v>
      </c>
      <c r="G77" s="1324"/>
      <c r="H77" s="1323" t="s">
        <v>748</v>
      </c>
      <c r="I77" s="1324"/>
      <c r="J77" s="1323" t="s">
        <v>758</v>
      </c>
      <c r="K77" s="1324"/>
      <c r="L77" s="1324"/>
      <c r="M77" s="1323" t="s">
        <v>741</v>
      </c>
      <c r="N77" s="1324"/>
      <c r="O77" s="1324"/>
      <c r="P77" s="1323"/>
      <c r="Q77" s="1324"/>
      <c r="R77" s="1323"/>
      <c r="S77" s="1324"/>
      <c r="T77" s="1325" t="s">
        <v>394</v>
      </c>
      <c r="U77" s="1324"/>
      <c r="V77" s="1324"/>
      <c r="W77" s="1324"/>
      <c r="X77" s="1324"/>
      <c r="Y77" s="1324"/>
      <c r="Z77" s="1324"/>
      <c r="AA77" s="1324"/>
      <c r="AB77" s="1323" t="s">
        <v>732</v>
      </c>
      <c r="AC77" s="1324"/>
      <c r="AD77" s="1324"/>
      <c r="AE77" s="1324"/>
      <c r="AF77" s="1324"/>
      <c r="AG77" s="1323" t="s">
        <v>733</v>
      </c>
      <c r="AH77" s="1324"/>
      <c r="AI77" s="1324"/>
      <c r="AJ77" s="1092" t="s">
        <v>417</v>
      </c>
      <c r="AK77" s="1326" t="s">
        <v>734</v>
      </c>
      <c r="AL77" s="1324"/>
      <c r="AM77" s="1324"/>
      <c r="AN77" s="1324"/>
      <c r="AO77" s="1324"/>
      <c r="AP77" s="1324"/>
      <c r="AQ77" s="1132">
        <v>1000000</v>
      </c>
      <c r="AR77" s="1132">
        <v>0</v>
      </c>
      <c r="AS77" s="1132">
        <v>1000000</v>
      </c>
      <c r="AT77" s="1132">
        <v>0</v>
      </c>
      <c r="AU77" s="1211">
        <v>0</v>
      </c>
      <c r="AV77" s="1132">
        <v>0</v>
      </c>
      <c r="AW77" s="1205">
        <v>0</v>
      </c>
      <c r="AX77" s="1132">
        <v>0</v>
      </c>
      <c r="AY77" s="1222">
        <v>0</v>
      </c>
      <c r="AZ77" s="1132">
        <v>0</v>
      </c>
      <c r="BA77" s="1132">
        <v>0</v>
      </c>
      <c r="BB77" s="1132">
        <v>0</v>
      </c>
      <c r="BC77" s="1132">
        <v>0</v>
      </c>
    </row>
    <row r="78" spans="1:55" s="1135" customFormat="1" x14ac:dyDescent="0.25">
      <c r="A78" s="1135" t="str">
        <f t="shared" si="7"/>
        <v>A20410</v>
      </c>
      <c r="B78" s="1366" t="s">
        <v>361</v>
      </c>
      <c r="C78" s="1367"/>
      <c r="D78" s="1366" t="s">
        <v>741</v>
      </c>
      <c r="E78" s="1367"/>
      <c r="F78" s="1366" t="s">
        <v>739</v>
      </c>
      <c r="G78" s="1367"/>
      <c r="H78" s="1366" t="s">
        <v>742</v>
      </c>
      <c r="I78" s="1367"/>
      <c r="J78" s="1366"/>
      <c r="K78" s="1367"/>
      <c r="L78" s="1367"/>
      <c r="M78" s="1366"/>
      <c r="N78" s="1367"/>
      <c r="O78" s="1367"/>
      <c r="P78" s="1366"/>
      <c r="Q78" s="1367"/>
      <c r="R78" s="1366"/>
      <c r="S78" s="1367"/>
      <c r="T78" s="1368" t="s">
        <v>630</v>
      </c>
      <c r="U78" s="1367"/>
      <c r="V78" s="1367"/>
      <c r="W78" s="1367"/>
      <c r="X78" s="1367"/>
      <c r="Y78" s="1367"/>
      <c r="Z78" s="1367"/>
      <c r="AA78" s="1367"/>
      <c r="AB78" s="1366" t="s">
        <v>732</v>
      </c>
      <c r="AC78" s="1367"/>
      <c r="AD78" s="1367"/>
      <c r="AE78" s="1367"/>
      <c r="AF78" s="1367"/>
      <c r="AG78" s="1366" t="s">
        <v>733</v>
      </c>
      <c r="AH78" s="1367"/>
      <c r="AI78" s="1367"/>
      <c r="AJ78" s="1136" t="s">
        <v>417</v>
      </c>
      <c r="AK78" s="1369" t="s">
        <v>734</v>
      </c>
      <c r="AL78" s="1367"/>
      <c r="AM78" s="1367"/>
      <c r="AN78" s="1367"/>
      <c r="AO78" s="1367"/>
      <c r="AP78" s="1367"/>
      <c r="AQ78" s="1137">
        <v>18118500000</v>
      </c>
      <c r="AR78" s="1137">
        <v>9564512566.6299992</v>
      </c>
      <c r="AS78" s="1137">
        <v>8553987433.3699999</v>
      </c>
      <c r="AT78" s="1137">
        <v>0</v>
      </c>
      <c r="AU78" s="1211">
        <v>5937726448.0500002</v>
      </c>
      <c r="AV78" s="1137">
        <v>3626786118.5799999</v>
      </c>
      <c r="AW78" s="1205">
        <v>322435608.80000001</v>
      </c>
      <c r="AX78" s="1137">
        <v>5615290839.25</v>
      </c>
      <c r="AY78" s="1222">
        <v>321805162.80000001</v>
      </c>
      <c r="AZ78" s="1137">
        <v>630446</v>
      </c>
      <c r="BA78" s="1137">
        <v>308570443.80000001</v>
      </c>
      <c r="BB78" s="1137">
        <v>13234719</v>
      </c>
      <c r="BC78" s="1137">
        <v>0</v>
      </c>
    </row>
    <row r="79" spans="1:55" s="1138" customFormat="1" x14ac:dyDescent="0.25">
      <c r="A79" s="1138" t="str">
        <f t="shared" si="7"/>
        <v>A204110</v>
      </c>
      <c r="B79" s="1361" t="s">
        <v>361</v>
      </c>
      <c r="C79" s="1360"/>
      <c r="D79" s="1361" t="s">
        <v>741</v>
      </c>
      <c r="E79" s="1360"/>
      <c r="F79" s="1361" t="s">
        <v>739</v>
      </c>
      <c r="G79" s="1360"/>
      <c r="H79" s="1361" t="s">
        <v>742</v>
      </c>
      <c r="I79" s="1360"/>
      <c r="J79" s="1361" t="s">
        <v>738</v>
      </c>
      <c r="K79" s="1360"/>
      <c r="L79" s="1360"/>
      <c r="M79" s="1361"/>
      <c r="N79" s="1360"/>
      <c r="O79" s="1360"/>
      <c r="P79" s="1361"/>
      <c r="Q79" s="1360"/>
      <c r="R79" s="1361"/>
      <c r="S79" s="1360"/>
      <c r="T79" s="1362" t="s">
        <v>633</v>
      </c>
      <c r="U79" s="1360"/>
      <c r="V79" s="1360"/>
      <c r="W79" s="1360"/>
      <c r="X79" s="1360"/>
      <c r="Y79" s="1360"/>
      <c r="Z79" s="1360"/>
      <c r="AA79" s="1360"/>
      <c r="AB79" s="1361" t="s">
        <v>732</v>
      </c>
      <c r="AC79" s="1360"/>
      <c r="AD79" s="1360"/>
      <c r="AE79" s="1360"/>
      <c r="AF79" s="1360"/>
      <c r="AG79" s="1361" t="s">
        <v>733</v>
      </c>
      <c r="AH79" s="1360"/>
      <c r="AI79" s="1360"/>
      <c r="AJ79" s="1139" t="s">
        <v>417</v>
      </c>
      <c r="AK79" s="1359" t="s">
        <v>734</v>
      </c>
      <c r="AL79" s="1360"/>
      <c r="AM79" s="1360"/>
      <c r="AN79" s="1360"/>
      <c r="AO79" s="1360"/>
      <c r="AP79" s="1360"/>
      <c r="AQ79" s="1140">
        <v>1325611856</v>
      </c>
      <c r="AR79" s="1140">
        <v>659500000</v>
      </c>
      <c r="AS79" s="1140">
        <v>666111856</v>
      </c>
      <c r="AT79" s="1140">
        <v>0</v>
      </c>
      <c r="AU79" s="1209">
        <v>8563621.4199999999</v>
      </c>
      <c r="AV79" s="1140">
        <v>650936378.58000004</v>
      </c>
      <c r="AW79" s="1203">
        <v>0</v>
      </c>
      <c r="AX79" s="1140">
        <v>8563621.4199999999</v>
      </c>
      <c r="AY79" s="1220">
        <v>0</v>
      </c>
      <c r="AZ79" s="1140">
        <v>0</v>
      </c>
      <c r="BA79" s="1140">
        <v>0</v>
      </c>
      <c r="BB79" s="1140">
        <v>0</v>
      </c>
      <c r="BC79" s="1140">
        <v>0</v>
      </c>
    </row>
    <row r="80" spans="1:55" x14ac:dyDescent="0.25">
      <c r="A80" s="1133" t="str">
        <f t="shared" si="7"/>
        <v>A2041610</v>
      </c>
      <c r="B80" s="1323" t="s">
        <v>361</v>
      </c>
      <c r="C80" s="1324"/>
      <c r="D80" s="1323" t="s">
        <v>741</v>
      </c>
      <c r="E80" s="1324"/>
      <c r="F80" s="1323" t="s">
        <v>739</v>
      </c>
      <c r="G80" s="1324"/>
      <c r="H80" s="1323" t="s">
        <v>742</v>
      </c>
      <c r="I80" s="1324"/>
      <c r="J80" s="1323" t="s">
        <v>738</v>
      </c>
      <c r="K80" s="1324"/>
      <c r="L80" s="1324"/>
      <c r="M80" s="1323" t="s">
        <v>753</v>
      </c>
      <c r="N80" s="1324"/>
      <c r="O80" s="1324"/>
      <c r="P80" s="1323"/>
      <c r="Q80" s="1324"/>
      <c r="R80" s="1323"/>
      <c r="S80" s="1324"/>
      <c r="T80" s="1325" t="s">
        <v>396</v>
      </c>
      <c r="U80" s="1324"/>
      <c r="V80" s="1324"/>
      <c r="W80" s="1324"/>
      <c r="X80" s="1324"/>
      <c r="Y80" s="1324"/>
      <c r="Z80" s="1324"/>
      <c r="AA80" s="1324"/>
      <c r="AB80" s="1323" t="s">
        <v>732</v>
      </c>
      <c r="AC80" s="1324"/>
      <c r="AD80" s="1324"/>
      <c r="AE80" s="1324"/>
      <c r="AF80" s="1324"/>
      <c r="AG80" s="1323" t="s">
        <v>733</v>
      </c>
      <c r="AH80" s="1324"/>
      <c r="AI80" s="1324"/>
      <c r="AJ80" s="1092" t="s">
        <v>417</v>
      </c>
      <c r="AK80" s="1326" t="s">
        <v>734</v>
      </c>
      <c r="AL80" s="1324"/>
      <c r="AM80" s="1324"/>
      <c r="AN80" s="1324"/>
      <c r="AO80" s="1324"/>
      <c r="AP80" s="1324"/>
      <c r="AQ80" s="1132">
        <v>9500000</v>
      </c>
      <c r="AR80" s="1132">
        <v>9500000</v>
      </c>
      <c r="AS80" s="1132">
        <v>0</v>
      </c>
      <c r="AT80" s="1132">
        <v>0</v>
      </c>
      <c r="AU80" s="1211">
        <v>8563621.4199999999</v>
      </c>
      <c r="AV80" s="1132">
        <v>936378.58</v>
      </c>
      <c r="AW80" s="1205">
        <v>0</v>
      </c>
      <c r="AX80" s="1132">
        <v>8563621.4199999999</v>
      </c>
      <c r="AY80" s="1222">
        <v>0</v>
      </c>
      <c r="AZ80" s="1132">
        <v>0</v>
      </c>
      <c r="BA80" s="1132">
        <v>0</v>
      </c>
      <c r="BB80" s="1132">
        <v>0</v>
      </c>
      <c r="BC80" s="1132">
        <v>0</v>
      </c>
    </row>
    <row r="81" spans="1:55" x14ac:dyDescent="0.25">
      <c r="A81" s="1133" t="str">
        <f t="shared" si="7"/>
        <v>A2041810</v>
      </c>
      <c r="B81" s="1323" t="s">
        <v>361</v>
      </c>
      <c r="C81" s="1324"/>
      <c r="D81" s="1323" t="s">
        <v>741</v>
      </c>
      <c r="E81" s="1324"/>
      <c r="F81" s="1323" t="s">
        <v>739</v>
      </c>
      <c r="G81" s="1324"/>
      <c r="H81" s="1323" t="s">
        <v>742</v>
      </c>
      <c r="I81" s="1324"/>
      <c r="J81" s="1323" t="s">
        <v>738</v>
      </c>
      <c r="K81" s="1324"/>
      <c r="L81" s="1324"/>
      <c r="M81" s="1323" t="s">
        <v>755</v>
      </c>
      <c r="N81" s="1324"/>
      <c r="O81" s="1324"/>
      <c r="P81" s="1323"/>
      <c r="Q81" s="1324"/>
      <c r="R81" s="1323"/>
      <c r="S81" s="1324"/>
      <c r="T81" s="1325" t="s">
        <v>397</v>
      </c>
      <c r="U81" s="1324"/>
      <c r="V81" s="1324"/>
      <c r="W81" s="1324"/>
      <c r="X81" s="1324"/>
      <c r="Y81" s="1324"/>
      <c r="Z81" s="1324"/>
      <c r="AA81" s="1324"/>
      <c r="AB81" s="1323" t="s">
        <v>732</v>
      </c>
      <c r="AC81" s="1324"/>
      <c r="AD81" s="1324"/>
      <c r="AE81" s="1324"/>
      <c r="AF81" s="1324"/>
      <c r="AG81" s="1323" t="s">
        <v>733</v>
      </c>
      <c r="AH81" s="1324"/>
      <c r="AI81" s="1324"/>
      <c r="AJ81" s="1092" t="s">
        <v>417</v>
      </c>
      <c r="AK81" s="1326" t="s">
        <v>734</v>
      </c>
      <c r="AL81" s="1324"/>
      <c r="AM81" s="1324"/>
      <c r="AN81" s="1324"/>
      <c r="AO81" s="1324"/>
      <c r="AP81" s="1324"/>
      <c r="AQ81" s="1132">
        <v>666111856</v>
      </c>
      <c r="AR81" s="1132">
        <v>0</v>
      </c>
      <c r="AS81" s="1132">
        <v>666111856</v>
      </c>
      <c r="AT81" s="1132">
        <v>0</v>
      </c>
      <c r="AU81" s="1211">
        <v>0</v>
      </c>
      <c r="AV81" s="1132">
        <v>0</v>
      </c>
      <c r="AW81" s="1205">
        <v>0</v>
      </c>
      <c r="AX81" s="1132">
        <v>0</v>
      </c>
      <c r="AY81" s="1222">
        <v>0</v>
      </c>
      <c r="AZ81" s="1132">
        <v>0</v>
      </c>
      <c r="BA81" s="1132">
        <v>0</v>
      </c>
      <c r="BB81" s="1132">
        <v>0</v>
      </c>
      <c r="BC81" s="1132">
        <v>0</v>
      </c>
    </row>
    <row r="82" spans="1:55" x14ac:dyDescent="0.25">
      <c r="A82" s="1133" t="str">
        <f t="shared" si="7"/>
        <v>A20411610</v>
      </c>
      <c r="B82" s="1323" t="s">
        <v>361</v>
      </c>
      <c r="C82" s="1324"/>
      <c r="D82" s="1323" t="s">
        <v>741</v>
      </c>
      <c r="E82" s="1324"/>
      <c r="F82" s="1323" t="s">
        <v>739</v>
      </c>
      <c r="G82" s="1324"/>
      <c r="H82" s="1323" t="s">
        <v>742</v>
      </c>
      <c r="I82" s="1324"/>
      <c r="J82" s="1323" t="s">
        <v>738</v>
      </c>
      <c r="K82" s="1324"/>
      <c r="L82" s="1324"/>
      <c r="M82" s="1323" t="s">
        <v>370</v>
      </c>
      <c r="N82" s="1324"/>
      <c r="O82" s="1324"/>
      <c r="P82" s="1323"/>
      <c r="Q82" s="1324"/>
      <c r="R82" s="1323"/>
      <c r="S82" s="1324"/>
      <c r="T82" s="1325" t="s">
        <v>399</v>
      </c>
      <c r="U82" s="1324"/>
      <c r="V82" s="1324"/>
      <c r="W82" s="1324"/>
      <c r="X82" s="1324"/>
      <c r="Y82" s="1324"/>
      <c r="Z82" s="1324"/>
      <c r="AA82" s="1324"/>
      <c r="AB82" s="1323" t="s">
        <v>732</v>
      </c>
      <c r="AC82" s="1324"/>
      <c r="AD82" s="1324"/>
      <c r="AE82" s="1324"/>
      <c r="AF82" s="1324"/>
      <c r="AG82" s="1323" t="s">
        <v>733</v>
      </c>
      <c r="AH82" s="1324"/>
      <c r="AI82" s="1324"/>
      <c r="AJ82" s="1092" t="s">
        <v>417</v>
      </c>
      <c r="AK82" s="1326" t="s">
        <v>734</v>
      </c>
      <c r="AL82" s="1324"/>
      <c r="AM82" s="1324"/>
      <c r="AN82" s="1324"/>
      <c r="AO82" s="1324"/>
      <c r="AP82" s="1324"/>
      <c r="AQ82" s="1132">
        <v>650000000</v>
      </c>
      <c r="AR82" s="1132">
        <v>650000000</v>
      </c>
      <c r="AS82" s="1132">
        <v>0</v>
      </c>
      <c r="AT82" s="1132">
        <v>0</v>
      </c>
      <c r="AU82" s="1211">
        <v>0</v>
      </c>
      <c r="AV82" s="1132">
        <v>650000000</v>
      </c>
      <c r="AW82" s="1205">
        <v>0</v>
      </c>
      <c r="AX82" s="1132">
        <v>0</v>
      </c>
      <c r="AY82" s="1222">
        <v>0</v>
      </c>
      <c r="AZ82" s="1132">
        <v>0</v>
      </c>
      <c r="BA82" s="1132">
        <v>0</v>
      </c>
      <c r="BB82" s="1132">
        <v>0</v>
      </c>
      <c r="BC82" s="1132">
        <v>0</v>
      </c>
    </row>
    <row r="83" spans="1:55" s="1138" customFormat="1" x14ac:dyDescent="0.25">
      <c r="A83" s="1138" t="str">
        <f t="shared" si="7"/>
        <v>A204210</v>
      </c>
      <c r="B83" s="1361" t="s">
        <v>361</v>
      </c>
      <c r="C83" s="1360"/>
      <c r="D83" s="1361" t="s">
        <v>741</v>
      </c>
      <c r="E83" s="1360"/>
      <c r="F83" s="1361" t="s">
        <v>739</v>
      </c>
      <c r="G83" s="1360"/>
      <c r="H83" s="1361" t="s">
        <v>742</v>
      </c>
      <c r="I83" s="1360"/>
      <c r="J83" s="1361" t="s">
        <v>741</v>
      </c>
      <c r="K83" s="1360"/>
      <c r="L83" s="1360"/>
      <c r="M83" s="1361"/>
      <c r="N83" s="1360"/>
      <c r="O83" s="1360"/>
      <c r="P83" s="1361"/>
      <c r="Q83" s="1360"/>
      <c r="R83" s="1361"/>
      <c r="S83" s="1360"/>
      <c r="T83" s="1362" t="s">
        <v>635</v>
      </c>
      <c r="U83" s="1360"/>
      <c r="V83" s="1360"/>
      <c r="W83" s="1360"/>
      <c r="X83" s="1360"/>
      <c r="Y83" s="1360"/>
      <c r="Z83" s="1360"/>
      <c r="AA83" s="1360"/>
      <c r="AB83" s="1361" t="s">
        <v>732</v>
      </c>
      <c r="AC83" s="1360"/>
      <c r="AD83" s="1360"/>
      <c r="AE83" s="1360"/>
      <c r="AF83" s="1360"/>
      <c r="AG83" s="1361" t="s">
        <v>733</v>
      </c>
      <c r="AH83" s="1360"/>
      <c r="AI83" s="1360"/>
      <c r="AJ83" s="1139" t="s">
        <v>417</v>
      </c>
      <c r="AK83" s="1359" t="s">
        <v>734</v>
      </c>
      <c r="AL83" s="1360"/>
      <c r="AM83" s="1360"/>
      <c r="AN83" s="1360"/>
      <c r="AO83" s="1360"/>
      <c r="AP83" s="1360"/>
      <c r="AQ83" s="1140">
        <v>17000000</v>
      </c>
      <c r="AR83" s="1140">
        <v>0</v>
      </c>
      <c r="AS83" s="1140">
        <v>17000000</v>
      </c>
      <c r="AT83" s="1140">
        <v>0</v>
      </c>
      <c r="AU83" s="1209">
        <v>0</v>
      </c>
      <c r="AV83" s="1140">
        <v>0</v>
      </c>
      <c r="AW83" s="1203">
        <v>0</v>
      </c>
      <c r="AX83" s="1140">
        <v>0</v>
      </c>
      <c r="AY83" s="1220">
        <v>0</v>
      </c>
      <c r="AZ83" s="1140">
        <v>0</v>
      </c>
      <c r="BA83" s="1140">
        <v>0</v>
      </c>
      <c r="BB83" s="1140">
        <v>0</v>
      </c>
      <c r="BC83" s="1140">
        <v>0</v>
      </c>
    </row>
    <row r="84" spans="1:55" x14ac:dyDescent="0.25">
      <c r="A84" s="1133" t="str">
        <f t="shared" si="7"/>
        <v>A2042110</v>
      </c>
      <c r="B84" s="1323" t="s">
        <v>361</v>
      </c>
      <c r="C84" s="1324"/>
      <c r="D84" s="1323" t="s">
        <v>741</v>
      </c>
      <c r="E84" s="1324"/>
      <c r="F84" s="1323" t="s">
        <v>739</v>
      </c>
      <c r="G84" s="1324"/>
      <c r="H84" s="1323" t="s">
        <v>742</v>
      </c>
      <c r="I84" s="1324"/>
      <c r="J84" s="1323" t="s">
        <v>741</v>
      </c>
      <c r="K84" s="1324"/>
      <c r="L84" s="1324"/>
      <c r="M84" s="1323" t="s">
        <v>738</v>
      </c>
      <c r="N84" s="1324"/>
      <c r="O84" s="1324"/>
      <c r="P84" s="1323"/>
      <c r="Q84" s="1324"/>
      <c r="R84" s="1323"/>
      <c r="S84" s="1324"/>
      <c r="T84" s="1325" t="s">
        <v>401</v>
      </c>
      <c r="U84" s="1324"/>
      <c r="V84" s="1324"/>
      <c r="W84" s="1324"/>
      <c r="X84" s="1324"/>
      <c r="Y84" s="1324"/>
      <c r="Z84" s="1324"/>
      <c r="AA84" s="1324"/>
      <c r="AB84" s="1323" t="s">
        <v>732</v>
      </c>
      <c r="AC84" s="1324"/>
      <c r="AD84" s="1324"/>
      <c r="AE84" s="1324"/>
      <c r="AF84" s="1324"/>
      <c r="AG84" s="1323" t="s">
        <v>733</v>
      </c>
      <c r="AH84" s="1324"/>
      <c r="AI84" s="1324"/>
      <c r="AJ84" s="1092" t="s">
        <v>417</v>
      </c>
      <c r="AK84" s="1326" t="s">
        <v>734</v>
      </c>
      <c r="AL84" s="1324"/>
      <c r="AM84" s="1324"/>
      <c r="AN84" s="1324"/>
      <c r="AO84" s="1324"/>
      <c r="AP84" s="1324"/>
      <c r="AQ84" s="1132">
        <v>15000000</v>
      </c>
      <c r="AR84" s="1132">
        <v>0</v>
      </c>
      <c r="AS84" s="1132">
        <v>15000000</v>
      </c>
      <c r="AT84" s="1132">
        <v>0</v>
      </c>
      <c r="AU84" s="1211">
        <v>0</v>
      </c>
      <c r="AV84" s="1132">
        <v>0</v>
      </c>
      <c r="AW84" s="1205">
        <v>0</v>
      </c>
      <c r="AX84" s="1132">
        <v>0</v>
      </c>
      <c r="AY84" s="1222">
        <v>0</v>
      </c>
      <c r="AZ84" s="1132">
        <v>0</v>
      </c>
      <c r="BA84" s="1132">
        <v>0</v>
      </c>
      <c r="BB84" s="1132">
        <v>0</v>
      </c>
      <c r="BC84" s="1132">
        <v>0</v>
      </c>
    </row>
    <row r="85" spans="1:55" x14ac:dyDescent="0.25">
      <c r="A85" s="1133" t="str">
        <f t="shared" si="7"/>
        <v>A2042210</v>
      </c>
      <c r="B85" s="1323" t="s">
        <v>361</v>
      </c>
      <c r="C85" s="1324"/>
      <c r="D85" s="1323" t="s">
        <v>741</v>
      </c>
      <c r="E85" s="1324"/>
      <c r="F85" s="1323" t="s">
        <v>739</v>
      </c>
      <c r="G85" s="1324"/>
      <c r="H85" s="1323" t="s">
        <v>742</v>
      </c>
      <c r="I85" s="1324"/>
      <c r="J85" s="1323" t="s">
        <v>741</v>
      </c>
      <c r="K85" s="1324"/>
      <c r="L85" s="1324"/>
      <c r="M85" s="1323" t="s">
        <v>741</v>
      </c>
      <c r="N85" s="1324"/>
      <c r="O85" s="1324"/>
      <c r="P85" s="1323"/>
      <c r="Q85" s="1324"/>
      <c r="R85" s="1323"/>
      <c r="S85" s="1324"/>
      <c r="T85" s="1325" t="s">
        <v>402</v>
      </c>
      <c r="U85" s="1324"/>
      <c r="V85" s="1324"/>
      <c r="W85" s="1324"/>
      <c r="X85" s="1324"/>
      <c r="Y85" s="1324"/>
      <c r="Z85" s="1324"/>
      <c r="AA85" s="1324"/>
      <c r="AB85" s="1323" t="s">
        <v>732</v>
      </c>
      <c r="AC85" s="1324"/>
      <c r="AD85" s="1324"/>
      <c r="AE85" s="1324"/>
      <c r="AF85" s="1324"/>
      <c r="AG85" s="1323" t="s">
        <v>733</v>
      </c>
      <c r="AH85" s="1324"/>
      <c r="AI85" s="1324"/>
      <c r="AJ85" s="1092" t="s">
        <v>417</v>
      </c>
      <c r="AK85" s="1326" t="s">
        <v>734</v>
      </c>
      <c r="AL85" s="1324"/>
      <c r="AM85" s="1324"/>
      <c r="AN85" s="1324"/>
      <c r="AO85" s="1324"/>
      <c r="AP85" s="1324"/>
      <c r="AQ85" s="1132">
        <v>2000000</v>
      </c>
      <c r="AR85" s="1132">
        <v>0</v>
      </c>
      <c r="AS85" s="1132">
        <v>2000000</v>
      </c>
      <c r="AT85" s="1132">
        <v>0</v>
      </c>
      <c r="AU85" s="1211">
        <v>0</v>
      </c>
      <c r="AV85" s="1132">
        <v>0</v>
      </c>
      <c r="AW85" s="1205">
        <v>0</v>
      </c>
      <c r="AX85" s="1132">
        <v>0</v>
      </c>
      <c r="AY85" s="1222">
        <v>0</v>
      </c>
      <c r="AZ85" s="1132">
        <v>0</v>
      </c>
      <c r="BA85" s="1132">
        <v>0</v>
      </c>
      <c r="BB85" s="1132">
        <v>0</v>
      </c>
      <c r="BC85" s="1132">
        <v>0</v>
      </c>
    </row>
    <row r="86" spans="1:55" s="1138" customFormat="1" x14ac:dyDescent="0.25">
      <c r="A86" s="1138" t="str">
        <f t="shared" si="7"/>
        <v>A204410</v>
      </c>
      <c r="B86" s="1361" t="s">
        <v>361</v>
      </c>
      <c r="C86" s="1360"/>
      <c r="D86" s="1361" t="s">
        <v>741</v>
      </c>
      <c r="E86" s="1360"/>
      <c r="F86" s="1361" t="s">
        <v>739</v>
      </c>
      <c r="G86" s="1360"/>
      <c r="H86" s="1361" t="s">
        <v>742</v>
      </c>
      <c r="I86" s="1360"/>
      <c r="J86" s="1361" t="s">
        <v>742</v>
      </c>
      <c r="K86" s="1360"/>
      <c r="L86" s="1360"/>
      <c r="M86" s="1361"/>
      <c r="N86" s="1360"/>
      <c r="O86" s="1360"/>
      <c r="P86" s="1361"/>
      <c r="Q86" s="1360"/>
      <c r="R86" s="1361"/>
      <c r="S86" s="1360"/>
      <c r="T86" s="1362" t="s">
        <v>637</v>
      </c>
      <c r="U86" s="1360"/>
      <c r="V86" s="1360"/>
      <c r="W86" s="1360"/>
      <c r="X86" s="1360"/>
      <c r="Y86" s="1360"/>
      <c r="Z86" s="1360"/>
      <c r="AA86" s="1360"/>
      <c r="AB86" s="1361" t="s">
        <v>732</v>
      </c>
      <c r="AC86" s="1360"/>
      <c r="AD86" s="1360"/>
      <c r="AE86" s="1360"/>
      <c r="AF86" s="1360"/>
      <c r="AG86" s="1361" t="s">
        <v>733</v>
      </c>
      <c r="AH86" s="1360"/>
      <c r="AI86" s="1360"/>
      <c r="AJ86" s="1139" t="s">
        <v>417</v>
      </c>
      <c r="AK86" s="1359" t="s">
        <v>734</v>
      </c>
      <c r="AL86" s="1360"/>
      <c r="AM86" s="1360"/>
      <c r="AN86" s="1360"/>
      <c r="AO86" s="1360"/>
      <c r="AP86" s="1360"/>
      <c r="AQ86" s="1140">
        <v>1003500000</v>
      </c>
      <c r="AR86" s="1140">
        <v>65250000</v>
      </c>
      <c r="AS86" s="1140">
        <v>938250000</v>
      </c>
      <c r="AT86" s="1140">
        <v>0</v>
      </c>
      <c r="AU86" s="1209">
        <v>65250000</v>
      </c>
      <c r="AV86" s="1140">
        <v>0</v>
      </c>
      <c r="AW86" s="1203">
        <v>5250000</v>
      </c>
      <c r="AX86" s="1140">
        <v>60000000</v>
      </c>
      <c r="AY86" s="1220">
        <v>5250000</v>
      </c>
      <c r="AZ86" s="1140">
        <v>0</v>
      </c>
      <c r="BA86" s="1140">
        <v>5250000</v>
      </c>
      <c r="BB86" s="1140">
        <v>0</v>
      </c>
      <c r="BC86" s="1140">
        <v>0</v>
      </c>
    </row>
    <row r="87" spans="1:55" x14ac:dyDescent="0.25">
      <c r="A87" s="1133" t="str">
        <f t="shared" si="7"/>
        <v>A2044110</v>
      </c>
      <c r="B87" s="1323" t="s">
        <v>361</v>
      </c>
      <c r="C87" s="1324"/>
      <c r="D87" s="1323" t="s">
        <v>741</v>
      </c>
      <c r="E87" s="1324"/>
      <c r="F87" s="1323" t="s">
        <v>739</v>
      </c>
      <c r="G87" s="1324"/>
      <c r="H87" s="1323" t="s">
        <v>742</v>
      </c>
      <c r="I87" s="1324"/>
      <c r="J87" s="1323" t="s">
        <v>742</v>
      </c>
      <c r="K87" s="1324"/>
      <c r="L87" s="1324"/>
      <c r="M87" s="1323" t="s">
        <v>738</v>
      </c>
      <c r="N87" s="1324"/>
      <c r="O87" s="1324"/>
      <c r="P87" s="1323"/>
      <c r="Q87" s="1324"/>
      <c r="R87" s="1323"/>
      <c r="S87" s="1324"/>
      <c r="T87" s="1325" t="s">
        <v>403</v>
      </c>
      <c r="U87" s="1324"/>
      <c r="V87" s="1324"/>
      <c r="W87" s="1324"/>
      <c r="X87" s="1324"/>
      <c r="Y87" s="1324"/>
      <c r="Z87" s="1324"/>
      <c r="AA87" s="1324"/>
      <c r="AB87" s="1323" t="s">
        <v>732</v>
      </c>
      <c r="AC87" s="1324"/>
      <c r="AD87" s="1324"/>
      <c r="AE87" s="1324"/>
      <c r="AF87" s="1324"/>
      <c r="AG87" s="1323" t="s">
        <v>733</v>
      </c>
      <c r="AH87" s="1324"/>
      <c r="AI87" s="1324"/>
      <c r="AJ87" s="1092" t="s">
        <v>417</v>
      </c>
      <c r="AK87" s="1326" t="s">
        <v>734</v>
      </c>
      <c r="AL87" s="1324"/>
      <c r="AM87" s="1324"/>
      <c r="AN87" s="1324"/>
      <c r="AO87" s="1324"/>
      <c r="AP87" s="1324"/>
      <c r="AQ87" s="1132">
        <v>322500000</v>
      </c>
      <c r="AR87" s="1132">
        <v>62000000</v>
      </c>
      <c r="AS87" s="1132">
        <v>260500000</v>
      </c>
      <c r="AT87" s="1132">
        <v>0</v>
      </c>
      <c r="AU87" s="1211">
        <v>62000000</v>
      </c>
      <c r="AV87" s="1132">
        <v>0</v>
      </c>
      <c r="AW87" s="1205">
        <v>2000000</v>
      </c>
      <c r="AX87" s="1132">
        <v>60000000</v>
      </c>
      <c r="AY87" s="1222">
        <v>2000000</v>
      </c>
      <c r="AZ87" s="1132">
        <v>0</v>
      </c>
      <c r="BA87" s="1132">
        <v>2000000</v>
      </c>
      <c r="BB87" s="1132">
        <v>0</v>
      </c>
      <c r="BC87" s="1132">
        <v>0</v>
      </c>
    </row>
    <row r="88" spans="1:55" x14ac:dyDescent="0.25">
      <c r="A88" s="1133" t="str">
        <f t="shared" si="7"/>
        <v>A2044610</v>
      </c>
      <c r="B88" s="1323" t="s">
        <v>361</v>
      </c>
      <c r="C88" s="1324"/>
      <c r="D88" s="1323" t="s">
        <v>741</v>
      </c>
      <c r="E88" s="1324"/>
      <c r="F88" s="1323" t="s">
        <v>739</v>
      </c>
      <c r="G88" s="1324"/>
      <c r="H88" s="1323" t="s">
        <v>742</v>
      </c>
      <c r="I88" s="1324"/>
      <c r="J88" s="1323" t="s">
        <v>742</v>
      </c>
      <c r="K88" s="1324"/>
      <c r="L88" s="1324"/>
      <c r="M88" s="1323" t="s">
        <v>753</v>
      </c>
      <c r="N88" s="1324"/>
      <c r="O88" s="1324"/>
      <c r="P88" s="1323"/>
      <c r="Q88" s="1324"/>
      <c r="R88" s="1323"/>
      <c r="S88" s="1324"/>
      <c r="T88" s="1325" t="s">
        <v>404</v>
      </c>
      <c r="U88" s="1324"/>
      <c r="V88" s="1324"/>
      <c r="W88" s="1324"/>
      <c r="X88" s="1324"/>
      <c r="Y88" s="1324"/>
      <c r="Z88" s="1324"/>
      <c r="AA88" s="1324"/>
      <c r="AB88" s="1323" t="s">
        <v>732</v>
      </c>
      <c r="AC88" s="1324"/>
      <c r="AD88" s="1324"/>
      <c r="AE88" s="1324"/>
      <c r="AF88" s="1324"/>
      <c r="AG88" s="1323" t="s">
        <v>733</v>
      </c>
      <c r="AH88" s="1324"/>
      <c r="AI88" s="1324"/>
      <c r="AJ88" s="1092" t="s">
        <v>417</v>
      </c>
      <c r="AK88" s="1326" t="s">
        <v>734</v>
      </c>
      <c r="AL88" s="1324"/>
      <c r="AM88" s="1324"/>
      <c r="AN88" s="1324"/>
      <c r="AO88" s="1324"/>
      <c r="AP88" s="1324"/>
      <c r="AQ88" s="1132">
        <v>40000000</v>
      </c>
      <c r="AR88" s="1132">
        <v>0</v>
      </c>
      <c r="AS88" s="1132">
        <v>40000000</v>
      </c>
      <c r="AT88" s="1132">
        <v>0</v>
      </c>
      <c r="AU88" s="1211">
        <v>0</v>
      </c>
      <c r="AV88" s="1132">
        <v>0</v>
      </c>
      <c r="AW88" s="1205">
        <v>0</v>
      </c>
      <c r="AX88" s="1132">
        <v>0</v>
      </c>
      <c r="AY88" s="1222">
        <v>0</v>
      </c>
      <c r="AZ88" s="1132">
        <v>0</v>
      </c>
      <c r="BA88" s="1132">
        <v>0</v>
      </c>
      <c r="BB88" s="1132">
        <v>0</v>
      </c>
      <c r="BC88" s="1132">
        <v>0</v>
      </c>
    </row>
    <row r="89" spans="1:55" x14ac:dyDescent="0.25">
      <c r="A89" s="1133" t="str">
        <f t="shared" si="7"/>
        <v>A2044910</v>
      </c>
      <c r="B89" s="1323" t="s">
        <v>361</v>
      </c>
      <c r="C89" s="1324"/>
      <c r="D89" s="1323" t="s">
        <v>741</v>
      </c>
      <c r="E89" s="1324"/>
      <c r="F89" s="1323" t="s">
        <v>739</v>
      </c>
      <c r="G89" s="1324"/>
      <c r="H89" s="1323" t="s">
        <v>742</v>
      </c>
      <c r="I89" s="1324"/>
      <c r="J89" s="1323" t="s">
        <v>742</v>
      </c>
      <c r="K89" s="1324"/>
      <c r="L89" s="1324"/>
      <c r="M89" s="1323" t="s">
        <v>747</v>
      </c>
      <c r="N89" s="1324"/>
      <c r="O89" s="1324"/>
      <c r="P89" s="1323"/>
      <c r="Q89" s="1324"/>
      <c r="R89" s="1323"/>
      <c r="S89" s="1324"/>
      <c r="T89" s="1325" t="s">
        <v>405</v>
      </c>
      <c r="U89" s="1324"/>
      <c r="V89" s="1324"/>
      <c r="W89" s="1324"/>
      <c r="X89" s="1324"/>
      <c r="Y89" s="1324"/>
      <c r="Z89" s="1324"/>
      <c r="AA89" s="1324"/>
      <c r="AB89" s="1323" t="s">
        <v>732</v>
      </c>
      <c r="AC89" s="1324"/>
      <c r="AD89" s="1324"/>
      <c r="AE89" s="1324"/>
      <c r="AF89" s="1324"/>
      <c r="AG89" s="1323" t="s">
        <v>733</v>
      </c>
      <c r="AH89" s="1324"/>
      <c r="AI89" s="1324"/>
      <c r="AJ89" s="1092" t="s">
        <v>417</v>
      </c>
      <c r="AK89" s="1326" t="s">
        <v>734</v>
      </c>
      <c r="AL89" s="1324"/>
      <c r="AM89" s="1324"/>
      <c r="AN89" s="1324"/>
      <c r="AO89" s="1324"/>
      <c r="AP89" s="1324"/>
      <c r="AQ89" s="1132">
        <v>18000000</v>
      </c>
      <c r="AR89" s="1132">
        <v>1500000</v>
      </c>
      <c r="AS89" s="1132">
        <v>16500000</v>
      </c>
      <c r="AT89" s="1132">
        <v>0</v>
      </c>
      <c r="AU89" s="1211">
        <v>1500000</v>
      </c>
      <c r="AV89" s="1132">
        <v>0</v>
      </c>
      <c r="AW89" s="1205">
        <v>1500000</v>
      </c>
      <c r="AX89" s="1132">
        <v>0</v>
      </c>
      <c r="AY89" s="1222">
        <v>1500000</v>
      </c>
      <c r="AZ89" s="1132">
        <v>0</v>
      </c>
      <c r="BA89" s="1132">
        <v>1500000</v>
      </c>
      <c r="BB89" s="1132">
        <v>0</v>
      </c>
      <c r="BC89" s="1132">
        <v>0</v>
      </c>
    </row>
    <row r="90" spans="1:55" x14ac:dyDescent="0.25">
      <c r="A90" s="1133" t="s">
        <v>853</v>
      </c>
      <c r="B90" s="1323" t="s">
        <v>361</v>
      </c>
      <c r="C90" s="1324"/>
      <c r="D90" s="1323" t="s">
        <v>741</v>
      </c>
      <c r="E90" s="1324"/>
      <c r="F90" s="1323" t="s">
        <v>739</v>
      </c>
      <c r="G90" s="1324"/>
      <c r="H90" s="1323" t="s">
        <v>742</v>
      </c>
      <c r="I90" s="1324"/>
      <c r="J90" s="1323" t="s">
        <v>742</v>
      </c>
      <c r="K90" s="1324"/>
      <c r="L90" s="1324"/>
      <c r="M90" s="1323" t="s">
        <v>745</v>
      </c>
      <c r="N90" s="1324"/>
      <c r="O90" s="1324"/>
      <c r="P90" s="1323"/>
      <c r="Q90" s="1324"/>
      <c r="R90" s="1323"/>
      <c r="S90" s="1324"/>
      <c r="T90" s="1325" t="s">
        <v>406</v>
      </c>
      <c r="U90" s="1324"/>
      <c r="V90" s="1324"/>
      <c r="W90" s="1324"/>
      <c r="X90" s="1324"/>
      <c r="Y90" s="1324"/>
      <c r="Z90" s="1324"/>
      <c r="AA90" s="1324"/>
      <c r="AB90" s="1323" t="s">
        <v>732</v>
      </c>
      <c r="AC90" s="1324"/>
      <c r="AD90" s="1324"/>
      <c r="AE90" s="1324"/>
      <c r="AF90" s="1324"/>
      <c r="AG90" s="1323" t="s">
        <v>733</v>
      </c>
      <c r="AH90" s="1324"/>
      <c r="AI90" s="1324"/>
      <c r="AJ90" s="1092" t="s">
        <v>417</v>
      </c>
      <c r="AK90" s="1326" t="s">
        <v>734</v>
      </c>
      <c r="AL90" s="1324"/>
      <c r="AM90" s="1324"/>
      <c r="AN90" s="1324"/>
      <c r="AO90" s="1324"/>
      <c r="AP90" s="1324"/>
      <c r="AQ90" s="1132">
        <v>546000000</v>
      </c>
      <c r="AR90" s="1132">
        <v>500000</v>
      </c>
      <c r="AS90" s="1132">
        <v>545500000</v>
      </c>
      <c r="AT90" s="1132">
        <v>0</v>
      </c>
      <c r="AU90" s="1211">
        <v>500000</v>
      </c>
      <c r="AV90" s="1132">
        <v>0</v>
      </c>
      <c r="AW90" s="1205">
        <v>500000</v>
      </c>
      <c r="AX90" s="1132">
        <v>0</v>
      </c>
      <c r="AY90" s="1222">
        <v>500000</v>
      </c>
      <c r="AZ90" s="1132">
        <v>0</v>
      </c>
      <c r="BA90" s="1132">
        <v>500000</v>
      </c>
      <c r="BB90" s="1132">
        <v>0</v>
      </c>
      <c r="BC90" s="1132">
        <v>0</v>
      </c>
    </row>
    <row r="91" spans="1:55" x14ac:dyDescent="0.25">
      <c r="A91" s="1133" t="str">
        <f t="shared" si="7"/>
        <v>A20441710</v>
      </c>
      <c r="B91" s="1323" t="s">
        <v>361</v>
      </c>
      <c r="C91" s="1324"/>
      <c r="D91" s="1323" t="s">
        <v>741</v>
      </c>
      <c r="E91" s="1324"/>
      <c r="F91" s="1323" t="s">
        <v>739</v>
      </c>
      <c r="G91" s="1324"/>
      <c r="H91" s="1323" t="s">
        <v>742</v>
      </c>
      <c r="I91" s="1324"/>
      <c r="J91" s="1323" t="s">
        <v>742</v>
      </c>
      <c r="K91" s="1324"/>
      <c r="L91" s="1324"/>
      <c r="M91" s="1323" t="s">
        <v>760</v>
      </c>
      <c r="N91" s="1324"/>
      <c r="O91" s="1324"/>
      <c r="P91" s="1323"/>
      <c r="Q91" s="1324"/>
      <c r="R91" s="1323"/>
      <c r="S91" s="1324"/>
      <c r="T91" s="1325" t="s">
        <v>407</v>
      </c>
      <c r="U91" s="1324"/>
      <c r="V91" s="1324"/>
      <c r="W91" s="1324"/>
      <c r="X91" s="1324"/>
      <c r="Y91" s="1324"/>
      <c r="Z91" s="1324"/>
      <c r="AA91" s="1324"/>
      <c r="AB91" s="1323" t="s">
        <v>732</v>
      </c>
      <c r="AC91" s="1324"/>
      <c r="AD91" s="1324"/>
      <c r="AE91" s="1324"/>
      <c r="AF91" s="1324"/>
      <c r="AG91" s="1323" t="s">
        <v>733</v>
      </c>
      <c r="AH91" s="1324"/>
      <c r="AI91" s="1324"/>
      <c r="AJ91" s="1092" t="s">
        <v>417</v>
      </c>
      <c r="AK91" s="1326" t="s">
        <v>734</v>
      </c>
      <c r="AL91" s="1324"/>
      <c r="AM91" s="1324"/>
      <c r="AN91" s="1324"/>
      <c r="AO91" s="1324"/>
      <c r="AP91" s="1324"/>
      <c r="AQ91" s="1132">
        <v>26800000</v>
      </c>
      <c r="AR91" s="1132">
        <v>150000</v>
      </c>
      <c r="AS91" s="1132">
        <v>26650000</v>
      </c>
      <c r="AT91" s="1132">
        <v>0</v>
      </c>
      <c r="AU91" s="1211">
        <v>150000</v>
      </c>
      <c r="AV91" s="1132">
        <v>0</v>
      </c>
      <c r="AW91" s="1205">
        <v>150000</v>
      </c>
      <c r="AX91" s="1132">
        <v>0</v>
      </c>
      <c r="AY91" s="1222">
        <v>150000</v>
      </c>
      <c r="AZ91" s="1132">
        <v>0</v>
      </c>
      <c r="BA91" s="1132">
        <v>150000</v>
      </c>
      <c r="BB91" s="1132">
        <v>0</v>
      </c>
      <c r="BC91" s="1132">
        <v>0</v>
      </c>
    </row>
    <row r="92" spans="1:55" x14ac:dyDescent="0.25">
      <c r="A92" s="1133" t="str">
        <f t="shared" si="7"/>
        <v>A20441810</v>
      </c>
      <c r="B92" s="1323" t="s">
        <v>361</v>
      </c>
      <c r="C92" s="1324"/>
      <c r="D92" s="1323" t="s">
        <v>741</v>
      </c>
      <c r="E92" s="1324"/>
      <c r="F92" s="1323" t="s">
        <v>739</v>
      </c>
      <c r="G92" s="1324"/>
      <c r="H92" s="1323" t="s">
        <v>742</v>
      </c>
      <c r="I92" s="1324"/>
      <c r="J92" s="1323" t="s">
        <v>742</v>
      </c>
      <c r="K92" s="1324"/>
      <c r="L92" s="1324"/>
      <c r="M92" s="1323" t="s">
        <v>761</v>
      </c>
      <c r="N92" s="1324"/>
      <c r="O92" s="1324"/>
      <c r="P92" s="1323"/>
      <c r="Q92" s="1324"/>
      <c r="R92" s="1323"/>
      <c r="S92" s="1324"/>
      <c r="T92" s="1325" t="s">
        <v>408</v>
      </c>
      <c r="U92" s="1324"/>
      <c r="V92" s="1324"/>
      <c r="W92" s="1324"/>
      <c r="X92" s="1324"/>
      <c r="Y92" s="1324"/>
      <c r="Z92" s="1324"/>
      <c r="AA92" s="1324"/>
      <c r="AB92" s="1323" t="s">
        <v>732</v>
      </c>
      <c r="AC92" s="1324"/>
      <c r="AD92" s="1324"/>
      <c r="AE92" s="1324"/>
      <c r="AF92" s="1324"/>
      <c r="AG92" s="1323" t="s">
        <v>733</v>
      </c>
      <c r="AH92" s="1324"/>
      <c r="AI92" s="1324"/>
      <c r="AJ92" s="1092" t="s">
        <v>417</v>
      </c>
      <c r="AK92" s="1326" t="s">
        <v>734</v>
      </c>
      <c r="AL92" s="1324"/>
      <c r="AM92" s="1324"/>
      <c r="AN92" s="1324"/>
      <c r="AO92" s="1324"/>
      <c r="AP92" s="1324"/>
      <c r="AQ92" s="1132">
        <v>11200000</v>
      </c>
      <c r="AR92" s="1132">
        <v>100000</v>
      </c>
      <c r="AS92" s="1132">
        <v>11100000</v>
      </c>
      <c r="AT92" s="1132">
        <v>0</v>
      </c>
      <c r="AU92" s="1211">
        <v>100000</v>
      </c>
      <c r="AV92" s="1132">
        <v>0</v>
      </c>
      <c r="AW92" s="1205">
        <v>100000</v>
      </c>
      <c r="AX92" s="1132">
        <v>0</v>
      </c>
      <c r="AY92" s="1222">
        <v>100000</v>
      </c>
      <c r="AZ92" s="1132">
        <v>0</v>
      </c>
      <c r="BA92" s="1132">
        <v>100000</v>
      </c>
      <c r="BB92" s="1132">
        <v>0</v>
      </c>
      <c r="BC92" s="1132">
        <v>0</v>
      </c>
    </row>
    <row r="93" spans="1:55" x14ac:dyDescent="0.25">
      <c r="A93" s="1133" t="str">
        <f t="shared" si="7"/>
        <v>A20442010</v>
      </c>
      <c r="B93" s="1323" t="s">
        <v>361</v>
      </c>
      <c r="C93" s="1324"/>
      <c r="D93" s="1323" t="s">
        <v>741</v>
      </c>
      <c r="E93" s="1324"/>
      <c r="F93" s="1323" t="s">
        <v>739</v>
      </c>
      <c r="G93" s="1324"/>
      <c r="H93" s="1323" t="s">
        <v>742</v>
      </c>
      <c r="I93" s="1324"/>
      <c r="J93" s="1323" t="s">
        <v>742</v>
      </c>
      <c r="K93" s="1324"/>
      <c r="L93" s="1324"/>
      <c r="M93" s="1323" t="s">
        <v>762</v>
      </c>
      <c r="N93" s="1324"/>
      <c r="O93" s="1324"/>
      <c r="P93" s="1323"/>
      <c r="Q93" s="1324"/>
      <c r="R93" s="1323"/>
      <c r="S93" s="1324"/>
      <c r="T93" s="1325" t="s">
        <v>409</v>
      </c>
      <c r="U93" s="1324"/>
      <c r="V93" s="1324"/>
      <c r="W93" s="1324"/>
      <c r="X93" s="1324"/>
      <c r="Y93" s="1324"/>
      <c r="Z93" s="1324"/>
      <c r="AA93" s="1324"/>
      <c r="AB93" s="1323" t="s">
        <v>732</v>
      </c>
      <c r="AC93" s="1324"/>
      <c r="AD93" s="1324"/>
      <c r="AE93" s="1324"/>
      <c r="AF93" s="1324"/>
      <c r="AG93" s="1323" t="s">
        <v>733</v>
      </c>
      <c r="AH93" s="1324"/>
      <c r="AI93" s="1324"/>
      <c r="AJ93" s="1092" t="s">
        <v>417</v>
      </c>
      <c r="AK93" s="1326" t="s">
        <v>734</v>
      </c>
      <c r="AL93" s="1324"/>
      <c r="AM93" s="1324"/>
      <c r="AN93" s="1324"/>
      <c r="AO93" s="1324"/>
      <c r="AP93" s="1324"/>
      <c r="AQ93" s="1132">
        <v>31000000</v>
      </c>
      <c r="AR93" s="1132">
        <v>500000</v>
      </c>
      <c r="AS93" s="1132">
        <v>30500000</v>
      </c>
      <c r="AT93" s="1132">
        <v>0</v>
      </c>
      <c r="AU93" s="1211">
        <v>500000</v>
      </c>
      <c r="AV93" s="1132">
        <v>0</v>
      </c>
      <c r="AW93" s="1205">
        <v>500000</v>
      </c>
      <c r="AX93" s="1132">
        <v>0</v>
      </c>
      <c r="AY93" s="1222">
        <v>500000</v>
      </c>
      <c r="AZ93" s="1132">
        <v>0</v>
      </c>
      <c r="BA93" s="1132">
        <v>500000</v>
      </c>
      <c r="BB93" s="1132">
        <v>0</v>
      </c>
      <c r="BC93" s="1132">
        <v>0</v>
      </c>
    </row>
    <row r="94" spans="1:55" x14ac:dyDescent="0.25">
      <c r="A94" s="1133" t="str">
        <f t="shared" si="7"/>
        <v>A20442310</v>
      </c>
      <c r="B94" s="1323" t="s">
        <v>361</v>
      </c>
      <c r="C94" s="1324"/>
      <c r="D94" s="1323" t="s">
        <v>741</v>
      </c>
      <c r="E94" s="1324"/>
      <c r="F94" s="1323" t="s">
        <v>739</v>
      </c>
      <c r="G94" s="1324"/>
      <c r="H94" s="1323" t="s">
        <v>742</v>
      </c>
      <c r="I94" s="1324"/>
      <c r="J94" s="1323" t="s">
        <v>742</v>
      </c>
      <c r="K94" s="1324"/>
      <c r="L94" s="1324"/>
      <c r="M94" s="1323" t="s">
        <v>764</v>
      </c>
      <c r="N94" s="1324"/>
      <c r="O94" s="1324"/>
      <c r="P94" s="1323"/>
      <c r="Q94" s="1324"/>
      <c r="R94" s="1323"/>
      <c r="S94" s="1324"/>
      <c r="T94" s="1325" t="s">
        <v>411</v>
      </c>
      <c r="U94" s="1324"/>
      <c r="V94" s="1324"/>
      <c r="W94" s="1324"/>
      <c r="X94" s="1324"/>
      <c r="Y94" s="1324"/>
      <c r="Z94" s="1324"/>
      <c r="AA94" s="1324"/>
      <c r="AB94" s="1323" t="s">
        <v>732</v>
      </c>
      <c r="AC94" s="1324"/>
      <c r="AD94" s="1324"/>
      <c r="AE94" s="1324"/>
      <c r="AF94" s="1324"/>
      <c r="AG94" s="1323" t="s">
        <v>733</v>
      </c>
      <c r="AH94" s="1324"/>
      <c r="AI94" s="1324"/>
      <c r="AJ94" s="1092" t="s">
        <v>417</v>
      </c>
      <c r="AK94" s="1326" t="s">
        <v>734</v>
      </c>
      <c r="AL94" s="1324"/>
      <c r="AM94" s="1324"/>
      <c r="AN94" s="1324"/>
      <c r="AO94" s="1324"/>
      <c r="AP94" s="1324"/>
      <c r="AQ94" s="1132">
        <v>8000000</v>
      </c>
      <c r="AR94" s="1132">
        <v>500000</v>
      </c>
      <c r="AS94" s="1132">
        <v>7500000</v>
      </c>
      <c r="AT94" s="1132">
        <v>0</v>
      </c>
      <c r="AU94" s="1211">
        <v>500000</v>
      </c>
      <c r="AV94" s="1132">
        <v>0</v>
      </c>
      <c r="AW94" s="1205">
        <v>500000</v>
      </c>
      <c r="AX94" s="1132">
        <v>0</v>
      </c>
      <c r="AY94" s="1222">
        <v>500000</v>
      </c>
      <c r="AZ94" s="1132">
        <v>0</v>
      </c>
      <c r="BA94" s="1132">
        <v>500000</v>
      </c>
      <c r="BB94" s="1132">
        <v>0</v>
      </c>
      <c r="BC94" s="1132">
        <v>0</v>
      </c>
    </row>
    <row r="95" spans="1:55" s="1138" customFormat="1" x14ac:dyDescent="0.25">
      <c r="A95" s="1138" t="str">
        <f t="shared" si="7"/>
        <v>A204510</v>
      </c>
      <c r="B95" s="1361" t="s">
        <v>361</v>
      </c>
      <c r="C95" s="1360"/>
      <c r="D95" s="1361" t="s">
        <v>741</v>
      </c>
      <c r="E95" s="1360"/>
      <c r="F95" s="1361" t="s">
        <v>739</v>
      </c>
      <c r="G95" s="1360"/>
      <c r="H95" s="1361" t="s">
        <v>742</v>
      </c>
      <c r="I95" s="1360"/>
      <c r="J95" s="1361" t="s">
        <v>743</v>
      </c>
      <c r="K95" s="1360"/>
      <c r="L95" s="1360"/>
      <c r="M95" s="1361"/>
      <c r="N95" s="1360"/>
      <c r="O95" s="1360"/>
      <c r="P95" s="1361"/>
      <c r="Q95" s="1360"/>
      <c r="R95" s="1361"/>
      <c r="S95" s="1360"/>
      <c r="T95" s="1362" t="s">
        <v>640</v>
      </c>
      <c r="U95" s="1360"/>
      <c r="V95" s="1360"/>
      <c r="W95" s="1360"/>
      <c r="X95" s="1360"/>
      <c r="Y95" s="1360"/>
      <c r="Z95" s="1360"/>
      <c r="AA95" s="1360"/>
      <c r="AB95" s="1361" t="s">
        <v>732</v>
      </c>
      <c r="AC95" s="1360"/>
      <c r="AD95" s="1360"/>
      <c r="AE95" s="1360"/>
      <c r="AF95" s="1360"/>
      <c r="AG95" s="1361" t="s">
        <v>733</v>
      </c>
      <c r="AH95" s="1360"/>
      <c r="AI95" s="1360"/>
      <c r="AJ95" s="1139" t="s">
        <v>417</v>
      </c>
      <c r="AK95" s="1359" t="s">
        <v>734</v>
      </c>
      <c r="AL95" s="1360"/>
      <c r="AM95" s="1360"/>
      <c r="AN95" s="1360"/>
      <c r="AO95" s="1360"/>
      <c r="AP95" s="1360"/>
      <c r="AQ95" s="1140">
        <v>6617955943</v>
      </c>
      <c r="AR95" s="1140">
        <v>2720961186.6399999</v>
      </c>
      <c r="AS95" s="1140">
        <v>3896994756.3600001</v>
      </c>
      <c r="AT95" s="1140">
        <v>0</v>
      </c>
      <c r="AU95" s="1209">
        <v>2432876553.6399999</v>
      </c>
      <c r="AV95" s="1140">
        <v>288084633</v>
      </c>
      <c r="AW95" s="1203">
        <v>114468627</v>
      </c>
      <c r="AX95" s="1140">
        <v>2318407926.6399999</v>
      </c>
      <c r="AY95" s="1220">
        <v>114468627</v>
      </c>
      <c r="AZ95" s="1140">
        <v>0</v>
      </c>
      <c r="BA95" s="1140">
        <v>114468627</v>
      </c>
      <c r="BB95" s="1140">
        <v>0</v>
      </c>
      <c r="BC95" s="1140">
        <v>0</v>
      </c>
    </row>
    <row r="96" spans="1:55" x14ac:dyDescent="0.25">
      <c r="A96" s="1133" t="str">
        <f t="shared" si="7"/>
        <v>A2045110</v>
      </c>
      <c r="B96" s="1323" t="s">
        <v>361</v>
      </c>
      <c r="C96" s="1324"/>
      <c r="D96" s="1323" t="s">
        <v>741</v>
      </c>
      <c r="E96" s="1324"/>
      <c r="F96" s="1323" t="s">
        <v>739</v>
      </c>
      <c r="G96" s="1324"/>
      <c r="H96" s="1323" t="s">
        <v>742</v>
      </c>
      <c r="I96" s="1324"/>
      <c r="J96" s="1323" t="s">
        <v>743</v>
      </c>
      <c r="K96" s="1324"/>
      <c r="L96" s="1324"/>
      <c r="M96" s="1323" t="s">
        <v>738</v>
      </c>
      <c r="N96" s="1324"/>
      <c r="O96" s="1324"/>
      <c r="P96" s="1323"/>
      <c r="Q96" s="1324"/>
      <c r="R96" s="1323"/>
      <c r="S96" s="1324"/>
      <c r="T96" s="1325" t="s">
        <v>412</v>
      </c>
      <c r="U96" s="1324"/>
      <c r="V96" s="1324"/>
      <c r="W96" s="1324"/>
      <c r="X96" s="1324"/>
      <c r="Y96" s="1324"/>
      <c r="Z96" s="1324"/>
      <c r="AA96" s="1324"/>
      <c r="AB96" s="1323" t="s">
        <v>732</v>
      </c>
      <c r="AC96" s="1324"/>
      <c r="AD96" s="1324"/>
      <c r="AE96" s="1324"/>
      <c r="AF96" s="1324"/>
      <c r="AG96" s="1323" t="s">
        <v>733</v>
      </c>
      <c r="AH96" s="1324"/>
      <c r="AI96" s="1324"/>
      <c r="AJ96" s="1092" t="s">
        <v>417</v>
      </c>
      <c r="AK96" s="1326" t="s">
        <v>734</v>
      </c>
      <c r="AL96" s="1324"/>
      <c r="AM96" s="1324"/>
      <c r="AN96" s="1324"/>
      <c r="AO96" s="1324"/>
      <c r="AP96" s="1324"/>
      <c r="AQ96" s="1132">
        <v>1302704709</v>
      </c>
      <c r="AR96" s="1132">
        <v>382046320.08999997</v>
      </c>
      <c r="AS96" s="1132">
        <v>920658388.90999997</v>
      </c>
      <c r="AT96" s="1132">
        <v>0</v>
      </c>
      <c r="AU96" s="1211">
        <v>376546320.08999997</v>
      </c>
      <c r="AV96" s="1132">
        <v>5500000</v>
      </c>
      <c r="AW96" s="1205">
        <v>750000</v>
      </c>
      <c r="AX96" s="1132">
        <v>375796320.08999997</v>
      </c>
      <c r="AY96" s="1222">
        <v>750000</v>
      </c>
      <c r="AZ96" s="1132">
        <v>0</v>
      </c>
      <c r="BA96" s="1132">
        <v>750000</v>
      </c>
      <c r="BB96" s="1132">
        <v>0</v>
      </c>
      <c r="BC96" s="1132">
        <v>0</v>
      </c>
    </row>
    <row r="97" spans="1:55" x14ac:dyDescent="0.25">
      <c r="A97" s="1133" t="str">
        <f t="shared" si="7"/>
        <v>A2045210</v>
      </c>
      <c r="B97" s="1323" t="s">
        <v>361</v>
      </c>
      <c r="C97" s="1324"/>
      <c r="D97" s="1323" t="s">
        <v>741</v>
      </c>
      <c r="E97" s="1324"/>
      <c r="F97" s="1323" t="s">
        <v>739</v>
      </c>
      <c r="G97" s="1324"/>
      <c r="H97" s="1323" t="s">
        <v>742</v>
      </c>
      <c r="I97" s="1324"/>
      <c r="J97" s="1323" t="s">
        <v>743</v>
      </c>
      <c r="K97" s="1324"/>
      <c r="L97" s="1324"/>
      <c r="M97" s="1323" t="s">
        <v>741</v>
      </c>
      <c r="N97" s="1324"/>
      <c r="O97" s="1324"/>
      <c r="P97" s="1323"/>
      <c r="Q97" s="1324"/>
      <c r="R97" s="1323"/>
      <c r="S97" s="1324"/>
      <c r="T97" s="1325" t="s">
        <v>413</v>
      </c>
      <c r="U97" s="1324"/>
      <c r="V97" s="1324"/>
      <c r="W97" s="1324"/>
      <c r="X97" s="1324"/>
      <c r="Y97" s="1324"/>
      <c r="Z97" s="1324"/>
      <c r="AA97" s="1324"/>
      <c r="AB97" s="1323" t="s">
        <v>732</v>
      </c>
      <c r="AC97" s="1324"/>
      <c r="AD97" s="1324"/>
      <c r="AE97" s="1324"/>
      <c r="AF97" s="1324"/>
      <c r="AG97" s="1323" t="s">
        <v>733</v>
      </c>
      <c r="AH97" s="1324"/>
      <c r="AI97" s="1324"/>
      <c r="AJ97" s="1092" t="s">
        <v>417</v>
      </c>
      <c r="AK97" s="1326" t="s">
        <v>734</v>
      </c>
      <c r="AL97" s="1324"/>
      <c r="AM97" s="1324"/>
      <c r="AN97" s="1324"/>
      <c r="AO97" s="1324"/>
      <c r="AP97" s="1324"/>
      <c r="AQ97" s="1132">
        <v>13200000</v>
      </c>
      <c r="AR97" s="1132">
        <v>1100000</v>
      </c>
      <c r="AS97" s="1132">
        <v>12100000</v>
      </c>
      <c r="AT97" s="1132">
        <v>0</v>
      </c>
      <c r="AU97" s="1211">
        <v>1100000</v>
      </c>
      <c r="AV97" s="1132">
        <v>0</v>
      </c>
      <c r="AW97" s="1205">
        <v>1100000</v>
      </c>
      <c r="AX97" s="1132">
        <v>0</v>
      </c>
      <c r="AY97" s="1222">
        <v>1100000</v>
      </c>
      <c r="AZ97" s="1132">
        <v>0</v>
      </c>
      <c r="BA97" s="1132">
        <v>1100000</v>
      </c>
      <c r="BB97" s="1132">
        <v>0</v>
      </c>
      <c r="BC97" s="1132">
        <v>0</v>
      </c>
    </row>
    <row r="98" spans="1:55" x14ac:dyDescent="0.25">
      <c r="A98" s="1133" t="str">
        <f t="shared" si="7"/>
        <v>A2045510</v>
      </c>
      <c r="B98" s="1323" t="s">
        <v>361</v>
      </c>
      <c r="C98" s="1324"/>
      <c r="D98" s="1323" t="s">
        <v>741</v>
      </c>
      <c r="E98" s="1324"/>
      <c r="F98" s="1323" t="s">
        <v>739</v>
      </c>
      <c r="G98" s="1324"/>
      <c r="H98" s="1323" t="s">
        <v>742</v>
      </c>
      <c r="I98" s="1324"/>
      <c r="J98" s="1323" t="s">
        <v>743</v>
      </c>
      <c r="K98" s="1324"/>
      <c r="L98" s="1324"/>
      <c r="M98" s="1323" t="s">
        <v>743</v>
      </c>
      <c r="N98" s="1324"/>
      <c r="O98" s="1324"/>
      <c r="P98" s="1323"/>
      <c r="Q98" s="1324"/>
      <c r="R98" s="1323"/>
      <c r="S98" s="1324"/>
      <c r="T98" s="1325" t="s">
        <v>414</v>
      </c>
      <c r="U98" s="1324"/>
      <c r="V98" s="1324"/>
      <c r="W98" s="1324"/>
      <c r="X98" s="1324"/>
      <c r="Y98" s="1324"/>
      <c r="Z98" s="1324"/>
      <c r="AA98" s="1324"/>
      <c r="AB98" s="1323" t="s">
        <v>732</v>
      </c>
      <c r="AC98" s="1324"/>
      <c r="AD98" s="1324"/>
      <c r="AE98" s="1324"/>
      <c r="AF98" s="1324"/>
      <c r="AG98" s="1323" t="s">
        <v>733</v>
      </c>
      <c r="AH98" s="1324"/>
      <c r="AI98" s="1324"/>
      <c r="AJ98" s="1092" t="s">
        <v>417</v>
      </c>
      <c r="AK98" s="1326" t="s">
        <v>734</v>
      </c>
      <c r="AL98" s="1324"/>
      <c r="AM98" s="1324"/>
      <c r="AN98" s="1324"/>
      <c r="AO98" s="1324"/>
      <c r="AP98" s="1324"/>
      <c r="AQ98" s="1132">
        <v>1170000000</v>
      </c>
      <c r="AR98" s="1132">
        <v>0</v>
      </c>
      <c r="AS98" s="1132">
        <v>1170000000</v>
      </c>
      <c r="AT98" s="1132">
        <v>0</v>
      </c>
      <c r="AU98" s="1211">
        <v>0</v>
      </c>
      <c r="AV98" s="1132">
        <v>0</v>
      </c>
      <c r="AW98" s="1205">
        <v>0</v>
      </c>
      <c r="AX98" s="1132">
        <v>0</v>
      </c>
      <c r="AY98" s="1222">
        <v>0</v>
      </c>
      <c r="AZ98" s="1132">
        <v>0</v>
      </c>
      <c r="BA98" s="1132">
        <v>0</v>
      </c>
      <c r="BB98" s="1132">
        <v>0</v>
      </c>
      <c r="BC98" s="1132">
        <v>0</v>
      </c>
    </row>
    <row r="99" spans="1:55" x14ac:dyDescent="0.25">
      <c r="A99" s="1133" t="str">
        <f t="shared" ref="A99:A162" si="8">+B99&amp;D99&amp;F99&amp;H99&amp;J99&amp;M99&amp;P99&amp;R99&amp;AJ99</f>
        <v>A2045610</v>
      </c>
      <c r="B99" s="1323" t="s">
        <v>361</v>
      </c>
      <c r="C99" s="1324"/>
      <c r="D99" s="1323" t="s">
        <v>741</v>
      </c>
      <c r="E99" s="1324"/>
      <c r="F99" s="1323" t="s">
        <v>739</v>
      </c>
      <c r="G99" s="1324"/>
      <c r="H99" s="1323" t="s">
        <v>742</v>
      </c>
      <c r="I99" s="1324"/>
      <c r="J99" s="1323" t="s">
        <v>743</v>
      </c>
      <c r="K99" s="1324"/>
      <c r="L99" s="1324"/>
      <c r="M99" s="1323" t="s">
        <v>753</v>
      </c>
      <c r="N99" s="1324"/>
      <c r="O99" s="1324"/>
      <c r="P99" s="1323"/>
      <c r="Q99" s="1324"/>
      <c r="R99" s="1323"/>
      <c r="S99" s="1324"/>
      <c r="T99" s="1325" t="s">
        <v>415</v>
      </c>
      <c r="U99" s="1324"/>
      <c r="V99" s="1324"/>
      <c r="W99" s="1324"/>
      <c r="X99" s="1324"/>
      <c r="Y99" s="1324"/>
      <c r="Z99" s="1324"/>
      <c r="AA99" s="1324"/>
      <c r="AB99" s="1323" t="s">
        <v>732</v>
      </c>
      <c r="AC99" s="1324"/>
      <c r="AD99" s="1324"/>
      <c r="AE99" s="1324"/>
      <c r="AF99" s="1324"/>
      <c r="AG99" s="1323" t="s">
        <v>733</v>
      </c>
      <c r="AH99" s="1324"/>
      <c r="AI99" s="1324"/>
      <c r="AJ99" s="1092" t="s">
        <v>417</v>
      </c>
      <c r="AK99" s="1326" t="s">
        <v>734</v>
      </c>
      <c r="AL99" s="1324"/>
      <c r="AM99" s="1324"/>
      <c r="AN99" s="1324"/>
      <c r="AO99" s="1324"/>
      <c r="AP99" s="1324"/>
      <c r="AQ99" s="1132">
        <v>222000000</v>
      </c>
      <c r="AR99" s="1132">
        <v>80580000</v>
      </c>
      <c r="AS99" s="1132">
        <v>141420000</v>
      </c>
      <c r="AT99" s="1132">
        <v>0</v>
      </c>
      <c r="AU99" s="1211">
        <v>580000</v>
      </c>
      <c r="AV99" s="1132">
        <v>80000000</v>
      </c>
      <c r="AW99" s="1205">
        <v>580000</v>
      </c>
      <c r="AX99" s="1132">
        <v>0</v>
      </c>
      <c r="AY99" s="1222">
        <v>580000</v>
      </c>
      <c r="AZ99" s="1132">
        <v>0</v>
      </c>
      <c r="BA99" s="1132">
        <v>580000</v>
      </c>
      <c r="BB99" s="1132">
        <v>0</v>
      </c>
      <c r="BC99" s="1132">
        <v>0</v>
      </c>
    </row>
    <row r="100" spans="1:55" x14ac:dyDescent="0.25">
      <c r="A100" s="1133" t="str">
        <f t="shared" si="8"/>
        <v>A2045810</v>
      </c>
      <c r="B100" s="1323" t="s">
        <v>361</v>
      </c>
      <c r="C100" s="1324"/>
      <c r="D100" s="1323" t="s">
        <v>741</v>
      </c>
      <c r="E100" s="1324"/>
      <c r="F100" s="1323" t="s">
        <v>739</v>
      </c>
      <c r="G100" s="1324"/>
      <c r="H100" s="1323" t="s">
        <v>742</v>
      </c>
      <c r="I100" s="1324"/>
      <c r="J100" s="1323" t="s">
        <v>743</v>
      </c>
      <c r="K100" s="1324"/>
      <c r="L100" s="1324"/>
      <c r="M100" s="1323" t="s">
        <v>755</v>
      </c>
      <c r="N100" s="1324"/>
      <c r="O100" s="1324"/>
      <c r="P100" s="1323"/>
      <c r="Q100" s="1324"/>
      <c r="R100" s="1323"/>
      <c r="S100" s="1324"/>
      <c r="T100" s="1325" t="s">
        <v>416</v>
      </c>
      <c r="U100" s="1324"/>
      <c r="V100" s="1324"/>
      <c r="W100" s="1324"/>
      <c r="X100" s="1324"/>
      <c r="Y100" s="1324"/>
      <c r="Z100" s="1324"/>
      <c r="AA100" s="1324"/>
      <c r="AB100" s="1323" t="s">
        <v>732</v>
      </c>
      <c r="AC100" s="1324"/>
      <c r="AD100" s="1324"/>
      <c r="AE100" s="1324"/>
      <c r="AF100" s="1324"/>
      <c r="AG100" s="1323" t="s">
        <v>733</v>
      </c>
      <c r="AH100" s="1324"/>
      <c r="AI100" s="1324"/>
      <c r="AJ100" s="1092" t="s">
        <v>417</v>
      </c>
      <c r="AK100" s="1326" t="s">
        <v>734</v>
      </c>
      <c r="AL100" s="1324"/>
      <c r="AM100" s="1324"/>
      <c r="AN100" s="1324"/>
      <c r="AO100" s="1324"/>
      <c r="AP100" s="1324"/>
      <c r="AQ100" s="1132">
        <v>1143311234</v>
      </c>
      <c r="AR100" s="1132">
        <v>390411234</v>
      </c>
      <c r="AS100" s="1132">
        <v>752900000</v>
      </c>
      <c r="AT100" s="1132">
        <v>0</v>
      </c>
      <c r="AU100" s="1211">
        <v>263311234</v>
      </c>
      <c r="AV100" s="1132">
        <v>127100000</v>
      </c>
      <c r="AW100" s="1205">
        <v>111538627</v>
      </c>
      <c r="AX100" s="1132">
        <v>151772607</v>
      </c>
      <c r="AY100" s="1222">
        <v>111538627</v>
      </c>
      <c r="AZ100" s="1132">
        <v>0</v>
      </c>
      <c r="BA100" s="1132">
        <v>111538627</v>
      </c>
      <c r="BB100" s="1132">
        <v>0</v>
      </c>
      <c r="BC100" s="1132">
        <v>0</v>
      </c>
    </row>
    <row r="101" spans="1:55" x14ac:dyDescent="0.25">
      <c r="A101" s="1133" t="str">
        <f t="shared" si="8"/>
        <v>A20451010</v>
      </c>
      <c r="B101" s="1323" t="s">
        <v>361</v>
      </c>
      <c r="C101" s="1324"/>
      <c r="D101" s="1323" t="s">
        <v>741</v>
      </c>
      <c r="E101" s="1324"/>
      <c r="F101" s="1323" t="s">
        <v>739</v>
      </c>
      <c r="G101" s="1324"/>
      <c r="H101" s="1323" t="s">
        <v>742</v>
      </c>
      <c r="I101" s="1324"/>
      <c r="J101" s="1323" t="s">
        <v>743</v>
      </c>
      <c r="K101" s="1324"/>
      <c r="L101" s="1324"/>
      <c r="M101" s="1323" t="s">
        <v>417</v>
      </c>
      <c r="N101" s="1324"/>
      <c r="O101" s="1324"/>
      <c r="P101" s="1323"/>
      <c r="Q101" s="1324"/>
      <c r="R101" s="1323"/>
      <c r="S101" s="1324"/>
      <c r="T101" s="1325" t="s">
        <v>418</v>
      </c>
      <c r="U101" s="1324"/>
      <c r="V101" s="1324"/>
      <c r="W101" s="1324"/>
      <c r="X101" s="1324"/>
      <c r="Y101" s="1324"/>
      <c r="Z101" s="1324"/>
      <c r="AA101" s="1324"/>
      <c r="AB101" s="1323" t="s">
        <v>732</v>
      </c>
      <c r="AC101" s="1324"/>
      <c r="AD101" s="1324"/>
      <c r="AE101" s="1324"/>
      <c r="AF101" s="1324"/>
      <c r="AG101" s="1323" t="s">
        <v>733</v>
      </c>
      <c r="AH101" s="1324"/>
      <c r="AI101" s="1324"/>
      <c r="AJ101" s="1092" t="s">
        <v>417</v>
      </c>
      <c r="AK101" s="1326" t="s">
        <v>734</v>
      </c>
      <c r="AL101" s="1324"/>
      <c r="AM101" s="1324"/>
      <c r="AN101" s="1324"/>
      <c r="AO101" s="1324"/>
      <c r="AP101" s="1324"/>
      <c r="AQ101" s="1132">
        <v>2733740000</v>
      </c>
      <c r="AR101" s="1132">
        <v>1840186949.02</v>
      </c>
      <c r="AS101" s="1132">
        <v>893553050.98000002</v>
      </c>
      <c r="AT101" s="1132">
        <v>0</v>
      </c>
      <c r="AU101" s="1211">
        <v>1764702316.02</v>
      </c>
      <c r="AV101" s="1132">
        <v>75484633</v>
      </c>
      <c r="AW101" s="1205">
        <v>0</v>
      </c>
      <c r="AX101" s="1132">
        <v>1764702316.02</v>
      </c>
      <c r="AY101" s="1222">
        <v>0</v>
      </c>
      <c r="AZ101" s="1132">
        <v>0</v>
      </c>
      <c r="BA101" s="1132">
        <v>0</v>
      </c>
      <c r="BB101" s="1132">
        <v>0</v>
      </c>
      <c r="BC101" s="1132">
        <v>0</v>
      </c>
    </row>
    <row r="102" spans="1:55" x14ac:dyDescent="0.25">
      <c r="A102" s="1133" t="str">
        <f t="shared" si="8"/>
        <v>A20451210</v>
      </c>
      <c r="B102" s="1323" t="s">
        <v>361</v>
      </c>
      <c r="C102" s="1324"/>
      <c r="D102" s="1323" t="s">
        <v>741</v>
      </c>
      <c r="E102" s="1324"/>
      <c r="F102" s="1323" t="s">
        <v>739</v>
      </c>
      <c r="G102" s="1324"/>
      <c r="H102" s="1323" t="s">
        <v>742</v>
      </c>
      <c r="I102" s="1324"/>
      <c r="J102" s="1323" t="s">
        <v>743</v>
      </c>
      <c r="K102" s="1324"/>
      <c r="L102" s="1324"/>
      <c r="M102" s="1323" t="s">
        <v>751</v>
      </c>
      <c r="N102" s="1324"/>
      <c r="O102" s="1324"/>
      <c r="P102" s="1323"/>
      <c r="Q102" s="1324"/>
      <c r="R102" s="1323"/>
      <c r="S102" s="1324"/>
      <c r="T102" s="1325" t="s">
        <v>419</v>
      </c>
      <c r="U102" s="1324"/>
      <c r="V102" s="1324"/>
      <c r="W102" s="1324"/>
      <c r="X102" s="1324"/>
      <c r="Y102" s="1324"/>
      <c r="Z102" s="1324"/>
      <c r="AA102" s="1324"/>
      <c r="AB102" s="1323" t="s">
        <v>732</v>
      </c>
      <c r="AC102" s="1324"/>
      <c r="AD102" s="1324"/>
      <c r="AE102" s="1324"/>
      <c r="AF102" s="1324"/>
      <c r="AG102" s="1323" t="s">
        <v>733</v>
      </c>
      <c r="AH102" s="1324"/>
      <c r="AI102" s="1324"/>
      <c r="AJ102" s="1092" t="s">
        <v>417</v>
      </c>
      <c r="AK102" s="1326" t="s">
        <v>734</v>
      </c>
      <c r="AL102" s="1324"/>
      <c r="AM102" s="1324"/>
      <c r="AN102" s="1324"/>
      <c r="AO102" s="1324"/>
      <c r="AP102" s="1324"/>
      <c r="AQ102" s="1132">
        <v>6000000</v>
      </c>
      <c r="AR102" s="1132">
        <v>500000</v>
      </c>
      <c r="AS102" s="1132">
        <v>5500000</v>
      </c>
      <c r="AT102" s="1132">
        <v>0</v>
      </c>
      <c r="AU102" s="1211">
        <v>500000</v>
      </c>
      <c r="AV102" s="1132">
        <v>0</v>
      </c>
      <c r="AW102" s="1205">
        <v>500000</v>
      </c>
      <c r="AX102" s="1132">
        <v>0</v>
      </c>
      <c r="AY102" s="1222">
        <v>500000</v>
      </c>
      <c r="AZ102" s="1132">
        <v>0</v>
      </c>
      <c r="BA102" s="1132">
        <v>500000</v>
      </c>
      <c r="BB102" s="1132">
        <v>0</v>
      </c>
      <c r="BC102" s="1132">
        <v>0</v>
      </c>
    </row>
    <row r="103" spans="1:55" x14ac:dyDescent="0.25">
      <c r="A103" s="1133" t="str">
        <f t="shared" si="8"/>
        <v>A20451310</v>
      </c>
      <c r="B103" s="1323" t="s">
        <v>361</v>
      </c>
      <c r="C103" s="1324"/>
      <c r="D103" s="1323" t="s">
        <v>741</v>
      </c>
      <c r="E103" s="1324"/>
      <c r="F103" s="1323" t="s">
        <v>739</v>
      </c>
      <c r="G103" s="1324"/>
      <c r="H103" s="1323" t="s">
        <v>742</v>
      </c>
      <c r="I103" s="1324"/>
      <c r="J103" s="1323" t="s">
        <v>743</v>
      </c>
      <c r="K103" s="1324"/>
      <c r="L103" s="1324"/>
      <c r="M103" s="1323" t="s">
        <v>765</v>
      </c>
      <c r="N103" s="1324"/>
      <c r="O103" s="1324"/>
      <c r="P103" s="1323"/>
      <c r="Q103" s="1324"/>
      <c r="R103" s="1323"/>
      <c r="S103" s="1324"/>
      <c r="T103" s="1325" t="s">
        <v>420</v>
      </c>
      <c r="U103" s="1324"/>
      <c r="V103" s="1324"/>
      <c r="W103" s="1324"/>
      <c r="X103" s="1324"/>
      <c r="Y103" s="1324"/>
      <c r="Z103" s="1324"/>
      <c r="AA103" s="1324"/>
      <c r="AB103" s="1323" t="s">
        <v>732</v>
      </c>
      <c r="AC103" s="1324"/>
      <c r="AD103" s="1324"/>
      <c r="AE103" s="1324"/>
      <c r="AF103" s="1324"/>
      <c r="AG103" s="1323" t="s">
        <v>733</v>
      </c>
      <c r="AH103" s="1324"/>
      <c r="AI103" s="1324"/>
      <c r="AJ103" s="1092" t="s">
        <v>417</v>
      </c>
      <c r="AK103" s="1326" t="s">
        <v>734</v>
      </c>
      <c r="AL103" s="1324"/>
      <c r="AM103" s="1324"/>
      <c r="AN103" s="1324"/>
      <c r="AO103" s="1324"/>
      <c r="AP103" s="1324"/>
      <c r="AQ103" s="1132">
        <v>27000000</v>
      </c>
      <c r="AR103" s="1132">
        <v>26136683.530000001</v>
      </c>
      <c r="AS103" s="1132">
        <v>863316.47</v>
      </c>
      <c r="AT103" s="1132">
        <v>0</v>
      </c>
      <c r="AU103" s="1211">
        <v>26136683.530000001</v>
      </c>
      <c r="AV103" s="1132">
        <v>0</v>
      </c>
      <c r="AW103" s="1205">
        <v>0</v>
      </c>
      <c r="AX103" s="1132">
        <v>26136683.530000001</v>
      </c>
      <c r="AY103" s="1222">
        <v>0</v>
      </c>
      <c r="AZ103" s="1132">
        <v>0</v>
      </c>
      <c r="BA103" s="1132">
        <v>0</v>
      </c>
      <c r="BB103" s="1132">
        <v>0</v>
      </c>
      <c r="BC103" s="1132">
        <v>0</v>
      </c>
    </row>
    <row r="104" spans="1:55" s="1138" customFormat="1" x14ac:dyDescent="0.25">
      <c r="A104" s="1138" t="str">
        <f t="shared" si="8"/>
        <v>A204610</v>
      </c>
      <c r="B104" s="1361" t="s">
        <v>361</v>
      </c>
      <c r="C104" s="1360"/>
      <c r="D104" s="1361" t="s">
        <v>741</v>
      </c>
      <c r="E104" s="1360"/>
      <c r="F104" s="1361" t="s">
        <v>739</v>
      </c>
      <c r="G104" s="1360"/>
      <c r="H104" s="1361" t="s">
        <v>742</v>
      </c>
      <c r="I104" s="1360"/>
      <c r="J104" s="1361" t="s">
        <v>753</v>
      </c>
      <c r="K104" s="1360"/>
      <c r="L104" s="1360"/>
      <c r="M104" s="1361"/>
      <c r="N104" s="1360"/>
      <c r="O104" s="1360"/>
      <c r="P104" s="1361"/>
      <c r="Q104" s="1360"/>
      <c r="R104" s="1361"/>
      <c r="S104" s="1360"/>
      <c r="T104" s="1362" t="s">
        <v>766</v>
      </c>
      <c r="U104" s="1360"/>
      <c r="V104" s="1360"/>
      <c r="W104" s="1360"/>
      <c r="X104" s="1360"/>
      <c r="Y104" s="1360"/>
      <c r="Z104" s="1360"/>
      <c r="AA104" s="1360"/>
      <c r="AB104" s="1361" t="s">
        <v>732</v>
      </c>
      <c r="AC104" s="1360"/>
      <c r="AD104" s="1360"/>
      <c r="AE104" s="1360"/>
      <c r="AF104" s="1360"/>
      <c r="AG104" s="1361" t="s">
        <v>733</v>
      </c>
      <c r="AH104" s="1360"/>
      <c r="AI104" s="1360"/>
      <c r="AJ104" s="1139" t="s">
        <v>417</v>
      </c>
      <c r="AK104" s="1359" t="s">
        <v>734</v>
      </c>
      <c r="AL104" s="1360"/>
      <c r="AM104" s="1360"/>
      <c r="AN104" s="1360"/>
      <c r="AO104" s="1360"/>
      <c r="AP104" s="1360"/>
      <c r="AQ104" s="1140">
        <v>2113165838</v>
      </c>
      <c r="AR104" s="1140">
        <v>1137515838</v>
      </c>
      <c r="AS104" s="1140">
        <v>975650000</v>
      </c>
      <c r="AT104" s="1140">
        <v>0</v>
      </c>
      <c r="AU104" s="1209">
        <v>1137515838</v>
      </c>
      <c r="AV104" s="1140">
        <v>0</v>
      </c>
      <c r="AW104" s="1203">
        <v>150000</v>
      </c>
      <c r="AX104" s="1140">
        <v>1137365838</v>
      </c>
      <c r="AY104" s="1220">
        <v>150000</v>
      </c>
      <c r="AZ104" s="1140">
        <v>0</v>
      </c>
      <c r="BA104" s="1140">
        <v>150000</v>
      </c>
      <c r="BB104" s="1140">
        <v>0</v>
      </c>
      <c r="BC104" s="1140">
        <v>0</v>
      </c>
    </row>
    <row r="105" spans="1:55" x14ac:dyDescent="0.25">
      <c r="A105" s="1133" t="str">
        <f t="shared" si="8"/>
        <v>A2046210</v>
      </c>
      <c r="B105" s="1323" t="s">
        <v>361</v>
      </c>
      <c r="C105" s="1324"/>
      <c r="D105" s="1323" t="s">
        <v>741</v>
      </c>
      <c r="E105" s="1324"/>
      <c r="F105" s="1323" t="s">
        <v>739</v>
      </c>
      <c r="G105" s="1324"/>
      <c r="H105" s="1323" t="s">
        <v>742</v>
      </c>
      <c r="I105" s="1324"/>
      <c r="J105" s="1323" t="s">
        <v>753</v>
      </c>
      <c r="K105" s="1324"/>
      <c r="L105" s="1324"/>
      <c r="M105" s="1323" t="s">
        <v>741</v>
      </c>
      <c r="N105" s="1324"/>
      <c r="O105" s="1324"/>
      <c r="P105" s="1323"/>
      <c r="Q105" s="1324"/>
      <c r="R105" s="1323"/>
      <c r="S105" s="1324"/>
      <c r="T105" s="1325" t="s">
        <v>421</v>
      </c>
      <c r="U105" s="1324"/>
      <c r="V105" s="1324"/>
      <c r="W105" s="1324"/>
      <c r="X105" s="1324"/>
      <c r="Y105" s="1324"/>
      <c r="Z105" s="1324"/>
      <c r="AA105" s="1324"/>
      <c r="AB105" s="1323" t="s">
        <v>732</v>
      </c>
      <c r="AC105" s="1324"/>
      <c r="AD105" s="1324"/>
      <c r="AE105" s="1324"/>
      <c r="AF105" s="1324"/>
      <c r="AG105" s="1323" t="s">
        <v>733</v>
      </c>
      <c r="AH105" s="1324"/>
      <c r="AI105" s="1324"/>
      <c r="AJ105" s="1092" t="s">
        <v>417</v>
      </c>
      <c r="AK105" s="1326" t="s">
        <v>734</v>
      </c>
      <c r="AL105" s="1324"/>
      <c r="AM105" s="1324"/>
      <c r="AN105" s="1324"/>
      <c r="AO105" s="1324"/>
      <c r="AP105" s="1324"/>
      <c r="AQ105" s="1132">
        <v>1240811434</v>
      </c>
      <c r="AR105" s="1132">
        <v>718161434</v>
      </c>
      <c r="AS105" s="1132">
        <v>522650000</v>
      </c>
      <c r="AT105" s="1132">
        <v>0</v>
      </c>
      <c r="AU105" s="1211">
        <v>718161434</v>
      </c>
      <c r="AV105" s="1132">
        <v>0</v>
      </c>
      <c r="AW105" s="1205">
        <v>150000</v>
      </c>
      <c r="AX105" s="1132">
        <v>718011434</v>
      </c>
      <c r="AY105" s="1222">
        <v>150000</v>
      </c>
      <c r="AZ105" s="1132">
        <v>0</v>
      </c>
      <c r="BA105" s="1132">
        <v>150000</v>
      </c>
      <c r="BB105" s="1132">
        <v>0</v>
      </c>
      <c r="BC105" s="1132">
        <v>0</v>
      </c>
    </row>
    <row r="106" spans="1:55" x14ac:dyDescent="0.25">
      <c r="A106" s="1133" t="str">
        <f t="shared" si="8"/>
        <v>A2046310</v>
      </c>
      <c r="B106" s="1323" t="s">
        <v>361</v>
      </c>
      <c r="C106" s="1324"/>
      <c r="D106" s="1323" t="s">
        <v>741</v>
      </c>
      <c r="E106" s="1324"/>
      <c r="F106" s="1323" t="s">
        <v>739</v>
      </c>
      <c r="G106" s="1324"/>
      <c r="H106" s="1323" t="s">
        <v>742</v>
      </c>
      <c r="I106" s="1324"/>
      <c r="J106" s="1323" t="s">
        <v>753</v>
      </c>
      <c r="K106" s="1324"/>
      <c r="L106" s="1324"/>
      <c r="M106" s="1323" t="s">
        <v>748</v>
      </c>
      <c r="N106" s="1324"/>
      <c r="O106" s="1324"/>
      <c r="P106" s="1323"/>
      <c r="Q106" s="1324"/>
      <c r="R106" s="1323"/>
      <c r="S106" s="1324"/>
      <c r="T106" s="1325" t="s">
        <v>422</v>
      </c>
      <c r="U106" s="1324"/>
      <c r="V106" s="1324"/>
      <c r="W106" s="1324"/>
      <c r="X106" s="1324"/>
      <c r="Y106" s="1324"/>
      <c r="Z106" s="1324"/>
      <c r="AA106" s="1324"/>
      <c r="AB106" s="1323" t="s">
        <v>732</v>
      </c>
      <c r="AC106" s="1324"/>
      <c r="AD106" s="1324"/>
      <c r="AE106" s="1324"/>
      <c r="AF106" s="1324"/>
      <c r="AG106" s="1323" t="s">
        <v>733</v>
      </c>
      <c r="AH106" s="1324"/>
      <c r="AI106" s="1324"/>
      <c r="AJ106" s="1092" t="s">
        <v>417</v>
      </c>
      <c r="AK106" s="1326" t="s">
        <v>734</v>
      </c>
      <c r="AL106" s="1324"/>
      <c r="AM106" s="1324"/>
      <c r="AN106" s="1324"/>
      <c r="AO106" s="1324"/>
      <c r="AP106" s="1324"/>
      <c r="AQ106" s="1132">
        <v>2000000</v>
      </c>
      <c r="AR106" s="1132">
        <v>0</v>
      </c>
      <c r="AS106" s="1132">
        <v>2000000</v>
      </c>
      <c r="AT106" s="1132">
        <v>0</v>
      </c>
      <c r="AU106" s="1211">
        <v>0</v>
      </c>
      <c r="AV106" s="1132">
        <v>0</v>
      </c>
      <c r="AW106" s="1205">
        <v>0</v>
      </c>
      <c r="AX106" s="1132">
        <v>0</v>
      </c>
      <c r="AY106" s="1222">
        <v>0</v>
      </c>
      <c r="AZ106" s="1132">
        <v>0</v>
      </c>
      <c r="BA106" s="1132">
        <v>0</v>
      </c>
      <c r="BB106" s="1132">
        <v>0</v>
      </c>
      <c r="BC106" s="1132">
        <v>0</v>
      </c>
    </row>
    <row r="107" spans="1:55" x14ac:dyDescent="0.25">
      <c r="A107" s="1133" t="str">
        <f t="shared" si="8"/>
        <v>A2046510</v>
      </c>
      <c r="B107" s="1323" t="s">
        <v>361</v>
      </c>
      <c r="C107" s="1324"/>
      <c r="D107" s="1323" t="s">
        <v>741</v>
      </c>
      <c r="E107" s="1324"/>
      <c r="F107" s="1323" t="s">
        <v>739</v>
      </c>
      <c r="G107" s="1324"/>
      <c r="H107" s="1323" t="s">
        <v>742</v>
      </c>
      <c r="I107" s="1324"/>
      <c r="J107" s="1323" t="s">
        <v>753</v>
      </c>
      <c r="K107" s="1324"/>
      <c r="L107" s="1324"/>
      <c r="M107" s="1323" t="s">
        <v>743</v>
      </c>
      <c r="N107" s="1324"/>
      <c r="O107" s="1324"/>
      <c r="P107" s="1323"/>
      <c r="Q107" s="1324"/>
      <c r="R107" s="1323"/>
      <c r="S107" s="1324"/>
      <c r="T107" s="1325" t="s">
        <v>423</v>
      </c>
      <c r="U107" s="1324"/>
      <c r="V107" s="1324"/>
      <c r="W107" s="1324"/>
      <c r="X107" s="1324"/>
      <c r="Y107" s="1324"/>
      <c r="Z107" s="1324"/>
      <c r="AA107" s="1324"/>
      <c r="AB107" s="1323" t="s">
        <v>732</v>
      </c>
      <c r="AC107" s="1324"/>
      <c r="AD107" s="1324"/>
      <c r="AE107" s="1324"/>
      <c r="AF107" s="1324"/>
      <c r="AG107" s="1323" t="s">
        <v>733</v>
      </c>
      <c r="AH107" s="1324"/>
      <c r="AI107" s="1324"/>
      <c r="AJ107" s="1092" t="s">
        <v>417</v>
      </c>
      <c r="AK107" s="1326" t="s">
        <v>734</v>
      </c>
      <c r="AL107" s="1324"/>
      <c r="AM107" s="1324"/>
      <c r="AN107" s="1324"/>
      <c r="AO107" s="1324"/>
      <c r="AP107" s="1324"/>
      <c r="AQ107" s="1132">
        <v>719354404</v>
      </c>
      <c r="AR107" s="1132">
        <v>419354404</v>
      </c>
      <c r="AS107" s="1132">
        <v>300000000</v>
      </c>
      <c r="AT107" s="1132">
        <v>0</v>
      </c>
      <c r="AU107" s="1211">
        <v>419354404</v>
      </c>
      <c r="AV107" s="1132">
        <v>0</v>
      </c>
      <c r="AW107" s="1205">
        <v>0</v>
      </c>
      <c r="AX107" s="1132">
        <v>419354404</v>
      </c>
      <c r="AY107" s="1222">
        <v>0</v>
      </c>
      <c r="AZ107" s="1132">
        <v>0</v>
      </c>
      <c r="BA107" s="1132">
        <v>0</v>
      </c>
      <c r="BB107" s="1132">
        <v>0</v>
      </c>
      <c r="BC107" s="1132">
        <v>0</v>
      </c>
    </row>
    <row r="108" spans="1:55" x14ac:dyDescent="0.25">
      <c r="A108" s="1133" t="str">
        <f t="shared" si="8"/>
        <v>A2046810</v>
      </c>
      <c r="B108" s="1323" t="s">
        <v>361</v>
      </c>
      <c r="C108" s="1324"/>
      <c r="D108" s="1323" t="s">
        <v>741</v>
      </c>
      <c r="E108" s="1324"/>
      <c r="F108" s="1323" t="s">
        <v>739</v>
      </c>
      <c r="G108" s="1324"/>
      <c r="H108" s="1323" t="s">
        <v>742</v>
      </c>
      <c r="I108" s="1324"/>
      <c r="J108" s="1323" t="s">
        <v>753</v>
      </c>
      <c r="K108" s="1324"/>
      <c r="L108" s="1324"/>
      <c r="M108" s="1323" t="s">
        <v>755</v>
      </c>
      <c r="N108" s="1324"/>
      <c r="O108" s="1324"/>
      <c r="P108" s="1323"/>
      <c r="Q108" s="1324"/>
      <c r="R108" s="1323"/>
      <c r="S108" s="1324"/>
      <c r="T108" s="1325" t="s">
        <v>864</v>
      </c>
      <c r="U108" s="1324"/>
      <c r="V108" s="1324"/>
      <c r="W108" s="1324"/>
      <c r="X108" s="1324"/>
      <c r="Y108" s="1324"/>
      <c r="Z108" s="1324"/>
      <c r="AA108" s="1324"/>
      <c r="AB108" s="1323" t="s">
        <v>732</v>
      </c>
      <c r="AC108" s="1324"/>
      <c r="AD108" s="1324"/>
      <c r="AE108" s="1324"/>
      <c r="AF108" s="1324"/>
      <c r="AG108" s="1323" t="s">
        <v>733</v>
      </c>
      <c r="AH108" s="1324"/>
      <c r="AI108" s="1324"/>
      <c r="AJ108" s="1092" t="s">
        <v>417</v>
      </c>
      <c r="AK108" s="1326" t="s">
        <v>734</v>
      </c>
      <c r="AL108" s="1324"/>
      <c r="AM108" s="1324"/>
      <c r="AN108" s="1324"/>
      <c r="AO108" s="1324"/>
      <c r="AP108" s="1324"/>
      <c r="AQ108" s="1132">
        <v>151000000</v>
      </c>
      <c r="AR108" s="1132">
        <v>0</v>
      </c>
      <c r="AS108" s="1132">
        <v>151000000</v>
      </c>
      <c r="AT108" s="1132">
        <v>0</v>
      </c>
      <c r="AU108" s="1211">
        <v>0</v>
      </c>
      <c r="AV108" s="1132">
        <v>0</v>
      </c>
      <c r="AW108" s="1205">
        <v>0</v>
      </c>
      <c r="AX108" s="1132">
        <v>0</v>
      </c>
      <c r="AY108" s="1222">
        <v>0</v>
      </c>
      <c r="AZ108" s="1132">
        <v>0</v>
      </c>
      <c r="BA108" s="1132">
        <v>0</v>
      </c>
      <c r="BB108" s="1132">
        <v>0</v>
      </c>
      <c r="BC108" s="1132">
        <v>0</v>
      </c>
    </row>
    <row r="109" spans="1:55" s="1138" customFormat="1" x14ac:dyDescent="0.25">
      <c r="A109" s="1138" t="str">
        <f t="shared" si="8"/>
        <v>A204710</v>
      </c>
      <c r="B109" s="1361" t="s">
        <v>361</v>
      </c>
      <c r="C109" s="1360"/>
      <c r="D109" s="1361" t="s">
        <v>741</v>
      </c>
      <c r="E109" s="1360"/>
      <c r="F109" s="1361" t="s">
        <v>739</v>
      </c>
      <c r="G109" s="1360"/>
      <c r="H109" s="1361" t="s">
        <v>742</v>
      </c>
      <c r="I109" s="1360"/>
      <c r="J109" s="1361" t="s">
        <v>754</v>
      </c>
      <c r="K109" s="1360"/>
      <c r="L109" s="1360"/>
      <c r="M109" s="1361"/>
      <c r="N109" s="1360"/>
      <c r="O109" s="1360"/>
      <c r="P109" s="1361"/>
      <c r="Q109" s="1360"/>
      <c r="R109" s="1361"/>
      <c r="S109" s="1360"/>
      <c r="T109" s="1362" t="s">
        <v>644</v>
      </c>
      <c r="U109" s="1360"/>
      <c r="V109" s="1360"/>
      <c r="W109" s="1360"/>
      <c r="X109" s="1360"/>
      <c r="Y109" s="1360"/>
      <c r="Z109" s="1360"/>
      <c r="AA109" s="1360"/>
      <c r="AB109" s="1361" t="s">
        <v>732</v>
      </c>
      <c r="AC109" s="1360"/>
      <c r="AD109" s="1360"/>
      <c r="AE109" s="1360"/>
      <c r="AF109" s="1360"/>
      <c r="AG109" s="1361" t="s">
        <v>733</v>
      </c>
      <c r="AH109" s="1360"/>
      <c r="AI109" s="1360"/>
      <c r="AJ109" s="1139" t="s">
        <v>417</v>
      </c>
      <c r="AK109" s="1359" t="s">
        <v>734</v>
      </c>
      <c r="AL109" s="1360"/>
      <c r="AM109" s="1360"/>
      <c r="AN109" s="1360"/>
      <c r="AO109" s="1360"/>
      <c r="AP109" s="1360"/>
      <c r="AQ109" s="1140">
        <v>111694363</v>
      </c>
      <c r="AR109" s="1140">
        <v>350000</v>
      </c>
      <c r="AS109" s="1140">
        <v>111344363</v>
      </c>
      <c r="AT109" s="1140">
        <v>0</v>
      </c>
      <c r="AU109" s="1209">
        <v>350000</v>
      </c>
      <c r="AV109" s="1140">
        <v>0</v>
      </c>
      <c r="AW109" s="1203">
        <v>350000</v>
      </c>
      <c r="AX109" s="1140">
        <v>0</v>
      </c>
      <c r="AY109" s="1220">
        <v>350000</v>
      </c>
      <c r="AZ109" s="1140">
        <v>0</v>
      </c>
      <c r="BA109" s="1140">
        <v>350000</v>
      </c>
      <c r="BB109" s="1140">
        <v>0</v>
      </c>
      <c r="BC109" s="1140">
        <v>0</v>
      </c>
    </row>
    <row r="110" spans="1:55" x14ac:dyDescent="0.25">
      <c r="A110" s="1133" t="str">
        <f t="shared" si="8"/>
        <v>A2047510</v>
      </c>
      <c r="B110" s="1323" t="s">
        <v>361</v>
      </c>
      <c r="C110" s="1324"/>
      <c r="D110" s="1323" t="s">
        <v>741</v>
      </c>
      <c r="E110" s="1324"/>
      <c r="F110" s="1323" t="s">
        <v>739</v>
      </c>
      <c r="G110" s="1324"/>
      <c r="H110" s="1323" t="s">
        <v>742</v>
      </c>
      <c r="I110" s="1324"/>
      <c r="J110" s="1323" t="s">
        <v>754</v>
      </c>
      <c r="K110" s="1324"/>
      <c r="L110" s="1324"/>
      <c r="M110" s="1323" t="s">
        <v>743</v>
      </c>
      <c r="N110" s="1324"/>
      <c r="O110" s="1324"/>
      <c r="P110" s="1323"/>
      <c r="Q110" s="1324"/>
      <c r="R110" s="1323"/>
      <c r="S110" s="1324"/>
      <c r="T110" s="1325" t="s">
        <v>424</v>
      </c>
      <c r="U110" s="1324"/>
      <c r="V110" s="1324"/>
      <c r="W110" s="1324"/>
      <c r="X110" s="1324"/>
      <c r="Y110" s="1324"/>
      <c r="Z110" s="1324"/>
      <c r="AA110" s="1324"/>
      <c r="AB110" s="1323" t="s">
        <v>732</v>
      </c>
      <c r="AC110" s="1324"/>
      <c r="AD110" s="1324"/>
      <c r="AE110" s="1324"/>
      <c r="AF110" s="1324"/>
      <c r="AG110" s="1323" t="s">
        <v>733</v>
      </c>
      <c r="AH110" s="1324"/>
      <c r="AI110" s="1324"/>
      <c r="AJ110" s="1092" t="s">
        <v>417</v>
      </c>
      <c r="AK110" s="1326" t="s">
        <v>734</v>
      </c>
      <c r="AL110" s="1324"/>
      <c r="AM110" s="1324"/>
      <c r="AN110" s="1324"/>
      <c r="AO110" s="1324"/>
      <c r="AP110" s="1324"/>
      <c r="AQ110" s="1132">
        <v>12494363</v>
      </c>
      <c r="AR110" s="1132">
        <v>0</v>
      </c>
      <c r="AS110" s="1132">
        <v>12494363</v>
      </c>
      <c r="AT110" s="1132">
        <v>0</v>
      </c>
      <c r="AU110" s="1211">
        <v>0</v>
      </c>
      <c r="AV110" s="1132">
        <v>0</v>
      </c>
      <c r="AW110" s="1205">
        <v>0</v>
      </c>
      <c r="AX110" s="1132">
        <v>0</v>
      </c>
      <c r="AY110" s="1222">
        <v>0</v>
      </c>
      <c r="AZ110" s="1132">
        <v>0</v>
      </c>
      <c r="BA110" s="1132">
        <v>0</v>
      </c>
      <c r="BB110" s="1132">
        <v>0</v>
      </c>
      <c r="BC110" s="1132">
        <v>0</v>
      </c>
    </row>
    <row r="111" spans="1:55" x14ac:dyDescent="0.25">
      <c r="A111" s="1133" t="str">
        <f t="shared" si="8"/>
        <v>A2047610</v>
      </c>
      <c r="B111" s="1323" t="s">
        <v>361</v>
      </c>
      <c r="C111" s="1324"/>
      <c r="D111" s="1323" t="s">
        <v>741</v>
      </c>
      <c r="E111" s="1324"/>
      <c r="F111" s="1323" t="s">
        <v>739</v>
      </c>
      <c r="G111" s="1324"/>
      <c r="H111" s="1323" t="s">
        <v>742</v>
      </c>
      <c r="I111" s="1324"/>
      <c r="J111" s="1323" t="s">
        <v>754</v>
      </c>
      <c r="K111" s="1324"/>
      <c r="L111" s="1324"/>
      <c r="M111" s="1323" t="s">
        <v>753</v>
      </c>
      <c r="N111" s="1324"/>
      <c r="O111" s="1324"/>
      <c r="P111" s="1323"/>
      <c r="Q111" s="1324"/>
      <c r="R111" s="1323"/>
      <c r="S111" s="1324"/>
      <c r="T111" s="1325" t="s">
        <v>425</v>
      </c>
      <c r="U111" s="1324"/>
      <c r="V111" s="1324"/>
      <c r="W111" s="1324"/>
      <c r="X111" s="1324"/>
      <c r="Y111" s="1324"/>
      <c r="Z111" s="1324"/>
      <c r="AA111" s="1324"/>
      <c r="AB111" s="1323" t="s">
        <v>732</v>
      </c>
      <c r="AC111" s="1324"/>
      <c r="AD111" s="1324"/>
      <c r="AE111" s="1324"/>
      <c r="AF111" s="1324"/>
      <c r="AG111" s="1323" t="s">
        <v>733</v>
      </c>
      <c r="AH111" s="1324"/>
      <c r="AI111" s="1324"/>
      <c r="AJ111" s="1092" t="s">
        <v>417</v>
      </c>
      <c r="AK111" s="1326" t="s">
        <v>734</v>
      </c>
      <c r="AL111" s="1324"/>
      <c r="AM111" s="1324"/>
      <c r="AN111" s="1324"/>
      <c r="AO111" s="1324"/>
      <c r="AP111" s="1324"/>
      <c r="AQ111" s="1132">
        <v>99200000</v>
      </c>
      <c r="AR111" s="1132">
        <v>350000</v>
      </c>
      <c r="AS111" s="1132">
        <v>98850000</v>
      </c>
      <c r="AT111" s="1132">
        <v>0</v>
      </c>
      <c r="AU111" s="1211">
        <v>350000</v>
      </c>
      <c r="AV111" s="1132">
        <v>0</v>
      </c>
      <c r="AW111" s="1205">
        <v>350000</v>
      </c>
      <c r="AX111" s="1132">
        <v>0</v>
      </c>
      <c r="AY111" s="1222">
        <v>350000</v>
      </c>
      <c r="AZ111" s="1132">
        <v>0</v>
      </c>
      <c r="BA111" s="1132">
        <v>350000</v>
      </c>
      <c r="BB111" s="1132">
        <v>0</v>
      </c>
      <c r="BC111" s="1132">
        <v>0</v>
      </c>
    </row>
    <row r="112" spans="1:55" s="1138" customFormat="1" x14ac:dyDescent="0.25">
      <c r="A112" s="1138" t="str">
        <f t="shared" si="8"/>
        <v>A204810</v>
      </c>
      <c r="B112" s="1361" t="s">
        <v>361</v>
      </c>
      <c r="C112" s="1360"/>
      <c r="D112" s="1361" t="s">
        <v>741</v>
      </c>
      <c r="E112" s="1360"/>
      <c r="F112" s="1361" t="s">
        <v>739</v>
      </c>
      <c r="G112" s="1360"/>
      <c r="H112" s="1361" t="s">
        <v>742</v>
      </c>
      <c r="I112" s="1360"/>
      <c r="J112" s="1361" t="s">
        <v>755</v>
      </c>
      <c r="K112" s="1360"/>
      <c r="L112" s="1360"/>
      <c r="M112" s="1361"/>
      <c r="N112" s="1360"/>
      <c r="O112" s="1360"/>
      <c r="P112" s="1361"/>
      <c r="Q112" s="1360"/>
      <c r="R112" s="1361"/>
      <c r="S112" s="1360"/>
      <c r="T112" s="1362" t="s">
        <v>767</v>
      </c>
      <c r="U112" s="1360"/>
      <c r="V112" s="1360"/>
      <c r="W112" s="1360"/>
      <c r="X112" s="1360"/>
      <c r="Y112" s="1360"/>
      <c r="Z112" s="1360"/>
      <c r="AA112" s="1360"/>
      <c r="AB112" s="1361" t="s">
        <v>732</v>
      </c>
      <c r="AC112" s="1360"/>
      <c r="AD112" s="1360"/>
      <c r="AE112" s="1360"/>
      <c r="AF112" s="1360"/>
      <c r="AG112" s="1361" t="s">
        <v>733</v>
      </c>
      <c r="AH112" s="1360"/>
      <c r="AI112" s="1360"/>
      <c r="AJ112" s="1139" t="s">
        <v>417</v>
      </c>
      <c r="AK112" s="1359" t="s">
        <v>734</v>
      </c>
      <c r="AL112" s="1360"/>
      <c r="AM112" s="1360"/>
      <c r="AN112" s="1360"/>
      <c r="AO112" s="1360"/>
      <c r="AP112" s="1360"/>
      <c r="AQ112" s="1140">
        <v>1517130000</v>
      </c>
      <c r="AR112" s="1140">
        <v>1517130000</v>
      </c>
      <c r="AS112" s="1140">
        <v>0</v>
      </c>
      <c r="AT112" s="1140">
        <v>0</v>
      </c>
      <c r="AU112" s="1209">
        <v>99841944</v>
      </c>
      <c r="AV112" s="1140">
        <v>1417288056</v>
      </c>
      <c r="AW112" s="1203">
        <v>99841944</v>
      </c>
      <c r="AX112" s="1140">
        <v>0</v>
      </c>
      <c r="AY112" s="1220">
        <v>99841944</v>
      </c>
      <c r="AZ112" s="1140">
        <v>0</v>
      </c>
      <c r="BA112" s="1140">
        <v>86607225</v>
      </c>
      <c r="BB112" s="1140">
        <v>13234719</v>
      </c>
      <c r="BC112" s="1140">
        <v>0</v>
      </c>
    </row>
    <row r="113" spans="1:55" x14ac:dyDescent="0.25">
      <c r="A113" s="1133" t="str">
        <f t="shared" si="8"/>
        <v>A2048110</v>
      </c>
      <c r="B113" s="1323" t="s">
        <v>361</v>
      </c>
      <c r="C113" s="1324"/>
      <c r="D113" s="1323" t="s">
        <v>741</v>
      </c>
      <c r="E113" s="1324"/>
      <c r="F113" s="1323" t="s">
        <v>739</v>
      </c>
      <c r="G113" s="1324"/>
      <c r="H113" s="1323" t="s">
        <v>742</v>
      </c>
      <c r="I113" s="1324"/>
      <c r="J113" s="1323" t="s">
        <v>755</v>
      </c>
      <c r="K113" s="1324"/>
      <c r="L113" s="1324"/>
      <c r="M113" s="1323" t="s">
        <v>738</v>
      </c>
      <c r="N113" s="1324"/>
      <c r="O113" s="1324"/>
      <c r="P113" s="1323"/>
      <c r="Q113" s="1324"/>
      <c r="R113" s="1323"/>
      <c r="S113" s="1324"/>
      <c r="T113" s="1325" t="s">
        <v>426</v>
      </c>
      <c r="U113" s="1324"/>
      <c r="V113" s="1324"/>
      <c r="W113" s="1324"/>
      <c r="X113" s="1324"/>
      <c r="Y113" s="1324"/>
      <c r="Z113" s="1324"/>
      <c r="AA113" s="1324"/>
      <c r="AB113" s="1323" t="s">
        <v>732</v>
      </c>
      <c r="AC113" s="1324"/>
      <c r="AD113" s="1324"/>
      <c r="AE113" s="1324"/>
      <c r="AF113" s="1324"/>
      <c r="AG113" s="1323" t="s">
        <v>733</v>
      </c>
      <c r="AH113" s="1324"/>
      <c r="AI113" s="1324"/>
      <c r="AJ113" s="1092" t="s">
        <v>417</v>
      </c>
      <c r="AK113" s="1326" t="s">
        <v>734</v>
      </c>
      <c r="AL113" s="1324"/>
      <c r="AM113" s="1324"/>
      <c r="AN113" s="1324"/>
      <c r="AO113" s="1324"/>
      <c r="AP113" s="1324"/>
      <c r="AQ113" s="1132">
        <v>142000000</v>
      </c>
      <c r="AR113" s="1132">
        <v>142000000</v>
      </c>
      <c r="AS113" s="1132">
        <v>0</v>
      </c>
      <c r="AT113" s="1132">
        <v>0</v>
      </c>
      <c r="AU113" s="1211">
        <v>10062971</v>
      </c>
      <c r="AV113" s="1132">
        <v>131937029</v>
      </c>
      <c r="AW113" s="1205">
        <v>10062971</v>
      </c>
      <c r="AX113" s="1132">
        <v>0</v>
      </c>
      <c r="AY113" s="1222">
        <v>10062971</v>
      </c>
      <c r="AZ113" s="1132">
        <v>0</v>
      </c>
      <c r="BA113" s="1132">
        <v>10062971</v>
      </c>
      <c r="BB113" s="1132">
        <v>0</v>
      </c>
      <c r="BC113" s="1132">
        <v>0</v>
      </c>
    </row>
    <row r="114" spans="1:55" x14ac:dyDescent="0.25">
      <c r="A114" s="1133" t="str">
        <f t="shared" si="8"/>
        <v>A2048210</v>
      </c>
      <c r="B114" s="1323" t="s">
        <v>361</v>
      </c>
      <c r="C114" s="1324"/>
      <c r="D114" s="1323" t="s">
        <v>741</v>
      </c>
      <c r="E114" s="1324"/>
      <c r="F114" s="1323" t="s">
        <v>739</v>
      </c>
      <c r="G114" s="1324"/>
      <c r="H114" s="1323" t="s">
        <v>742</v>
      </c>
      <c r="I114" s="1324"/>
      <c r="J114" s="1323" t="s">
        <v>755</v>
      </c>
      <c r="K114" s="1324"/>
      <c r="L114" s="1324"/>
      <c r="M114" s="1323" t="s">
        <v>741</v>
      </c>
      <c r="N114" s="1324"/>
      <c r="O114" s="1324"/>
      <c r="P114" s="1323"/>
      <c r="Q114" s="1324"/>
      <c r="R114" s="1323"/>
      <c r="S114" s="1324"/>
      <c r="T114" s="1325" t="s">
        <v>427</v>
      </c>
      <c r="U114" s="1324"/>
      <c r="V114" s="1324"/>
      <c r="W114" s="1324"/>
      <c r="X114" s="1324"/>
      <c r="Y114" s="1324"/>
      <c r="Z114" s="1324"/>
      <c r="AA114" s="1324"/>
      <c r="AB114" s="1323" t="s">
        <v>732</v>
      </c>
      <c r="AC114" s="1324"/>
      <c r="AD114" s="1324"/>
      <c r="AE114" s="1324"/>
      <c r="AF114" s="1324"/>
      <c r="AG114" s="1323" t="s">
        <v>733</v>
      </c>
      <c r="AH114" s="1324"/>
      <c r="AI114" s="1324"/>
      <c r="AJ114" s="1092" t="s">
        <v>417</v>
      </c>
      <c r="AK114" s="1326" t="s">
        <v>734</v>
      </c>
      <c r="AL114" s="1324"/>
      <c r="AM114" s="1324"/>
      <c r="AN114" s="1324"/>
      <c r="AO114" s="1324"/>
      <c r="AP114" s="1324"/>
      <c r="AQ114" s="1132">
        <v>968000000</v>
      </c>
      <c r="AR114" s="1132">
        <v>968000000</v>
      </c>
      <c r="AS114" s="1132">
        <v>0</v>
      </c>
      <c r="AT114" s="1132">
        <v>0</v>
      </c>
      <c r="AU114" s="1211">
        <v>64048569</v>
      </c>
      <c r="AV114" s="1132">
        <v>903951431</v>
      </c>
      <c r="AW114" s="1205">
        <v>64048569</v>
      </c>
      <c r="AX114" s="1132">
        <v>0</v>
      </c>
      <c r="AY114" s="1222">
        <v>64048569</v>
      </c>
      <c r="AZ114" s="1132">
        <v>0</v>
      </c>
      <c r="BA114" s="1132">
        <v>64048569</v>
      </c>
      <c r="BB114" s="1132">
        <v>0</v>
      </c>
      <c r="BC114" s="1132">
        <v>0</v>
      </c>
    </row>
    <row r="115" spans="1:55" x14ac:dyDescent="0.25">
      <c r="A115" s="1133" t="str">
        <f t="shared" si="8"/>
        <v>A2048310</v>
      </c>
      <c r="B115" s="1323" t="s">
        <v>361</v>
      </c>
      <c r="C115" s="1324"/>
      <c r="D115" s="1323" t="s">
        <v>741</v>
      </c>
      <c r="E115" s="1324"/>
      <c r="F115" s="1323" t="s">
        <v>739</v>
      </c>
      <c r="G115" s="1324"/>
      <c r="H115" s="1323" t="s">
        <v>742</v>
      </c>
      <c r="I115" s="1324"/>
      <c r="J115" s="1323" t="s">
        <v>755</v>
      </c>
      <c r="K115" s="1324"/>
      <c r="L115" s="1324"/>
      <c r="M115" s="1323" t="s">
        <v>748</v>
      </c>
      <c r="N115" s="1324"/>
      <c r="O115" s="1324"/>
      <c r="P115" s="1323"/>
      <c r="Q115" s="1324"/>
      <c r="R115" s="1323"/>
      <c r="S115" s="1324"/>
      <c r="T115" s="1325" t="s">
        <v>428</v>
      </c>
      <c r="U115" s="1324"/>
      <c r="V115" s="1324"/>
      <c r="W115" s="1324"/>
      <c r="X115" s="1324"/>
      <c r="Y115" s="1324"/>
      <c r="Z115" s="1324"/>
      <c r="AA115" s="1324"/>
      <c r="AB115" s="1323" t="s">
        <v>732</v>
      </c>
      <c r="AC115" s="1324"/>
      <c r="AD115" s="1324"/>
      <c r="AE115" s="1324"/>
      <c r="AF115" s="1324"/>
      <c r="AG115" s="1323" t="s">
        <v>733</v>
      </c>
      <c r="AH115" s="1324"/>
      <c r="AI115" s="1324"/>
      <c r="AJ115" s="1092" t="s">
        <v>417</v>
      </c>
      <c r="AK115" s="1326" t="s">
        <v>734</v>
      </c>
      <c r="AL115" s="1324"/>
      <c r="AM115" s="1324"/>
      <c r="AN115" s="1324"/>
      <c r="AO115" s="1324"/>
      <c r="AP115" s="1324"/>
      <c r="AQ115" s="1132">
        <v>130000</v>
      </c>
      <c r="AR115" s="1132">
        <v>130000</v>
      </c>
      <c r="AS115" s="1132">
        <v>0</v>
      </c>
      <c r="AT115" s="1132">
        <v>0</v>
      </c>
      <c r="AU115" s="1211">
        <v>34557</v>
      </c>
      <c r="AV115" s="1132">
        <v>95443</v>
      </c>
      <c r="AW115" s="1205">
        <v>34557</v>
      </c>
      <c r="AX115" s="1132">
        <v>0</v>
      </c>
      <c r="AY115" s="1222">
        <v>34557</v>
      </c>
      <c r="AZ115" s="1132">
        <v>0</v>
      </c>
      <c r="BA115" s="1132">
        <v>34557</v>
      </c>
      <c r="BB115" s="1132">
        <v>0</v>
      </c>
      <c r="BC115" s="1132">
        <v>0</v>
      </c>
    </row>
    <row r="116" spans="1:55" x14ac:dyDescent="0.25">
      <c r="A116" s="1133" t="str">
        <f t="shared" si="8"/>
        <v>A2048510</v>
      </c>
      <c r="B116" s="1323" t="s">
        <v>361</v>
      </c>
      <c r="C116" s="1324"/>
      <c r="D116" s="1323" t="s">
        <v>741</v>
      </c>
      <c r="E116" s="1324"/>
      <c r="F116" s="1323" t="s">
        <v>739</v>
      </c>
      <c r="G116" s="1324"/>
      <c r="H116" s="1323" t="s">
        <v>742</v>
      </c>
      <c r="I116" s="1324"/>
      <c r="J116" s="1323" t="s">
        <v>755</v>
      </c>
      <c r="K116" s="1324"/>
      <c r="L116" s="1324"/>
      <c r="M116" s="1323" t="s">
        <v>743</v>
      </c>
      <c r="N116" s="1324"/>
      <c r="O116" s="1324"/>
      <c r="P116" s="1323"/>
      <c r="Q116" s="1324"/>
      <c r="R116" s="1323"/>
      <c r="S116" s="1324"/>
      <c r="T116" s="1325" t="s">
        <v>429</v>
      </c>
      <c r="U116" s="1324"/>
      <c r="V116" s="1324"/>
      <c r="W116" s="1324"/>
      <c r="X116" s="1324"/>
      <c r="Y116" s="1324"/>
      <c r="Z116" s="1324"/>
      <c r="AA116" s="1324"/>
      <c r="AB116" s="1323" t="s">
        <v>732</v>
      </c>
      <c r="AC116" s="1324"/>
      <c r="AD116" s="1324"/>
      <c r="AE116" s="1324"/>
      <c r="AF116" s="1324"/>
      <c r="AG116" s="1323" t="s">
        <v>733</v>
      </c>
      <c r="AH116" s="1324"/>
      <c r="AI116" s="1324"/>
      <c r="AJ116" s="1092" t="s">
        <v>417</v>
      </c>
      <c r="AK116" s="1326" t="s">
        <v>734</v>
      </c>
      <c r="AL116" s="1324"/>
      <c r="AM116" s="1324"/>
      <c r="AN116" s="1324"/>
      <c r="AO116" s="1324"/>
      <c r="AP116" s="1324"/>
      <c r="AQ116" s="1132">
        <v>159000000</v>
      </c>
      <c r="AR116" s="1132">
        <v>159000000</v>
      </c>
      <c r="AS116" s="1132">
        <v>0</v>
      </c>
      <c r="AT116" s="1132">
        <v>0</v>
      </c>
      <c r="AU116" s="1211">
        <v>14937900</v>
      </c>
      <c r="AV116" s="1132">
        <v>144062100</v>
      </c>
      <c r="AW116" s="1205">
        <v>14937900</v>
      </c>
      <c r="AX116" s="1132">
        <v>0</v>
      </c>
      <c r="AY116" s="1222">
        <v>14937900</v>
      </c>
      <c r="AZ116" s="1132">
        <v>0</v>
      </c>
      <c r="BA116" s="1132">
        <v>1703181</v>
      </c>
      <c r="BB116" s="1132">
        <v>13234719</v>
      </c>
      <c r="BC116" s="1132">
        <v>0</v>
      </c>
    </row>
    <row r="117" spans="1:55" x14ac:dyDescent="0.25">
      <c r="A117" s="1133" t="str">
        <f t="shared" si="8"/>
        <v>A2048610</v>
      </c>
      <c r="B117" s="1323" t="s">
        <v>361</v>
      </c>
      <c r="C117" s="1324"/>
      <c r="D117" s="1323" t="s">
        <v>741</v>
      </c>
      <c r="E117" s="1324"/>
      <c r="F117" s="1323" t="s">
        <v>739</v>
      </c>
      <c r="G117" s="1324"/>
      <c r="H117" s="1323" t="s">
        <v>742</v>
      </c>
      <c r="I117" s="1324"/>
      <c r="J117" s="1323" t="s">
        <v>755</v>
      </c>
      <c r="K117" s="1324"/>
      <c r="L117" s="1324"/>
      <c r="M117" s="1323" t="s">
        <v>753</v>
      </c>
      <c r="N117" s="1324"/>
      <c r="O117" s="1324"/>
      <c r="P117" s="1323"/>
      <c r="Q117" s="1324"/>
      <c r="R117" s="1323"/>
      <c r="S117" s="1324"/>
      <c r="T117" s="1325" t="s">
        <v>430</v>
      </c>
      <c r="U117" s="1324"/>
      <c r="V117" s="1324"/>
      <c r="W117" s="1324"/>
      <c r="X117" s="1324"/>
      <c r="Y117" s="1324"/>
      <c r="Z117" s="1324"/>
      <c r="AA117" s="1324"/>
      <c r="AB117" s="1323" t="s">
        <v>732</v>
      </c>
      <c r="AC117" s="1324"/>
      <c r="AD117" s="1324"/>
      <c r="AE117" s="1324"/>
      <c r="AF117" s="1324"/>
      <c r="AG117" s="1323" t="s">
        <v>733</v>
      </c>
      <c r="AH117" s="1324"/>
      <c r="AI117" s="1324"/>
      <c r="AJ117" s="1092" t="s">
        <v>417</v>
      </c>
      <c r="AK117" s="1326" t="s">
        <v>734</v>
      </c>
      <c r="AL117" s="1324"/>
      <c r="AM117" s="1324"/>
      <c r="AN117" s="1324"/>
      <c r="AO117" s="1324"/>
      <c r="AP117" s="1324"/>
      <c r="AQ117" s="1132">
        <v>248000000</v>
      </c>
      <c r="AR117" s="1132">
        <v>248000000</v>
      </c>
      <c r="AS117" s="1132">
        <v>0</v>
      </c>
      <c r="AT117" s="1132">
        <v>0</v>
      </c>
      <c r="AU117" s="1211">
        <v>10757947</v>
      </c>
      <c r="AV117" s="1132">
        <v>237242053</v>
      </c>
      <c r="AW117" s="1205">
        <v>10757947</v>
      </c>
      <c r="AX117" s="1132">
        <v>0</v>
      </c>
      <c r="AY117" s="1222">
        <v>10757947</v>
      </c>
      <c r="AZ117" s="1132">
        <v>0</v>
      </c>
      <c r="BA117" s="1132">
        <v>10757947</v>
      </c>
      <c r="BB117" s="1132">
        <v>0</v>
      </c>
      <c r="BC117" s="1132">
        <v>0</v>
      </c>
    </row>
    <row r="118" spans="1:55" s="1138" customFormat="1" x14ac:dyDescent="0.25">
      <c r="A118" s="1138" t="str">
        <f t="shared" si="8"/>
        <v>A204910</v>
      </c>
      <c r="B118" s="1361" t="s">
        <v>361</v>
      </c>
      <c r="C118" s="1360"/>
      <c r="D118" s="1361" t="s">
        <v>741</v>
      </c>
      <c r="E118" s="1360"/>
      <c r="F118" s="1361" t="s">
        <v>739</v>
      </c>
      <c r="G118" s="1360"/>
      <c r="H118" s="1361" t="s">
        <v>742</v>
      </c>
      <c r="I118" s="1360"/>
      <c r="J118" s="1361" t="s">
        <v>747</v>
      </c>
      <c r="K118" s="1360"/>
      <c r="L118" s="1360"/>
      <c r="M118" s="1361"/>
      <c r="N118" s="1360"/>
      <c r="O118" s="1360"/>
      <c r="P118" s="1361"/>
      <c r="Q118" s="1360"/>
      <c r="R118" s="1361"/>
      <c r="S118" s="1360"/>
      <c r="T118" s="1362" t="s">
        <v>648</v>
      </c>
      <c r="U118" s="1360"/>
      <c r="V118" s="1360"/>
      <c r="W118" s="1360"/>
      <c r="X118" s="1360"/>
      <c r="Y118" s="1360"/>
      <c r="Z118" s="1360"/>
      <c r="AA118" s="1360"/>
      <c r="AB118" s="1361" t="s">
        <v>732</v>
      </c>
      <c r="AC118" s="1360"/>
      <c r="AD118" s="1360"/>
      <c r="AE118" s="1360"/>
      <c r="AF118" s="1360"/>
      <c r="AG118" s="1361" t="s">
        <v>733</v>
      </c>
      <c r="AH118" s="1360"/>
      <c r="AI118" s="1360"/>
      <c r="AJ118" s="1139" t="s">
        <v>417</v>
      </c>
      <c r="AK118" s="1359" t="s">
        <v>734</v>
      </c>
      <c r="AL118" s="1360"/>
      <c r="AM118" s="1360"/>
      <c r="AN118" s="1360"/>
      <c r="AO118" s="1360"/>
      <c r="AP118" s="1360"/>
      <c r="AQ118" s="1140">
        <v>635050000</v>
      </c>
      <c r="AR118" s="1140">
        <v>635050000</v>
      </c>
      <c r="AS118" s="1140">
        <v>0</v>
      </c>
      <c r="AT118" s="1140">
        <v>0</v>
      </c>
      <c r="AU118" s="1209">
        <v>0</v>
      </c>
      <c r="AV118" s="1140">
        <v>635050000</v>
      </c>
      <c r="AW118" s="1203">
        <v>0</v>
      </c>
      <c r="AX118" s="1140">
        <v>0</v>
      </c>
      <c r="AY118" s="1220">
        <v>0</v>
      </c>
      <c r="AZ118" s="1140">
        <v>0</v>
      </c>
      <c r="BA118" s="1140">
        <v>0</v>
      </c>
      <c r="BB118" s="1140">
        <v>0</v>
      </c>
      <c r="BC118" s="1140">
        <v>0</v>
      </c>
    </row>
    <row r="119" spans="1:55" x14ac:dyDescent="0.25">
      <c r="A119" s="1133" t="str">
        <f t="shared" si="8"/>
        <v>A2049110</v>
      </c>
      <c r="B119" s="1323" t="s">
        <v>361</v>
      </c>
      <c r="C119" s="1324"/>
      <c r="D119" s="1323" t="s">
        <v>741</v>
      </c>
      <c r="E119" s="1324"/>
      <c r="F119" s="1323" t="s">
        <v>739</v>
      </c>
      <c r="G119" s="1324"/>
      <c r="H119" s="1323" t="s">
        <v>742</v>
      </c>
      <c r="I119" s="1324"/>
      <c r="J119" s="1323" t="s">
        <v>747</v>
      </c>
      <c r="K119" s="1324"/>
      <c r="L119" s="1324"/>
      <c r="M119" s="1323" t="s">
        <v>738</v>
      </c>
      <c r="N119" s="1324"/>
      <c r="O119" s="1324"/>
      <c r="P119" s="1323"/>
      <c r="Q119" s="1324"/>
      <c r="R119" s="1323"/>
      <c r="S119" s="1324"/>
      <c r="T119" s="1325" t="s">
        <v>431</v>
      </c>
      <c r="U119" s="1324"/>
      <c r="V119" s="1324"/>
      <c r="W119" s="1324"/>
      <c r="X119" s="1324"/>
      <c r="Y119" s="1324"/>
      <c r="Z119" s="1324"/>
      <c r="AA119" s="1324"/>
      <c r="AB119" s="1323" t="s">
        <v>732</v>
      </c>
      <c r="AC119" s="1324"/>
      <c r="AD119" s="1324"/>
      <c r="AE119" s="1324"/>
      <c r="AF119" s="1324"/>
      <c r="AG119" s="1323" t="s">
        <v>733</v>
      </c>
      <c r="AH119" s="1324"/>
      <c r="AI119" s="1324"/>
      <c r="AJ119" s="1092" t="s">
        <v>417</v>
      </c>
      <c r="AK119" s="1326" t="s">
        <v>734</v>
      </c>
      <c r="AL119" s="1324"/>
      <c r="AM119" s="1324"/>
      <c r="AN119" s="1324"/>
      <c r="AO119" s="1324"/>
      <c r="AP119" s="1324"/>
      <c r="AQ119" s="1132">
        <v>57000000</v>
      </c>
      <c r="AR119" s="1132">
        <v>57000000</v>
      </c>
      <c r="AS119" s="1132">
        <v>0</v>
      </c>
      <c r="AT119" s="1132">
        <v>0</v>
      </c>
      <c r="AU119" s="1211">
        <v>0</v>
      </c>
      <c r="AV119" s="1132">
        <v>57000000</v>
      </c>
      <c r="AW119" s="1205">
        <v>0</v>
      </c>
      <c r="AX119" s="1132">
        <v>0</v>
      </c>
      <c r="AY119" s="1222">
        <v>0</v>
      </c>
      <c r="AZ119" s="1132">
        <v>0</v>
      </c>
      <c r="BA119" s="1132">
        <v>0</v>
      </c>
      <c r="BB119" s="1132">
        <v>0</v>
      </c>
      <c r="BC119" s="1132">
        <v>0</v>
      </c>
    </row>
    <row r="120" spans="1:55" x14ac:dyDescent="0.25">
      <c r="A120" s="1133" t="str">
        <f t="shared" si="8"/>
        <v>A2049810</v>
      </c>
      <c r="B120" s="1323" t="s">
        <v>361</v>
      </c>
      <c r="C120" s="1324"/>
      <c r="D120" s="1323" t="s">
        <v>741</v>
      </c>
      <c r="E120" s="1324"/>
      <c r="F120" s="1323" t="s">
        <v>739</v>
      </c>
      <c r="G120" s="1324"/>
      <c r="H120" s="1323" t="s">
        <v>742</v>
      </c>
      <c r="I120" s="1324"/>
      <c r="J120" s="1323" t="s">
        <v>747</v>
      </c>
      <c r="K120" s="1324"/>
      <c r="L120" s="1324"/>
      <c r="M120" s="1323" t="s">
        <v>755</v>
      </c>
      <c r="N120" s="1324"/>
      <c r="O120" s="1324"/>
      <c r="P120" s="1323"/>
      <c r="Q120" s="1324"/>
      <c r="R120" s="1323"/>
      <c r="S120" s="1324"/>
      <c r="T120" s="1325" t="s">
        <v>432</v>
      </c>
      <c r="U120" s="1324"/>
      <c r="V120" s="1324"/>
      <c r="W120" s="1324"/>
      <c r="X120" s="1324"/>
      <c r="Y120" s="1324"/>
      <c r="Z120" s="1324"/>
      <c r="AA120" s="1324"/>
      <c r="AB120" s="1323" t="s">
        <v>732</v>
      </c>
      <c r="AC120" s="1324"/>
      <c r="AD120" s="1324"/>
      <c r="AE120" s="1324"/>
      <c r="AF120" s="1324"/>
      <c r="AG120" s="1323" t="s">
        <v>733</v>
      </c>
      <c r="AH120" s="1324"/>
      <c r="AI120" s="1324"/>
      <c r="AJ120" s="1092" t="s">
        <v>417</v>
      </c>
      <c r="AK120" s="1326" t="s">
        <v>734</v>
      </c>
      <c r="AL120" s="1324"/>
      <c r="AM120" s="1324"/>
      <c r="AN120" s="1324"/>
      <c r="AO120" s="1324"/>
      <c r="AP120" s="1324"/>
      <c r="AQ120" s="1132">
        <v>15400000</v>
      </c>
      <c r="AR120" s="1132">
        <v>15400000</v>
      </c>
      <c r="AS120" s="1132">
        <v>0</v>
      </c>
      <c r="AT120" s="1132">
        <v>0</v>
      </c>
      <c r="AU120" s="1211">
        <v>0</v>
      </c>
      <c r="AV120" s="1132">
        <v>15400000</v>
      </c>
      <c r="AW120" s="1205">
        <v>0</v>
      </c>
      <c r="AX120" s="1132">
        <v>0</v>
      </c>
      <c r="AY120" s="1222">
        <v>0</v>
      </c>
      <c r="AZ120" s="1132">
        <v>0</v>
      </c>
      <c r="BA120" s="1132">
        <v>0</v>
      </c>
      <c r="BB120" s="1132">
        <v>0</v>
      </c>
      <c r="BC120" s="1132">
        <v>0</v>
      </c>
    </row>
    <row r="121" spans="1:55" x14ac:dyDescent="0.25">
      <c r="A121" s="1133" t="str">
        <f t="shared" si="8"/>
        <v>A20491110</v>
      </c>
      <c r="B121" s="1323" t="s">
        <v>361</v>
      </c>
      <c r="C121" s="1324"/>
      <c r="D121" s="1323" t="s">
        <v>741</v>
      </c>
      <c r="E121" s="1324"/>
      <c r="F121" s="1323" t="s">
        <v>739</v>
      </c>
      <c r="G121" s="1324"/>
      <c r="H121" s="1323" t="s">
        <v>742</v>
      </c>
      <c r="I121" s="1324"/>
      <c r="J121" s="1323" t="s">
        <v>747</v>
      </c>
      <c r="K121" s="1324"/>
      <c r="L121" s="1324"/>
      <c r="M121" s="1323" t="s">
        <v>433</v>
      </c>
      <c r="N121" s="1324"/>
      <c r="O121" s="1324"/>
      <c r="P121" s="1323"/>
      <c r="Q121" s="1324"/>
      <c r="R121" s="1323"/>
      <c r="S121" s="1324"/>
      <c r="T121" s="1325" t="s">
        <v>434</v>
      </c>
      <c r="U121" s="1324"/>
      <c r="V121" s="1324"/>
      <c r="W121" s="1324"/>
      <c r="X121" s="1324"/>
      <c r="Y121" s="1324"/>
      <c r="Z121" s="1324"/>
      <c r="AA121" s="1324"/>
      <c r="AB121" s="1323" t="s">
        <v>732</v>
      </c>
      <c r="AC121" s="1324"/>
      <c r="AD121" s="1324"/>
      <c r="AE121" s="1324"/>
      <c r="AF121" s="1324"/>
      <c r="AG121" s="1323" t="s">
        <v>733</v>
      </c>
      <c r="AH121" s="1324"/>
      <c r="AI121" s="1324"/>
      <c r="AJ121" s="1092" t="s">
        <v>417</v>
      </c>
      <c r="AK121" s="1326" t="s">
        <v>734</v>
      </c>
      <c r="AL121" s="1324"/>
      <c r="AM121" s="1324"/>
      <c r="AN121" s="1324"/>
      <c r="AO121" s="1324"/>
      <c r="AP121" s="1324"/>
      <c r="AQ121" s="1132">
        <v>562650000</v>
      </c>
      <c r="AR121" s="1132">
        <v>562650000</v>
      </c>
      <c r="AS121" s="1132">
        <v>0</v>
      </c>
      <c r="AT121" s="1132">
        <v>0</v>
      </c>
      <c r="AU121" s="1211">
        <v>0</v>
      </c>
      <c r="AV121" s="1132">
        <v>562650000</v>
      </c>
      <c r="AW121" s="1205">
        <v>0</v>
      </c>
      <c r="AX121" s="1132">
        <v>0</v>
      </c>
      <c r="AY121" s="1222">
        <v>0</v>
      </c>
      <c r="AZ121" s="1132">
        <v>0</v>
      </c>
      <c r="BA121" s="1132">
        <v>0</v>
      </c>
      <c r="BB121" s="1132">
        <v>0</v>
      </c>
      <c r="BC121" s="1132">
        <v>0</v>
      </c>
    </row>
    <row r="122" spans="1:55" s="1138" customFormat="1" x14ac:dyDescent="0.25">
      <c r="A122" s="1138" t="str">
        <f t="shared" si="8"/>
        <v>A2041010</v>
      </c>
      <c r="B122" s="1361" t="s">
        <v>361</v>
      </c>
      <c r="C122" s="1360"/>
      <c r="D122" s="1361" t="s">
        <v>741</v>
      </c>
      <c r="E122" s="1360"/>
      <c r="F122" s="1361" t="s">
        <v>739</v>
      </c>
      <c r="G122" s="1360"/>
      <c r="H122" s="1361" t="s">
        <v>742</v>
      </c>
      <c r="I122" s="1360"/>
      <c r="J122" s="1361" t="s">
        <v>417</v>
      </c>
      <c r="K122" s="1360"/>
      <c r="L122" s="1360"/>
      <c r="M122" s="1361"/>
      <c r="N122" s="1360"/>
      <c r="O122" s="1360"/>
      <c r="P122" s="1361"/>
      <c r="Q122" s="1360"/>
      <c r="R122" s="1361"/>
      <c r="S122" s="1360"/>
      <c r="T122" s="1362" t="s">
        <v>650</v>
      </c>
      <c r="U122" s="1360"/>
      <c r="V122" s="1360"/>
      <c r="W122" s="1360"/>
      <c r="X122" s="1360"/>
      <c r="Y122" s="1360"/>
      <c r="Z122" s="1360"/>
      <c r="AA122" s="1360"/>
      <c r="AB122" s="1361" t="s">
        <v>732</v>
      </c>
      <c r="AC122" s="1360"/>
      <c r="AD122" s="1360"/>
      <c r="AE122" s="1360"/>
      <c r="AF122" s="1360"/>
      <c r="AG122" s="1361" t="s">
        <v>733</v>
      </c>
      <c r="AH122" s="1360"/>
      <c r="AI122" s="1360"/>
      <c r="AJ122" s="1139" t="s">
        <v>417</v>
      </c>
      <c r="AK122" s="1359" t="s">
        <v>734</v>
      </c>
      <c r="AL122" s="1360"/>
      <c r="AM122" s="1360"/>
      <c r="AN122" s="1360"/>
      <c r="AO122" s="1360"/>
      <c r="AP122" s="1360"/>
      <c r="AQ122" s="1140">
        <v>1477078297</v>
      </c>
      <c r="AR122" s="1140">
        <v>718552296.99000001</v>
      </c>
      <c r="AS122" s="1140">
        <v>758526000.00999999</v>
      </c>
      <c r="AT122" s="1140">
        <v>0</v>
      </c>
      <c r="AU122" s="1209">
        <v>718552296.99000001</v>
      </c>
      <c r="AV122" s="1140">
        <v>0</v>
      </c>
      <c r="AW122" s="1203">
        <v>32813697.800000001</v>
      </c>
      <c r="AX122" s="1140">
        <v>685738599.19000006</v>
      </c>
      <c r="AY122" s="1220">
        <v>32813697.800000001</v>
      </c>
      <c r="AZ122" s="1140">
        <v>0</v>
      </c>
      <c r="BA122" s="1140">
        <v>32813697.800000001</v>
      </c>
      <c r="BB122" s="1140">
        <v>0</v>
      </c>
      <c r="BC122" s="1140">
        <v>0</v>
      </c>
    </row>
    <row r="123" spans="1:55" x14ac:dyDescent="0.25">
      <c r="A123" s="1133" t="str">
        <f t="shared" si="8"/>
        <v>A20410110</v>
      </c>
      <c r="B123" s="1323" t="s">
        <v>361</v>
      </c>
      <c r="C123" s="1324"/>
      <c r="D123" s="1323" t="s">
        <v>741</v>
      </c>
      <c r="E123" s="1324"/>
      <c r="F123" s="1323" t="s">
        <v>739</v>
      </c>
      <c r="G123" s="1324"/>
      <c r="H123" s="1323" t="s">
        <v>742</v>
      </c>
      <c r="I123" s="1324"/>
      <c r="J123" s="1323" t="s">
        <v>417</v>
      </c>
      <c r="K123" s="1324"/>
      <c r="L123" s="1324"/>
      <c r="M123" s="1323" t="s">
        <v>738</v>
      </c>
      <c r="N123" s="1324"/>
      <c r="O123" s="1324"/>
      <c r="P123" s="1323"/>
      <c r="Q123" s="1324"/>
      <c r="R123" s="1323"/>
      <c r="S123" s="1324"/>
      <c r="T123" s="1325" t="s">
        <v>865</v>
      </c>
      <c r="U123" s="1324"/>
      <c r="V123" s="1324"/>
      <c r="W123" s="1324"/>
      <c r="X123" s="1324"/>
      <c r="Y123" s="1324"/>
      <c r="Z123" s="1324"/>
      <c r="AA123" s="1324"/>
      <c r="AB123" s="1323" t="s">
        <v>732</v>
      </c>
      <c r="AC123" s="1324"/>
      <c r="AD123" s="1324"/>
      <c r="AE123" s="1324"/>
      <c r="AF123" s="1324"/>
      <c r="AG123" s="1323" t="s">
        <v>733</v>
      </c>
      <c r="AH123" s="1324"/>
      <c r="AI123" s="1324"/>
      <c r="AJ123" s="1092" t="s">
        <v>417</v>
      </c>
      <c r="AK123" s="1326" t="s">
        <v>734</v>
      </c>
      <c r="AL123" s="1324"/>
      <c r="AM123" s="1324"/>
      <c r="AN123" s="1324"/>
      <c r="AO123" s="1324"/>
      <c r="AP123" s="1324"/>
      <c r="AQ123" s="1132">
        <v>250000000</v>
      </c>
      <c r="AR123" s="1132">
        <v>36084000</v>
      </c>
      <c r="AS123" s="1132">
        <v>213916000</v>
      </c>
      <c r="AT123" s="1132">
        <v>0</v>
      </c>
      <c r="AU123" s="1211">
        <v>36084000</v>
      </c>
      <c r="AV123" s="1132">
        <v>0</v>
      </c>
      <c r="AW123" s="1205">
        <v>0</v>
      </c>
      <c r="AX123" s="1132">
        <v>36084000</v>
      </c>
      <c r="AY123" s="1222">
        <v>0</v>
      </c>
      <c r="AZ123" s="1132">
        <v>0</v>
      </c>
      <c r="BA123" s="1132">
        <v>0</v>
      </c>
      <c r="BB123" s="1132">
        <v>0</v>
      </c>
      <c r="BC123" s="1132">
        <v>0</v>
      </c>
    </row>
    <row r="124" spans="1:55" x14ac:dyDescent="0.25">
      <c r="A124" s="1133" t="str">
        <f t="shared" si="8"/>
        <v>A20410210</v>
      </c>
      <c r="B124" s="1323" t="s">
        <v>361</v>
      </c>
      <c r="C124" s="1324"/>
      <c r="D124" s="1323" t="s">
        <v>741</v>
      </c>
      <c r="E124" s="1324"/>
      <c r="F124" s="1323" t="s">
        <v>739</v>
      </c>
      <c r="G124" s="1324"/>
      <c r="H124" s="1323" t="s">
        <v>742</v>
      </c>
      <c r="I124" s="1324"/>
      <c r="J124" s="1323" t="s">
        <v>417</v>
      </c>
      <c r="K124" s="1324"/>
      <c r="L124" s="1324"/>
      <c r="M124" s="1323" t="s">
        <v>741</v>
      </c>
      <c r="N124" s="1324"/>
      <c r="O124" s="1324"/>
      <c r="P124" s="1323"/>
      <c r="Q124" s="1324"/>
      <c r="R124" s="1323"/>
      <c r="S124" s="1324"/>
      <c r="T124" s="1325" t="s">
        <v>435</v>
      </c>
      <c r="U124" s="1324"/>
      <c r="V124" s="1324"/>
      <c r="W124" s="1324"/>
      <c r="X124" s="1324"/>
      <c r="Y124" s="1324"/>
      <c r="Z124" s="1324"/>
      <c r="AA124" s="1324"/>
      <c r="AB124" s="1323" t="s">
        <v>732</v>
      </c>
      <c r="AC124" s="1324"/>
      <c r="AD124" s="1324"/>
      <c r="AE124" s="1324"/>
      <c r="AF124" s="1324"/>
      <c r="AG124" s="1323" t="s">
        <v>733</v>
      </c>
      <c r="AH124" s="1324"/>
      <c r="AI124" s="1324"/>
      <c r="AJ124" s="1092" t="s">
        <v>417</v>
      </c>
      <c r="AK124" s="1326" t="s">
        <v>734</v>
      </c>
      <c r="AL124" s="1324"/>
      <c r="AM124" s="1324"/>
      <c r="AN124" s="1324"/>
      <c r="AO124" s="1324"/>
      <c r="AP124" s="1324"/>
      <c r="AQ124" s="1132">
        <v>1227078297</v>
      </c>
      <c r="AR124" s="1132">
        <v>682468296.99000001</v>
      </c>
      <c r="AS124" s="1132">
        <v>544610000.00999999</v>
      </c>
      <c r="AT124" s="1132">
        <v>0</v>
      </c>
      <c r="AU124" s="1211">
        <v>682468296.99000001</v>
      </c>
      <c r="AV124" s="1132">
        <v>0</v>
      </c>
      <c r="AW124" s="1205">
        <v>32813697.800000001</v>
      </c>
      <c r="AX124" s="1132">
        <v>649654599.19000006</v>
      </c>
      <c r="AY124" s="1222">
        <v>32813697.800000001</v>
      </c>
      <c r="AZ124" s="1132">
        <v>0</v>
      </c>
      <c r="BA124" s="1132">
        <v>32813697.800000001</v>
      </c>
      <c r="BB124" s="1132">
        <v>0</v>
      </c>
      <c r="BC124" s="1132">
        <v>0</v>
      </c>
    </row>
    <row r="125" spans="1:55" s="1138" customFormat="1" x14ac:dyDescent="0.25">
      <c r="A125" s="1138" t="str">
        <f t="shared" si="8"/>
        <v>A2041110</v>
      </c>
      <c r="B125" s="1361" t="s">
        <v>361</v>
      </c>
      <c r="C125" s="1360"/>
      <c r="D125" s="1361" t="s">
        <v>741</v>
      </c>
      <c r="E125" s="1360"/>
      <c r="F125" s="1361" t="s">
        <v>739</v>
      </c>
      <c r="G125" s="1360"/>
      <c r="H125" s="1361" t="s">
        <v>742</v>
      </c>
      <c r="I125" s="1360"/>
      <c r="J125" s="1361" t="s">
        <v>433</v>
      </c>
      <c r="K125" s="1360"/>
      <c r="L125" s="1360"/>
      <c r="M125" s="1361"/>
      <c r="N125" s="1360"/>
      <c r="O125" s="1360"/>
      <c r="P125" s="1361"/>
      <c r="Q125" s="1360"/>
      <c r="R125" s="1361"/>
      <c r="S125" s="1360"/>
      <c r="T125" s="1362" t="s">
        <v>651</v>
      </c>
      <c r="U125" s="1360"/>
      <c r="V125" s="1360"/>
      <c r="W125" s="1360"/>
      <c r="X125" s="1360"/>
      <c r="Y125" s="1360"/>
      <c r="Z125" s="1360"/>
      <c r="AA125" s="1360"/>
      <c r="AB125" s="1361" t="s">
        <v>732</v>
      </c>
      <c r="AC125" s="1360"/>
      <c r="AD125" s="1360"/>
      <c r="AE125" s="1360"/>
      <c r="AF125" s="1360"/>
      <c r="AG125" s="1361" t="s">
        <v>733</v>
      </c>
      <c r="AH125" s="1360"/>
      <c r="AI125" s="1360"/>
      <c r="AJ125" s="1139" t="s">
        <v>417</v>
      </c>
      <c r="AK125" s="1359" t="s">
        <v>734</v>
      </c>
      <c r="AL125" s="1360"/>
      <c r="AM125" s="1360"/>
      <c r="AN125" s="1360"/>
      <c r="AO125" s="1360"/>
      <c r="AP125" s="1360"/>
      <c r="AQ125" s="1140">
        <v>600000000</v>
      </c>
      <c r="AR125" s="1140">
        <v>600000000</v>
      </c>
      <c r="AS125" s="1140">
        <v>0</v>
      </c>
      <c r="AT125" s="1140">
        <v>0</v>
      </c>
      <c r="AU125" s="1209">
        <v>82448864</v>
      </c>
      <c r="AV125" s="1140">
        <v>517551136</v>
      </c>
      <c r="AW125" s="1203">
        <v>47566345</v>
      </c>
      <c r="AX125" s="1140">
        <v>34882519</v>
      </c>
      <c r="AY125" s="1220">
        <v>46935899</v>
      </c>
      <c r="AZ125" s="1140">
        <v>630446</v>
      </c>
      <c r="BA125" s="1140">
        <v>46935899</v>
      </c>
      <c r="BB125" s="1140">
        <v>0</v>
      </c>
      <c r="BC125" s="1140">
        <v>0</v>
      </c>
    </row>
    <row r="126" spans="1:55" x14ac:dyDescent="0.25">
      <c r="A126" s="1133" t="str">
        <f t="shared" si="8"/>
        <v>A20411110</v>
      </c>
      <c r="B126" s="1323" t="s">
        <v>361</v>
      </c>
      <c r="C126" s="1324"/>
      <c r="D126" s="1323" t="s">
        <v>741</v>
      </c>
      <c r="E126" s="1324"/>
      <c r="F126" s="1323" t="s">
        <v>739</v>
      </c>
      <c r="G126" s="1324"/>
      <c r="H126" s="1323" t="s">
        <v>742</v>
      </c>
      <c r="I126" s="1324"/>
      <c r="J126" s="1323" t="s">
        <v>433</v>
      </c>
      <c r="K126" s="1324"/>
      <c r="L126" s="1324"/>
      <c r="M126" s="1323" t="s">
        <v>738</v>
      </c>
      <c r="N126" s="1324"/>
      <c r="O126" s="1324"/>
      <c r="P126" s="1323"/>
      <c r="Q126" s="1324"/>
      <c r="R126" s="1323"/>
      <c r="S126" s="1324"/>
      <c r="T126" s="1325" t="s">
        <v>436</v>
      </c>
      <c r="U126" s="1324"/>
      <c r="V126" s="1324"/>
      <c r="W126" s="1324"/>
      <c r="X126" s="1324"/>
      <c r="Y126" s="1324"/>
      <c r="Z126" s="1324"/>
      <c r="AA126" s="1324"/>
      <c r="AB126" s="1323" t="s">
        <v>732</v>
      </c>
      <c r="AC126" s="1324"/>
      <c r="AD126" s="1324"/>
      <c r="AE126" s="1324"/>
      <c r="AF126" s="1324"/>
      <c r="AG126" s="1323" t="s">
        <v>733</v>
      </c>
      <c r="AH126" s="1324"/>
      <c r="AI126" s="1324"/>
      <c r="AJ126" s="1092" t="s">
        <v>417</v>
      </c>
      <c r="AK126" s="1326" t="s">
        <v>734</v>
      </c>
      <c r="AL126" s="1324"/>
      <c r="AM126" s="1324"/>
      <c r="AN126" s="1324"/>
      <c r="AO126" s="1324"/>
      <c r="AP126" s="1324"/>
      <c r="AQ126" s="1132">
        <v>100000000</v>
      </c>
      <c r="AR126" s="1132">
        <v>100000000</v>
      </c>
      <c r="AS126" s="1132">
        <v>0</v>
      </c>
      <c r="AT126" s="1132">
        <v>0</v>
      </c>
      <c r="AU126" s="1211">
        <v>0</v>
      </c>
      <c r="AV126" s="1132">
        <v>100000000</v>
      </c>
      <c r="AW126" s="1205">
        <v>0</v>
      </c>
      <c r="AX126" s="1132">
        <v>0</v>
      </c>
      <c r="AY126" s="1222">
        <v>0</v>
      </c>
      <c r="AZ126" s="1132">
        <v>0</v>
      </c>
      <c r="BA126" s="1132">
        <v>0</v>
      </c>
      <c r="BB126" s="1132">
        <v>0</v>
      </c>
      <c r="BC126" s="1132">
        <v>0</v>
      </c>
    </row>
    <row r="127" spans="1:55" x14ac:dyDescent="0.25">
      <c r="A127" s="1133" t="str">
        <f t="shared" si="8"/>
        <v>A20411210</v>
      </c>
      <c r="B127" s="1323" t="s">
        <v>361</v>
      </c>
      <c r="C127" s="1324"/>
      <c r="D127" s="1323" t="s">
        <v>741</v>
      </c>
      <c r="E127" s="1324"/>
      <c r="F127" s="1323" t="s">
        <v>739</v>
      </c>
      <c r="G127" s="1324"/>
      <c r="H127" s="1323" t="s">
        <v>742</v>
      </c>
      <c r="I127" s="1324"/>
      <c r="J127" s="1323" t="s">
        <v>433</v>
      </c>
      <c r="K127" s="1324"/>
      <c r="L127" s="1324"/>
      <c r="M127" s="1323" t="s">
        <v>741</v>
      </c>
      <c r="N127" s="1324"/>
      <c r="O127" s="1324"/>
      <c r="P127" s="1323"/>
      <c r="Q127" s="1324"/>
      <c r="R127" s="1323"/>
      <c r="S127" s="1324"/>
      <c r="T127" s="1325" t="s">
        <v>437</v>
      </c>
      <c r="U127" s="1324"/>
      <c r="V127" s="1324"/>
      <c r="W127" s="1324"/>
      <c r="X127" s="1324"/>
      <c r="Y127" s="1324"/>
      <c r="Z127" s="1324"/>
      <c r="AA127" s="1324"/>
      <c r="AB127" s="1323" t="s">
        <v>732</v>
      </c>
      <c r="AC127" s="1324"/>
      <c r="AD127" s="1324"/>
      <c r="AE127" s="1324"/>
      <c r="AF127" s="1324"/>
      <c r="AG127" s="1323" t="s">
        <v>733</v>
      </c>
      <c r="AH127" s="1324"/>
      <c r="AI127" s="1324"/>
      <c r="AJ127" s="1092" t="s">
        <v>417</v>
      </c>
      <c r="AK127" s="1326" t="s">
        <v>734</v>
      </c>
      <c r="AL127" s="1324"/>
      <c r="AM127" s="1324"/>
      <c r="AN127" s="1324"/>
      <c r="AO127" s="1324"/>
      <c r="AP127" s="1324"/>
      <c r="AQ127" s="1132">
        <v>500000000</v>
      </c>
      <c r="AR127" s="1132">
        <v>500000000</v>
      </c>
      <c r="AS127" s="1132">
        <v>0</v>
      </c>
      <c r="AT127" s="1132">
        <v>0</v>
      </c>
      <c r="AU127" s="1211">
        <v>82448864</v>
      </c>
      <c r="AV127" s="1132">
        <v>417551136</v>
      </c>
      <c r="AW127" s="1205">
        <v>47566345</v>
      </c>
      <c r="AX127" s="1132">
        <v>34882519</v>
      </c>
      <c r="AY127" s="1222">
        <v>46935899</v>
      </c>
      <c r="AZ127" s="1132">
        <v>630446</v>
      </c>
      <c r="BA127" s="1132">
        <v>46935899</v>
      </c>
      <c r="BB127" s="1132">
        <v>0</v>
      </c>
      <c r="BC127" s="1132">
        <v>0</v>
      </c>
    </row>
    <row r="128" spans="1:55" s="1138" customFormat="1" x14ac:dyDescent="0.25">
      <c r="A128" s="1138" t="str">
        <f t="shared" si="8"/>
        <v>A2041410</v>
      </c>
      <c r="B128" s="1363" t="s">
        <v>361</v>
      </c>
      <c r="C128" s="1360"/>
      <c r="D128" s="1363" t="s">
        <v>741</v>
      </c>
      <c r="E128" s="1360"/>
      <c r="F128" s="1363" t="s">
        <v>739</v>
      </c>
      <c r="G128" s="1360"/>
      <c r="H128" s="1363" t="s">
        <v>742</v>
      </c>
      <c r="I128" s="1360"/>
      <c r="J128" s="1363" t="s">
        <v>744</v>
      </c>
      <c r="K128" s="1360"/>
      <c r="L128" s="1360"/>
      <c r="M128" s="1363"/>
      <c r="N128" s="1360"/>
      <c r="O128" s="1360"/>
      <c r="P128" s="1363"/>
      <c r="Q128" s="1360"/>
      <c r="R128" s="1363"/>
      <c r="S128" s="1360"/>
      <c r="T128" s="1365" t="s">
        <v>866</v>
      </c>
      <c r="U128" s="1360"/>
      <c r="V128" s="1360"/>
      <c r="W128" s="1360"/>
      <c r="X128" s="1360"/>
      <c r="Y128" s="1360"/>
      <c r="Z128" s="1360"/>
      <c r="AA128" s="1360"/>
      <c r="AB128" s="1363" t="s">
        <v>732</v>
      </c>
      <c r="AC128" s="1360"/>
      <c r="AD128" s="1360"/>
      <c r="AE128" s="1360"/>
      <c r="AF128" s="1360"/>
      <c r="AG128" s="1363" t="s">
        <v>733</v>
      </c>
      <c r="AH128" s="1360"/>
      <c r="AI128" s="1360"/>
      <c r="AJ128" s="1141" t="s">
        <v>417</v>
      </c>
      <c r="AK128" s="1364" t="s">
        <v>734</v>
      </c>
      <c r="AL128" s="1360"/>
      <c r="AM128" s="1360"/>
      <c r="AN128" s="1360"/>
      <c r="AO128" s="1360"/>
      <c r="AP128" s="1360"/>
      <c r="AQ128" s="1142">
        <v>3600000</v>
      </c>
      <c r="AR128" s="1142">
        <v>300000</v>
      </c>
      <c r="AS128" s="1142">
        <v>3300000</v>
      </c>
      <c r="AT128" s="1142">
        <v>0</v>
      </c>
      <c r="AU128" s="1211">
        <v>300000</v>
      </c>
      <c r="AV128" s="1142">
        <v>0</v>
      </c>
      <c r="AW128" s="1205">
        <v>300000</v>
      </c>
      <c r="AX128" s="1142">
        <v>0</v>
      </c>
      <c r="AY128" s="1222">
        <v>300000</v>
      </c>
      <c r="AZ128" s="1142">
        <v>0</v>
      </c>
      <c r="BA128" s="1142">
        <v>300000</v>
      </c>
      <c r="BB128" s="1142">
        <v>0</v>
      </c>
      <c r="BC128" s="1142">
        <v>0</v>
      </c>
    </row>
    <row r="129" spans="1:55" s="1150" customFormat="1" x14ac:dyDescent="0.25">
      <c r="A129" s="1150" t="str">
        <f t="shared" si="8"/>
        <v>A2042110</v>
      </c>
      <c r="B129" s="1361" t="s">
        <v>361</v>
      </c>
      <c r="C129" s="1360"/>
      <c r="D129" s="1361" t="s">
        <v>741</v>
      </c>
      <c r="E129" s="1360"/>
      <c r="F129" s="1361" t="s">
        <v>739</v>
      </c>
      <c r="G129" s="1360"/>
      <c r="H129" s="1361" t="s">
        <v>742</v>
      </c>
      <c r="I129" s="1360"/>
      <c r="J129" s="1361" t="s">
        <v>763</v>
      </c>
      <c r="K129" s="1360"/>
      <c r="L129" s="1360"/>
      <c r="M129" s="1361"/>
      <c r="N129" s="1360"/>
      <c r="O129" s="1360"/>
      <c r="P129" s="1361"/>
      <c r="Q129" s="1360"/>
      <c r="R129" s="1361"/>
      <c r="S129" s="1360"/>
      <c r="T129" s="1362" t="s">
        <v>768</v>
      </c>
      <c r="U129" s="1360"/>
      <c r="V129" s="1360"/>
      <c r="W129" s="1360"/>
      <c r="X129" s="1360"/>
      <c r="Y129" s="1360"/>
      <c r="Z129" s="1360"/>
      <c r="AA129" s="1360"/>
      <c r="AB129" s="1361" t="s">
        <v>732</v>
      </c>
      <c r="AC129" s="1360"/>
      <c r="AD129" s="1360"/>
      <c r="AE129" s="1360"/>
      <c r="AF129" s="1360"/>
      <c r="AG129" s="1361" t="s">
        <v>733</v>
      </c>
      <c r="AH129" s="1360"/>
      <c r="AI129" s="1360"/>
      <c r="AJ129" s="1139" t="s">
        <v>417</v>
      </c>
      <c r="AK129" s="1359" t="s">
        <v>734</v>
      </c>
      <c r="AL129" s="1360"/>
      <c r="AM129" s="1360"/>
      <c r="AN129" s="1360"/>
      <c r="AO129" s="1360"/>
      <c r="AP129" s="1360"/>
      <c r="AQ129" s="1140">
        <v>233000000</v>
      </c>
      <c r="AR129" s="1140">
        <v>250000</v>
      </c>
      <c r="AS129" s="1140">
        <v>232750000</v>
      </c>
      <c r="AT129" s="1140">
        <v>0</v>
      </c>
      <c r="AU129" s="1140">
        <v>250000</v>
      </c>
      <c r="AV129" s="1140">
        <v>0</v>
      </c>
      <c r="AW129" s="1140">
        <v>250000</v>
      </c>
      <c r="AX129" s="1140">
        <v>0</v>
      </c>
      <c r="AY129" s="1140">
        <v>250000</v>
      </c>
      <c r="AZ129" s="1140">
        <v>0</v>
      </c>
      <c r="BA129" s="1140">
        <v>250000</v>
      </c>
      <c r="BB129" s="1140">
        <v>0</v>
      </c>
      <c r="BC129" s="1140">
        <v>0</v>
      </c>
    </row>
    <row r="130" spans="1:55" x14ac:dyDescent="0.25">
      <c r="A130" s="1133" t="str">
        <f t="shared" si="8"/>
        <v>A20421110</v>
      </c>
      <c r="B130" s="1323" t="s">
        <v>361</v>
      </c>
      <c r="C130" s="1324"/>
      <c r="D130" s="1323" t="s">
        <v>741</v>
      </c>
      <c r="E130" s="1324"/>
      <c r="F130" s="1323" t="s">
        <v>739</v>
      </c>
      <c r="G130" s="1324"/>
      <c r="H130" s="1323" t="s">
        <v>742</v>
      </c>
      <c r="I130" s="1324"/>
      <c r="J130" s="1323" t="s">
        <v>763</v>
      </c>
      <c r="K130" s="1324"/>
      <c r="L130" s="1324"/>
      <c r="M130" s="1323" t="s">
        <v>738</v>
      </c>
      <c r="N130" s="1324"/>
      <c r="O130" s="1324"/>
      <c r="P130" s="1323"/>
      <c r="Q130" s="1324"/>
      <c r="R130" s="1323"/>
      <c r="S130" s="1324"/>
      <c r="T130" s="1325" t="s">
        <v>438</v>
      </c>
      <c r="U130" s="1324"/>
      <c r="V130" s="1324"/>
      <c r="W130" s="1324"/>
      <c r="X130" s="1324"/>
      <c r="Y130" s="1324"/>
      <c r="Z130" s="1324"/>
      <c r="AA130" s="1324"/>
      <c r="AB130" s="1323" t="s">
        <v>732</v>
      </c>
      <c r="AC130" s="1324"/>
      <c r="AD130" s="1324"/>
      <c r="AE130" s="1324"/>
      <c r="AF130" s="1324"/>
      <c r="AG130" s="1323" t="s">
        <v>733</v>
      </c>
      <c r="AH130" s="1324"/>
      <c r="AI130" s="1324"/>
      <c r="AJ130" s="1092" t="s">
        <v>417</v>
      </c>
      <c r="AK130" s="1326" t="s">
        <v>734</v>
      </c>
      <c r="AL130" s="1324"/>
      <c r="AM130" s="1324"/>
      <c r="AN130" s="1324"/>
      <c r="AO130" s="1324"/>
      <c r="AP130" s="1324"/>
      <c r="AQ130" s="1132">
        <v>98000000</v>
      </c>
      <c r="AR130" s="1132">
        <v>250000</v>
      </c>
      <c r="AS130" s="1132">
        <v>97750000</v>
      </c>
      <c r="AT130" s="1132">
        <v>0</v>
      </c>
      <c r="AU130" s="1211">
        <v>250000</v>
      </c>
      <c r="AV130" s="1132">
        <v>0</v>
      </c>
      <c r="AW130" s="1205">
        <v>250000</v>
      </c>
      <c r="AX130" s="1132">
        <v>0</v>
      </c>
      <c r="AY130" s="1222">
        <v>250000</v>
      </c>
      <c r="AZ130" s="1132">
        <v>0</v>
      </c>
      <c r="BA130" s="1132">
        <v>250000</v>
      </c>
      <c r="BB130" s="1132">
        <v>0</v>
      </c>
      <c r="BC130" s="1132">
        <v>0</v>
      </c>
    </row>
    <row r="131" spans="1:55" x14ac:dyDescent="0.25">
      <c r="A131" s="1133" t="str">
        <f t="shared" si="8"/>
        <v>A20421410</v>
      </c>
      <c r="B131" s="1323" t="s">
        <v>361</v>
      </c>
      <c r="C131" s="1324"/>
      <c r="D131" s="1323" t="s">
        <v>741</v>
      </c>
      <c r="E131" s="1324"/>
      <c r="F131" s="1323" t="s">
        <v>739</v>
      </c>
      <c r="G131" s="1324"/>
      <c r="H131" s="1323" t="s">
        <v>742</v>
      </c>
      <c r="I131" s="1324"/>
      <c r="J131" s="1323" t="s">
        <v>763</v>
      </c>
      <c r="K131" s="1324"/>
      <c r="L131" s="1324"/>
      <c r="M131" s="1323" t="s">
        <v>742</v>
      </c>
      <c r="N131" s="1324"/>
      <c r="O131" s="1324"/>
      <c r="P131" s="1323"/>
      <c r="Q131" s="1324"/>
      <c r="R131" s="1323"/>
      <c r="S131" s="1324"/>
      <c r="T131" s="1325" t="s">
        <v>439</v>
      </c>
      <c r="U131" s="1324"/>
      <c r="V131" s="1324"/>
      <c r="W131" s="1324"/>
      <c r="X131" s="1324"/>
      <c r="Y131" s="1324"/>
      <c r="Z131" s="1324"/>
      <c r="AA131" s="1324"/>
      <c r="AB131" s="1323" t="s">
        <v>732</v>
      </c>
      <c r="AC131" s="1324"/>
      <c r="AD131" s="1324"/>
      <c r="AE131" s="1324"/>
      <c r="AF131" s="1324"/>
      <c r="AG131" s="1323" t="s">
        <v>733</v>
      </c>
      <c r="AH131" s="1324"/>
      <c r="AI131" s="1324"/>
      <c r="AJ131" s="1092" t="s">
        <v>417</v>
      </c>
      <c r="AK131" s="1326" t="s">
        <v>734</v>
      </c>
      <c r="AL131" s="1324"/>
      <c r="AM131" s="1324"/>
      <c r="AN131" s="1324"/>
      <c r="AO131" s="1324"/>
      <c r="AP131" s="1324"/>
      <c r="AQ131" s="1132">
        <v>75000000</v>
      </c>
      <c r="AR131" s="1132">
        <v>0</v>
      </c>
      <c r="AS131" s="1132">
        <v>75000000</v>
      </c>
      <c r="AT131" s="1132">
        <v>0</v>
      </c>
      <c r="AU131" s="1211">
        <v>0</v>
      </c>
      <c r="AV131" s="1132">
        <v>0</v>
      </c>
      <c r="AW131" s="1205">
        <v>0</v>
      </c>
      <c r="AX131" s="1132">
        <v>0</v>
      </c>
      <c r="AY131" s="1222">
        <v>0</v>
      </c>
      <c r="AZ131" s="1132">
        <v>0</v>
      </c>
      <c r="BA131" s="1132">
        <v>0</v>
      </c>
      <c r="BB131" s="1132">
        <v>0</v>
      </c>
      <c r="BC131" s="1132">
        <v>0</v>
      </c>
    </row>
    <row r="132" spans="1:55" x14ac:dyDescent="0.25">
      <c r="A132" s="1133" t="str">
        <f t="shared" si="8"/>
        <v>A20421510</v>
      </c>
      <c r="B132" s="1323" t="s">
        <v>361</v>
      </c>
      <c r="C132" s="1324"/>
      <c r="D132" s="1323" t="s">
        <v>741</v>
      </c>
      <c r="E132" s="1324"/>
      <c r="F132" s="1323" t="s">
        <v>739</v>
      </c>
      <c r="G132" s="1324"/>
      <c r="H132" s="1323" t="s">
        <v>742</v>
      </c>
      <c r="I132" s="1324"/>
      <c r="J132" s="1323" t="s">
        <v>763</v>
      </c>
      <c r="K132" s="1324"/>
      <c r="L132" s="1324"/>
      <c r="M132" s="1323" t="s">
        <v>743</v>
      </c>
      <c r="N132" s="1324"/>
      <c r="O132" s="1324"/>
      <c r="P132" s="1323"/>
      <c r="Q132" s="1324"/>
      <c r="R132" s="1323"/>
      <c r="S132" s="1324"/>
      <c r="T132" s="1325" t="s">
        <v>440</v>
      </c>
      <c r="U132" s="1324"/>
      <c r="V132" s="1324"/>
      <c r="W132" s="1324"/>
      <c r="X132" s="1324"/>
      <c r="Y132" s="1324"/>
      <c r="Z132" s="1324"/>
      <c r="AA132" s="1324"/>
      <c r="AB132" s="1323" t="s">
        <v>732</v>
      </c>
      <c r="AC132" s="1324"/>
      <c r="AD132" s="1324"/>
      <c r="AE132" s="1324"/>
      <c r="AF132" s="1324"/>
      <c r="AG132" s="1323" t="s">
        <v>733</v>
      </c>
      <c r="AH132" s="1324"/>
      <c r="AI132" s="1324"/>
      <c r="AJ132" s="1092" t="s">
        <v>417</v>
      </c>
      <c r="AK132" s="1326" t="s">
        <v>734</v>
      </c>
      <c r="AL132" s="1324"/>
      <c r="AM132" s="1324"/>
      <c r="AN132" s="1324"/>
      <c r="AO132" s="1324"/>
      <c r="AP132" s="1324"/>
      <c r="AQ132" s="1132">
        <v>60000000</v>
      </c>
      <c r="AR132" s="1132">
        <v>0</v>
      </c>
      <c r="AS132" s="1132">
        <v>60000000</v>
      </c>
      <c r="AT132" s="1132">
        <v>0</v>
      </c>
      <c r="AU132" s="1211">
        <v>0</v>
      </c>
      <c r="AV132" s="1132">
        <v>0</v>
      </c>
      <c r="AW132" s="1205">
        <v>0</v>
      </c>
      <c r="AX132" s="1132">
        <v>0</v>
      </c>
      <c r="AY132" s="1222">
        <v>0</v>
      </c>
      <c r="AZ132" s="1132">
        <v>0</v>
      </c>
      <c r="BA132" s="1132">
        <v>0</v>
      </c>
      <c r="BB132" s="1132">
        <v>0</v>
      </c>
      <c r="BC132" s="1132">
        <v>0</v>
      </c>
    </row>
    <row r="133" spans="1:55" s="1138" customFormat="1" x14ac:dyDescent="0.25">
      <c r="A133" s="1138" t="str">
        <f t="shared" si="8"/>
        <v>A2044010</v>
      </c>
      <c r="B133" s="1361" t="s">
        <v>361</v>
      </c>
      <c r="C133" s="1360"/>
      <c r="D133" s="1361" t="s">
        <v>741</v>
      </c>
      <c r="E133" s="1360"/>
      <c r="F133" s="1361" t="s">
        <v>739</v>
      </c>
      <c r="G133" s="1360"/>
      <c r="H133" s="1361" t="s">
        <v>742</v>
      </c>
      <c r="I133" s="1360"/>
      <c r="J133" s="1361" t="s">
        <v>769</v>
      </c>
      <c r="K133" s="1360"/>
      <c r="L133" s="1360"/>
      <c r="M133" s="1361"/>
      <c r="N133" s="1360"/>
      <c r="O133" s="1360"/>
      <c r="P133" s="1361"/>
      <c r="Q133" s="1360"/>
      <c r="R133" s="1361"/>
      <c r="S133" s="1360"/>
      <c r="T133" s="1362" t="s">
        <v>770</v>
      </c>
      <c r="U133" s="1360"/>
      <c r="V133" s="1360"/>
      <c r="W133" s="1360"/>
      <c r="X133" s="1360"/>
      <c r="Y133" s="1360"/>
      <c r="Z133" s="1360"/>
      <c r="AA133" s="1360"/>
      <c r="AB133" s="1361" t="s">
        <v>732</v>
      </c>
      <c r="AC133" s="1360"/>
      <c r="AD133" s="1360"/>
      <c r="AE133" s="1360"/>
      <c r="AF133" s="1360"/>
      <c r="AG133" s="1361" t="s">
        <v>733</v>
      </c>
      <c r="AH133" s="1360"/>
      <c r="AI133" s="1360"/>
      <c r="AJ133" s="1139" t="s">
        <v>417</v>
      </c>
      <c r="AK133" s="1359" t="s">
        <v>734</v>
      </c>
      <c r="AL133" s="1360"/>
      <c r="AM133" s="1360"/>
      <c r="AN133" s="1360"/>
      <c r="AO133" s="1360"/>
      <c r="AP133" s="1360"/>
      <c r="AQ133" s="1140">
        <v>12000000</v>
      </c>
      <c r="AR133" s="1140">
        <v>1000000</v>
      </c>
      <c r="AS133" s="1140">
        <v>11000000</v>
      </c>
      <c r="AT133" s="1140">
        <v>0</v>
      </c>
      <c r="AU133" s="1209">
        <v>1000000</v>
      </c>
      <c r="AV133" s="1140">
        <v>0</v>
      </c>
      <c r="AW133" s="1203">
        <v>1000000</v>
      </c>
      <c r="AX133" s="1140">
        <v>0</v>
      </c>
      <c r="AY133" s="1220">
        <v>1000000</v>
      </c>
      <c r="AZ133" s="1140">
        <v>0</v>
      </c>
      <c r="BA133" s="1140">
        <v>1000000</v>
      </c>
      <c r="BB133" s="1140">
        <v>0</v>
      </c>
      <c r="BC133" s="1140">
        <v>0</v>
      </c>
    </row>
    <row r="134" spans="1:55" x14ac:dyDescent="0.25">
      <c r="A134" s="1133" t="str">
        <f t="shared" si="8"/>
        <v>A204401510</v>
      </c>
      <c r="B134" s="1323" t="s">
        <v>361</v>
      </c>
      <c r="C134" s="1324"/>
      <c r="D134" s="1323" t="s">
        <v>741</v>
      </c>
      <c r="E134" s="1324"/>
      <c r="F134" s="1323" t="s">
        <v>739</v>
      </c>
      <c r="G134" s="1324"/>
      <c r="H134" s="1323" t="s">
        <v>742</v>
      </c>
      <c r="I134" s="1324"/>
      <c r="J134" s="1323" t="s">
        <v>769</v>
      </c>
      <c r="K134" s="1324"/>
      <c r="L134" s="1324"/>
      <c r="M134" s="1323" t="s">
        <v>745</v>
      </c>
      <c r="N134" s="1324"/>
      <c r="O134" s="1324"/>
      <c r="P134" s="1323"/>
      <c r="Q134" s="1324"/>
      <c r="R134" s="1323"/>
      <c r="S134" s="1324"/>
      <c r="T134" s="1325" t="s">
        <v>576</v>
      </c>
      <c r="U134" s="1324"/>
      <c r="V134" s="1324"/>
      <c r="W134" s="1324"/>
      <c r="X134" s="1324"/>
      <c r="Y134" s="1324"/>
      <c r="Z134" s="1324"/>
      <c r="AA134" s="1324"/>
      <c r="AB134" s="1323" t="s">
        <v>732</v>
      </c>
      <c r="AC134" s="1324"/>
      <c r="AD134" s="1324"/>
      <c r="AE134" s="1324"/>
      <c r="AF134" s="1324"/>
      <c r="AG134" s="1323" t="s">
        <v>733</v>
      </c>
      <c r="AH134" s="1324"/>
      <c r="AI134" s="1324"/>
      <c r="AJ134" s="1092" t="s">
        <v>417</v>
      </c>
      <c r="AK134" s="1326" t="s">
        <v>734</v>
      </c>
      <c r="AL134" s="1324"/>
      <c r="AM134" s="1324"/>
      <c r="AN134" s="1324"/>
      <c r="AO134" s="1324"/>
      <c r="AP134" s="1324"/>
      <c r="AQ134" s="1132">
        <v>12000000</v>
      </c>
      <c r="AR134" s="1132">
        <v>1000000</v>
      </c>
      <c r="AS134" s="1132">
        <v>11000000</v>
      </c>
      <c r="AT134" s="1132">
        <v>0</v>
      </c>
      <c r="AU134" s="1211">
        <v>1000000</v>
      </c>
      <c r="AV134" s="1132">
        <v>0</v>
      </c>
      <c r="AW134" s="1205">
        <v>1000000</v>
      </c>
      <c r="AX134" s="1132">
        <v>0</v>
      </c>
      <c r="AY134" s="1222">
        <v>1000000</v>
      </c>
      <c r="AZ134" s="1132">
        <v>0</v>
      </c>
      <c r="BA134" s="1132">
        <v>1000000</v>
      </c>
      <c r="BB134" s="1132">
        <v>0</v>
      </c>
      <c r="BC134" s="1132">
        <v>0</v>
      </c>
    </row>
    <row r="135" spans="1:55" s="1138" customFormat="1" x14ac:dyDescent="0.25">
      <c r="A135" s="1138" t="str">
        <f t="shared" si="8"/>
        <v>A2044110</v>
      </c>
      <c r="B135" s="1361" t="s">
        <v>361</v>
      </c>
      <c r="C135" s="1360"/>
      <c r="D135" s="1361" t="s">
        <v>741</v>
      </c>
      <c r="E135" s="1360"/>
      <c r="F135" s="1361" t="s">
        <v>739</v>
      </c>
      <c r="G135" s="1360"/>
      <c r="H135" s="1361" t="s">
        <v>742</v>
      </c>
      <c r="I135" s="1360"/>
      <c r="J135" s="1361" t="s">
        <v>771</v>
      </c>
      <c r="K135" s="1360"/>
      <c r="L135" s="1360"/>
      <c r="M135" s="1361"/>
      <c r="N135" s="1360"/>
      <c r="O135" s="1360"/>
      <c r="P135" s="1361"/>
      <c r="Q135" s="1360"/>
      <c r="R135" s="1361"/>
      <c r="S135" s="1360"/>
      <c r="T135" s="1362" t="s">
        <v>442</v>
      </c>
      <c r="U135" s="1360"/>
      <c r="V135" s="1360"/>
      <c r="W135" s="1360"/>
      <c r="X135" s="1360"/>
      <c r="Y135" s="1360"/>
      <c r="Z135" s="1360"/>
      <c r="AA135" s="1360"/>
      <c r="AB135" s="1361" t="s">
        <v>732</v>
      </c>
      <c r="AC135" s="1360"/>
      <c r="AD135" s="1360"/>
      <c r="AE135" s="1360"/>
      <c r="AF135" s="1360"/>
      <c r="AG135" s="1361" t="s">
        <v>733</v>
      </c>
      <c r="AH135" s="1360"/>
      <c r="AI135" s="1360"/>
      <c r="AJ135" s="1139" t="s">
        <v>417</v>
      </c>
      <c r="AK135" s="1359" t="s">
        <v>734</v>
      </c>
      <c r="AL135" s="1360"/>
      <c r="AM135" s="1360"/>
      <c r="AN135" s="1360"/>
      <c r="AO135" s="1360"/>
      <c r="AP135" s="1360"/>
      <c r="AQ135" s="1140">
        <v>2451713703</v>
      </c>
      <c r="AR135" s="1140">
        <v>1508653245</v>
      </c>
      <c r="AS135" s="1140">
        <v>943060458</v>
      </c>
      <c r="AT135" s="1140">
        <v>0</v>
      </c>
      <c r="AU135" s="1209">
        <v>1390777330</v>
      </c>
      <c r="AV135" s="1140">
        <v>117875915</v>
      </c>
      <c r="AW135" s="1203">
        <v>20444995</v>
      </c>
      <c r="AX135" s="1140">
        <v>1370332335</v>
      </c>
      <c r="AY135" s="1220">
        <v>20444995</v>
      </c>
      <c r="AZ135" s="1140">
        <v>0</v>
      </c>
      <c r="BA135" s="1140">
        <v>20444995</v>
      </c>
      <c r="BB135" s="1140">
        <v>0</v>
      </c>
      <c r="BC135" s="1140">
        <v>0</v>
      </c>
    </row>
    <row r="136" spans="1:55" x14ac:dyDescent="0.25">
      <c r="A136" s="1133" t="str">
        <f t="shared" si="8"/>
        <v>A20441210</v>
      </c>
      <c r="B136" s="1323" t="s">
        <v>361</v>
      </c>
      <c r="C136" s="1324"/>
      <c r="D136" s="1323" t="s">
        <v>741</v>
      </c>
      <c r="E136" s="1324"/>
      <c r="F136" s="1323" t="s">
        <v>739</v>
      </c>
      <c r="G136" s="1324"/>
      <c r="H136" s="1323" t="s">
        <v>742</v>
      </c>
      <c r="I136" s="1324"/>
      <c r="J136" s="1323" t="s">
        <v>771</v>
      </c>
      <c r="K136" s="1324"/>
      <c r="L136" s="1324"/>
      <c r="M136" s="1323" t="s">
        <v>741</v>
      </c>
      <c r="N136" s="1324"/>
      <c r="O136" s="1324"/>
      <c r="P136" s="1323"/>
      <c r="Q136" s="1324"/>
      <c r="R136" s="1323"/>
      <c r="S136" s="1324"/>
      <c r="T136" s="1325" t="s">
        <v>443</v>
      </c>
      <c r="U136" s="1324"/>
      <c r="V136" s="1324"/>
      <c r="W136" s="1324"/>
      <c r="X136" s="1324"/>
      <c r="Y136" s="1324"/>
      <c r="Z136" s="1324"/>
      <c r="AA136" s="1324"/>
      <c r="AB136" s="1323" t="s">
        <v>732</v>
      </c>
      <c r="AC136" s="1324"/>
      <c r="AD136" s="1324"/>
      <c r="AE136" s="1324"/>
      <c r="AF136" s="1324"/>
      <c r="AG136" s="1323" t="s">
        <v>733</v>
      </c>
      <c r="AH136" s="1324"/>
      <c r="AI136" s="1324"/>
      <c r="AJ136" s="1092" t="s">
        <v>417</v>
      </c>
      <c r="AK136" s="1326" t="s">
        <v>734</v>
      </c>
      <c r="AL136" s="1324"/>
      <c r="AM136" s="1324"/>
      <c r="AN136" s="1324"/>
      <c r="AO136" s="1324"/>
      <c r="AP136" s="1324"/>
      <c r="AQ136" s="1132">
        <v>200000000</v>
      </c>
      <c r="AR136" s="1132">
        <v>0</v>
      </c>
      <c r="AS136" s="1132">
        <v>200000000</v>
      </c>
      <c r="AT136" s="1132">
        <v>0</v>
      </c>
      <c r="AU136" s="1211">
        <v>0</v>
      </c>
      <c r="AV136" s="1132">
        <v>0</v>
      </c>
      <c r="AW136" s="1205">
        <v>0</v>
      </c>
      <c r="AX136" s="1132">
        <v>0</v>
      </c>
      <c r="AY136" s="1222">
        <v>0</v>
      </c>
      <c r="AZ136" s="1132">
        <v>0</v>
      </c>
      <c r="BA136" s="1132">
        <v>0</v>
      </c>
      <c r="BB136" s="1132">
        <v>0</v>
      </c>
      <c r="BC136" s="1132">
        <v>0</v>
      </c>
    </row>
    <row r="137" spans="1:55" x14ac:dyDescent="0.25">
      <c r="A137" s="1133" t="str">
        <f t="shared" si="8"/>
        <v>A20441510</v>
      </c>
      <c r="B137" s="1323" t="s">
        <v>361</v>
      </c>
      <c r="C137" s="1324"/>
      <c r="D137" s="1323" t="s">
        <v>741</v>
      </c>
      <c r="E137" s="1324"/>
      <c r="F137" s="1323" t="s">
        <v>739</v>
      </c>
      <c r="G137" s="1324"/>
      <c r="H137" s="1323" t="s">
        <v>742</v>
      </c>
      <c r="I137" s="1324"/>
      <c r="J137" s="1323" t="s">
        <v>771</v>
      </c>
      <c r="K137" s="1324"/>
      <c r="L137" s="1324"/>
      <c r="M137" s="1323" t="s">
        <v>743</v>
      </c>
      <c r="N137" s="1324"/>
      <c r="O137" s="1324"/>
      <c r="P137" s="1323"/>
      <c r="Q137" s="1324"/>
      <c r="R137" s="1323"/>
      <c r="S137" s="1324"/>
      <c r="T137" s="1325" t="s">
        <v>444</v>
      </c>
      <c r="U137" s="1324"/>
      <c r="V137" s="1324"/>
      <c r="W137" s="1324"/>
      <c r="X137" s="1324"/>
      <c r="Y137" s="1324"/>
      <c r="Z137" s="1324"/>
      <c r="AA137" s="1324"/>
      <c r="AB137" s="1323" t="s">
        <v>732</v>
      </c>
      <c r="AC137" s="1324"/>
      <c r="AD137" s="1324"/>
      <c r="AE137" s="1324"/>
      <c r="AF137" s="1324"/>
      <c r="AG137" s="1323" t="s">
        <v>733</v>
      </c>
      <c r="AH137" s="1324"/>
      <c r="AI137" s="1324"/>
      <c r="AJ137" s="1092" t="s">
        <v>417</v>
      </c>
      <c r="AK137" s="1326" t="s">
        <v>734</v>
      </c>
      <c r="AL137" s="1324"/>
      <c r="AM137" s="1324"/>
      <c r="AN137" s="1324"/>
      <c r="AO137" s="1324"/>
      <c r="AP137" s="1324"/>
      <c r="AQ137" s="1132">
        <v>5000000</v>
      </c>
      <c r="AR137" s="1132">
        <v>410000</v>
      </c>
      <c r="AS137" s="1132">
        <v>4590000</v>
      </c>
      <c r="AT137" s="1132">
        <v>0</v>
      </c>
      <c r="AU137" s="1211">
        <v>410000</v>
      </c>
      <c r="AV137" s="1132">
        <v>0</v>
      </c>
      <c r="AW137" s="1205">
        <v>410000</v>
      </c>
      <c r="AX137" s="1132">
        <v>0</v>
      </c>
      <c r="AY137" s="1222">
        <v>410000</v>
      </c>
      <c r="AZ137" s="1132">
        <v>0</v>
      </c>
      <c r="BA137" s="1132">
        <v>410000</v>
      </c>
      <c r="BB137" s="1132">
        <v>0</v>
      </c>
      <c r="BC137" s="1132">
        <v>0</v>
      </c>
    </row>
    <row r="138" spans="1:55" x14ac:dyDescent="0.25">
      <c r="A138" s="1133" t="str">
        <f t="shared" si="8"/>
        <v>A204411310</v>
      </c>
      <c r="B138" s="1323" t="s">
        <v>361</v>
      </c>
      <c r="C138" s="1324"/>
      <c r="D138" s="1323" t="s">
        <v>741</v>
      </c>
      <c r="E138" s="1324"/>
      <c r="F138" s="1323" t="s">
        <v>739</v>
      </c>
      <c r="G138" s="1324"/>
      <c r="H138" s="1323" t="s">
        <v>742</v>
      </c>
      <c r="I138" s="1324"/>
      <c r="J138" s="1323" t="s">
        <v>771</v>
      </c>
      <c r="K138" s="1324"/>
      <c r="L138" s="1324"/>
      <c r="M138" s="1323" t="s">
        <v>765</v>
      </c>
      <c r="N138" s="1324"/>
      <c r="O138" s="1324"/>
      <c r="P138" s="1323"/>
      <c r="Q138" s="1324"/>
      <c r="R138" s="1323"/>
      <c r="S138" s="1324"/>
      <c r="T138" s="1325" t="s">
        <v>442</v>
      </c>
      <c r="U138" s="1324"/>
      <c r="V138" s="1324"/>
      <c r="W138" s="1324"/>
      <c r="X138" s="1324"/>
      <c r="Y138" s="1324"/>
      <c r="Z138" s="1324"/>
      <c r="AA138" s="1324"/>
      <c r="AB138" s="1323" t="s">
        <v>732</v>
      </c>
      <c r="AC138" s="1324"/>
      <c r="AD138" s="1324"/>
      <c r="AE138" s="1324"/>
      <c r="AF138" s="1324"/>
      <c r="AG138" s="1323" t="s">
        <v>733</v>
      </c>
      <c r="AH138" s="1324"/>
      <c r="AI138" s="1324"/>
      <c r="AJ138" s="1092" t="s">
        <v>417</v>
      </c>
      <c r="AK138" s="1326" t="s">
        <v>734</v>
      </c>
      <c r="AL138" s="1324"/>
      <c r="AM138" s="1324"/>
      <c r="AN138" s="1324"/>
      <c r="AO138" s="1324"/>
      <c r="AP138" s="1324"/>
      <c r="AQ138" s="1132">
        <v>2246713703</v>
      </c>
      <c r="AR138" s="1132">
        <v>1508243245</v>
      </c>
      <c r="AS138" s="1132">
        <v>738470458</v>
      </c>
      <c r="AT138" s="1132">
        <v>0</v>
      </c>
      <c r="AU138" s="1211">
        <v>1390367330</v>
      </c>
      <c r="AV138" s="1132">
        <v>117875915</v>
      </c>
      <c r="AW138" s="1205">
        <v>20034995</v>
      </c>
      <c r="AX138" s="1132">
        <v>1370332335</v>
      </c>
      <c r="AY138" s="1222">
        <v>20034995</v>
      </c>
      <c r="AZ138" s="1132">
        <v>0</v>
      </c>
      <c r="BA138" s="1132">
        <v>20034995</v>
      </c>
      <c r="BB138" s="1132">
        <v>0</v>
      </c>
      <c r="BC138" s="1132">
        <v>0</v>
      </c>
    </row>
    <row r="139" spans="1:55" s="1098" customFormat="1" x14ac:dyDescent="0.25">
      <c r="A139" s="1133" t="str">
        <f t="shared" si="8"/>
        <v>A310</v>
      </c>
      <c r="B139" s="1331" t="s">
        <v>361</v>
      </c>
      <c r="C139" s="1332"/>
      <c r="D139" s="1331" t="s">
        <v>748</v>
      </c>
      <c r="E139" s="1332"/>
      <c r="F139" s="1331"/>
      <c r="G139" s="1332"/>
      <c r="H139" s="1331"/>
      <c r="I139" s="1332"/>
      <c r="J139" s="1331"/>
      <c r="K139" s="1332"/>
      <c r="L139" s="1332"/>
      <c r="M139" s="1331"/>
      <c r="N139" s="1332"/>
      <c r="O139" s="1332"/>
      <c r="P139" s="1331"/>
      <c r="Q139" s="1332"/>
      <c r="R139" s="1331"/>
      <c r="S139" s="1332"/>
      <c r="T139" s="1334" t="s">
        <v>60</v>
      </c>
      <c r="U139" s="1332"/>
      <c r="V139" s="1332"/>
      <c r="W139" s="1332"/>
      <c r="X139" s="1332"/>
      <c r="Y139" s="1332"/>
      <c r="Z139" s="1332"/>
      <c r="AA139" s="1332"/>
      <c r="AB139" s="1331" t="s">
        <v>732</v>
      </c>
      <c r="AC139" s="1332"/>
      <c r="AD139" s="1332"/>
      <c r="AE139" s="1332"/>
      <c r="AF139" s="1332"/>
      <c r="AG139" s="1331" t="s">
        <v>733</v>
      </c>
      <c r="AH139" s="1332"/>
      <c r="AI139" s="1332"/>
      <c r="AJ139" s="1090" t="s">
        <v>417</v>
      </c>
      <c r="AK139" s="1333" t="s">
        <v>734</v>
      </c>
      <c r="AL139" s="1332"/>
      <c r="AM139" s="1332"/>
      <c r="AN139" s="1332"/>
      <c r="AO139" s="1332"/>
      <c r="AP139" s="1332"/>
      <c r="AQ139" s="1131">
        <v>214195301845</v>
      </c>
      <c r="AR139" s="1131">
        <v>60002265500</v>
      </c>
      <c r="AS139" s="1131">
        <v>154193036345</v>
      </c>
      <c r="AT139" s="1131">
        <v>0</v>
      </c>
      <c r="AU139" s="1210">
        <v>54982293126</v>
      </c>
      <c r="AV139" s="1131">
        <v>5019972374</v>
      </c>
      <c r="AW139" s="1204">
        <v>18914690</v>
      </c>
      <c r="AX139" s="1131">
        <v>54963378436</v>
      </c>
      <c r="AY139" s="1221">
        <v>5391783</v>
      </c>
      <c r="AZ139" s="1131">
        <v>13522907</v>
      </c>
      <c r="BA139" s="1131">
        <v>5391783</v>
      </c>
      <c r="BB139" s="1131">
        <v>0</v>
      </c>
      <c r="BC139" s="1131">
        <v>0</v>
      </c>
    </row>
    <row r="140" spans="1:55" s="1098" customFormat="1" x14ac:dyDescent="0.25">
      <c r="A140" s="1133" t="str">
        <f t="shared" si="8"/>
        <v>A311</v>
      </c>
      <c r="B140" s="1331" t="s">
        <v>361</v>
      </c>
      <c r="C140" s="1332"/>
      <c r="D140" s="1331" t="s">
        <v>748</v>
      </c>
      <c r="E140" s="1332"/>
      <c r="F140" s="1331"/>
      <c r="G140" s="1332"/>
      <c r="H140" s="1331"/>
      <c r="I140" s="1332"/>
      <c r="J140" s="1331"/>
      <c r="K140" s="1332"/>
      <c r="L140" s="1332"/>
      <c r="M140" s="1331"/>
      <c r="N140" s="1332"/>
      <c r="O140" s="1332"/>
      <c r="P140" s="1331"/>
      <c r="Q140" s="1332"/>
      <c r="R140" s="1331"/>
      <c r="S140" s="1332"/>
      <c r="T140" s="1334" t="s">
        <v>60</v>
      </c>
      <c r="U140" s="1332"/>
      <c r="V140" s="1332"/>
      <c r="W140" s="1332"/>
      <c r="X140" s="1332"/>
      <c r="Y140" s="1332"/>
      <c r="Z140" s="1332"/>
      <c r="AA140" s="1332"/>
      <c r="AB140" s="1331" t="s">
        <v>732</v>
      </c>
      <c r="AC140" s="1332"/>
      <c r="AD140" s="1332"/>
      <c r="AE140" s="1332"/>
      <c r="AF140" s="1332"/>
      <c r="AG140" s="1331" t="s">
        <v>735</v>
      </c>
      <c r="AH140" s="1332"/>
      <c r="AI140" s="1332"/>
      <c r="AJ140" s="1090" t="s">
        <v>433</v>
      </c>
      <c r="AK140" s="1333" t="s">
        <v>736</v>
      </c>
      <c r="AL140" s="1332"/>
      <c r="AM140" s="1332"/>
      <c r="AN140" s="1332"/>
      <c r="AO140" s="1332"/>
      <c r="AP140" s="1332"/>
      <c r="AQ140" s="1131">
        <v>534570000</v>
      </c>
      <c r="AR140" s="1131">
        <v>0</v>
      </c>
      <c r="AS140" s="1131">
        <v>534570000</v>
      </c>
      <c r="AT140" s="1131">
        <v>0</v>
      </c>
      <c r="AU140" s="1210">
        <v>0</v>
      </c>
      <c r="AV140" s="1131">
        <v>0</v>
      </c>
      <c r="AW140" s="1204">
        <v>0</v>
      </c>
      <c r="AX140" s="1131">
        <v>0</v>
      </c>
      <c r="AY140" s="1221">
        <v>0</v>
      </c>
      <c r="AZ140" s="1131">
        <v>0</v>
      </c>
      <c r="BA140" s="1131">
        <v>0</v>
      </c>
      <c r="BB140" s="1131">
        <v>0</v>
      </c>
      <c r="BC140" s="1131">
        <v>0</v>
      </c>
    </row>
    <row r="141" spans="1:55" s="1098" customFormat="1" x14ac:dyDescent="0.25">
      <c r="A141" s="1133" t="str">
        <f t="shared" si="8"/>
        <v>A316</v>
      </c>
      <c r="B141" s="1331" t="s">
        <v>361</v>
      </c>
      <c r="C141" s="1332"/>
      <c r="D141" s="1331" t="s">
        <v>748</v>
      </c>
      <c r="E141" s="1332"/>
      <c r="F141" s="1331"/>
      <c r="G141" s="1332"/>
      <c r="H141" s="1331"/>
      <c r="I141" s="1332"/>
      <c r="J141" s="1331"/>
      <c r="K141" s="1332"/>
      <c r="L141" s="1332"/>
      <c r="M141" s="1331"/>
      <c r="N141" s="1332"/>
      <c r="O141" s="1332"/>
      <c r="P141" s="1331"/>
      <c r="Q141" s="1332"/>
      <c r="R141" s="1331"/>
      <c r="S141" s="1332"/>
      <c r="T141" s="1334" t="s">
        <v>60</v>
      </c>
      <c r="U141" s="1332"/>
      <c r="V141" s="1332"/>
      <c r="W141" s="1332"/>
      <c r="X141" s="1332"/>
      <c r="Y141" s="1332"/>
      <c r="Z141" s="1332"/>
      <c r="AA141" s="1332"/>
      <c r="AB141" s="1331" t="s">
        <v>732</v>
      </c>
      <c r="AC141" s="1332"/>
      <c r="AD141" s="1332"/>
      <c r="AE141" s="1332"/>
      <c r="AF141" s="1332"/>
      <c r="AG141" s="1331" t="s">
        <v>735</v>
      </c>
      <c r="AH141" s="1332"/>
      <c r="AI141" s="1332"/>
      <c r="AJ141" s="1090" t="s">
        <v>370</v>
      </c>
      <c r="AK141" s="1333" t="s">
        <v>737</v>
      </c>
      <c r="AL141" s="1332"/>
      <c r="AM141" s="1332"/>
      <c r="AN141" s="1332"/>
      <c r="AO141" s="1332"/>
      <c r="AP141" s="1332"/>
      <c r="AQ141" s="1131">
        <v>68419317000</v>
      </c>
      <c r="AR141" s="1131">
        <v>1121525290</v>
      </c>
      <c r="AS141" s="1131">
        <v>67297791710</v>
      </c>
      <c r="AT141" s="1131">
        <v>0</v>
      </c>
      <c r="AU141" s="1210">
        <v>0</v>
      </c>
      <c r="AV141" s="1131">
        <v>1121525290</v>
      </c>
      <c r="AW141" s="1204">
        <v>0</v>
      </c>
      <c r="AX141" s="1131">
        <v>0</v>
      </c>
      <c r="AY141" s="1221">
        <v>0</v>
      </c>
      <c r="AZ141" s="1131">
        <v>0</v>
      </c>
      <c r="BA141" s="1131">
        <v>0</v>
      </c>
      <c r="BB141" s="1131">
        <v>0</v>
      </c>
      <c r="BC141" s="1131">
        <v>0</v>
      </c>
    </row>
    <row r="142" spans="1:55" x14ac:dyDescent="0.25">
      <c r="A142" s="1133" t="str">
        <f t="shared" si="8"/>
        <v>A3211</v>
      </c>
      <c r="B142" s="1329" t="s">
        <v>361</v>
      </c>
      <c r="C142" s="1324"/>
      <c r="D142" s="1329" t="s">
        <v>748</v>
      </c>
      <c r="E142" s="1324"/>
      <c r="F142" s="1329" t="s">
        <v>741</v>
      </c>
      <c r="G142" s="1324"/>
      <c r="H142" s="1329"/>
      <c r="I142" s="1324"/>
      <c r="J142" s="1329"/>
      <c r="K142" s="1324"/>
      <c r="L142" s="1324"/>
      <c r="M142" s="1329"/>
      <c r="N142" s="1324"/>
      <c r="O142" s="1324"/>
      <c r="P142" s="1329"/>
      <c r="Q142" s="1324"/>
      <c r="R142" s="1329"/>
      <c r="S142" s="1324"/>
      <c r="T142" s="1330" t="s">
        <v>772</v>
      </c>
      <c r="U142" s="1324"/>
      <c r="V142" s="1324"/>
      <c r="W142" s="1324"/>
      <c r="X142" s="1324"/>
      <c r="Y142" s="1324"/>
      <c r="Z142" s="1324"/>
      <c r="AA142" s="1324"/>
      <c r="AB142" s="1329" t="s">
        <v>732</v>
      </c>
      <c r="AC142" s="1324"/>
      <c r="AD142" s="1324"/>
      <c r="AE142" s="1324"/>
      <c r="AF142" s="1324"/>
      <c r="AG142" s="1329" t="s">
        <v>735</v>
      </c>
      <c r="AH142" s="1324"/>
      <c r="AI142" s="1324"/>
      <c r="AJ142" s="1091" t="s">
        <v>433</v>
      </c>
      <c r="AK142" s="1328" t="s">
        <v>736</v>
      </c>
      <c r="AL142" s="1324"/>
      <c r="AM142" s="1324"/>
      <c r="AN142" s="1324"/>
      <c r="AO142" s="1324"/>
      <c r="AP142" s="1324"/>
      <c r="AQ142" s="1130">
        <v>534570000</v>
      </c>
      <c r="AR142" s="1130">
        <v>0</v>
      </c>
      <c r="AS142" s="1130">
        <v>534570000</v>
      </c>
      <c r="AT142" s="1130">
        <v>0</v>
      </c>
      <c r="AU142" s="1209">
        <v>0</v>
      </c>
      <c r="AV142" s="1130">
        <v>0</v>
      </c>
      <c r="AW142" s="1203">
        <v>0</v>
      </c>
      <c r="AX142" s="1130">
        <v>0</v>
      </c>
      <c r="AY142" s="1220">
        <v>0</v>
      </c>
      <c r="AZ142" s="1130">
        <v>0</v>
      </c>
      <c r="BA142" s="1130">
        <v>0</v>
      </c>
      <c r="BB142" s="1130">
        <v>0</v>
      </c>
      <c r="BC142" s="1130">
        <v>0</v>
      </c>
    </row>
    <row r="143" spans="1:55" x14ac:dyDescent="0.25">
      <c r="A143" s="1133" t="str">
        <f t="shared" si="8"/>
        <v>A32111</v>
      </c>
      <c r="B143" s="1329" t="s">
        <v>361</v>
      </c>
      <c r="C143" s="1324"/>
      <c r="D143" s="1329" t="s">
        <v>748</v>
      </c>
      <c r="E143" s="1324"/>
      <c r="F143" s="1329" t="s">
        <v>741</v>
      </c>
      <c r="G143" s="1324"/>
      <c r="H143" s="1329" t="s">
        <v>738</v>
      </c>
      <c r="I143" s="1324"/>
      <c r="J143" s="1329"/>
      <c r="K143" s="1324"/>
      <c r="L143" s="1324"/>
      <c r="M143" s="1329"/>
      <c r="N143" s="1324"/>
      <c r="O143" s="1324"/>
      <c r="P143" s="1329"/>
      <c r="Q143" s="1324"/>
      <c r="R143" s="1329"/>
      <c r="S143" s="1324"/>
      <c r="T143" s="1330" t="s">
        <v>773</v>
      </c>
      <c r="U143" s="1324"/>
      <c r="V143" s="1324"/>
      <c r="W143" s="1324"/>
      <c r="X143" s="1324"/>
      <c r="Y143" s="1324"/>
      <c r="Z143" s="1324"/>
      <c r="AA143" s="1324"/>
      <c r="AB143" s="1329" t="s">
        <v>732</v>
      </c>
      <c r="AC143" s="1324"/>
      <c r="AD143" s="1324"/>
      <c r="AE143" s="1324"/>
      <c r="AF143" s="1324"/>
      <c r="AG143" s="1329" t="s">
        <v>735</v>
      </c>
      <c r="AH143" s="1324"/>
      <c r="AI143" s="1324"/>
      <c r="AJ143" s="1091" t="s">
        <v>433</v>
      </c>
      <c r="AK143" s="1328" t="s">
        <v>736</v>
      </c>
      <c r="AL143" s="1324"/>
      <c r="AM143" s="1324"/>
      <c r="AN143" s="1324"/>
      <c r="AO143" s="1324"/>
      <c r="AP143" s="1324"/>
      <c r="AQ143" s="1130">
        <v>534570000</v>
      </c>
      <c r="AR143" s="1130">
        <v>0</v>
      </c>
      <c r="AS143" s="1130">
        <v>534570000</v>
      </c>
      <c r="AT143" s="1130">
        <v>0</v>
      </c>
      <c r="AU143" s="1209">
        <v>0</v>
      </c>
      <c r="AV143" s="1130">
        <v>0</v>
      </c>
      <c r="AW143" s="1203">
        <v>0</v>
      </c>
      <c r="AX143" s="1130">
        <v>0</v>
      </c>
      <c r="AY143" s="1220">
        <v>0</v>
      </c>
      <c r="AZ143" s="1130">
        <v>0</v>
      </c>
      <c r="BA143" s="1130">
        <v>0</v>
      </c>
      <c r="BB143" s="1130">
        <v>0</v>
      </c>
      <c r="BC143" s="1130">
        <v>0</v>
      </c>
    </row>
    <row r="144" spans="1:55" x14ac:dyDescent="0.25">
      <c r="A144" s="1133" t="str">
        <f t="shared" si="8"/>
        <v>A321111</v>
      </c>
      <c r="B144" s="1323" t="s">
        <v>361</v>
      </c>
      <c r="C144" s="1324"/>
      <c r="D144" s="1323" t="s">
        <v>748</v>
      </c>
      <c r="E144" s="1324"/>
      <c r="F144" s="1323" t="s">
        <v>741</v>
      </c>
      <c r="G144" s="1324"/>
      <c r="H144" s="1323" t="s">
        <v>738</v>
      </c>
      <c r="I144" s="1324"/>
      <c r="J144" s="1323" t="s">
        <v>738</v>
      </c>
      <c r="K144" s="1324"/>
      <c r="L144" s="1324"/>
      <c r="M144" s="1323"/>
      <c r="N144" s="1324"/>
      <c r="O144" s="1324"/>
      <c r="P144" s="1323"/>
      <c r="Q144" s="1324"/>
      <c r="R144" s="1323"/>
      <c r="S144" s="1324"/>
      <c r="T144" s="1325" t="s">
        <v>445</v>
      </c>
      <c r="U144" s="1324"/>
      <c r="V144" s="1324"/>
      <c r="W144" s="1324"/>
      <c r="X144" s="1324"/>
      <c r="Y144" s="1324"/>
      <c r="Z144" s="1324"/>
      <c r="AA144" s="1324"/>
      <c r="AB144" s="1323" t="s">
        <v>732</v>
      </c>
      <c r="AC144" s="1324"/>
      <c r="AD144" s="1324"/>
      <c r="AE144" s="1324"/>
      <c r="AF144" s="1324"/>
      <c r="AG144" s="1323" t="s">
        <v>735</v>
      </c>
      <c r="AH144" s="1324"/>
      <c r="AI144" s="1324"/>
      <c r="AJ144" s="1092" t="s">
        <v>433</v>
      </c>
      <c r="AK144" s="1326" t="s">
        <v>736</v>
      </c>
      <c r="AL144" s="1324"/>
      <c r="AM144" s="1324"/>
      <c r="AN144" s="1324"/>
      <c r="AO144" s="1324"/>
      <c r="AP144" s="1324"/>
      <c r="AQ144" s="1132">
        <v>534570000</v>
      </c>
      <c r="AR144" s="1132">
        <v>0</v>
      </c>
      <c r="AS144" s="1132">
        <v>534570000</v>
      </c>
      <c r="AT144" s="1132">
        <v>0</v>
      </c>
      <c r="AU144" s="1211">
        <v>0</v>
      </c>
      <c r="AV144" s="1132">
        <v>0</v>
      </c>
      <c r="AW144" s="1205">
        <v>0</v>
      </c>
      <c r="AX144" s="1132">
        <v>0</v>
      </c>
      <c r="AY144" s="1222">
        <v>0</v>
      </c>
      <c r="AZ144" s="1132">
        <v>0</v>
      </c>
      <c r="BA144" s="1132">
        <v>0</v>
      </c>
      <c r="BB144" s="1132">
        <v>0</v>
      </c>
      <c r="BC144" s="1132">
        <v>0</v>
      </c>
    </row>
    <row r="145" spans="1:55" x14ac:dyDescent="0.25">
      <c r="A145" s="1133" t="str">
        <f t="shared" si="8"/>
        <v>A3510</v>
      </c>
      <c r="B145" s="1329" t="s">
        <v>361</v>
      </c>
      <c r="C145" s="1324"/>
      <c r="D145" s="1329" t="s">
        <v>748</v>
      </c>
      <c r="E145" s="1324"/>
      <c r="F145" s="1329" t="s">
        <v>743</v>
      </c>
      <c r="G145" s="1324"/>
      <c r="H145" s="1329"/>
      <c r="I145" s="1324"/>
      <c r="J145" s="1329"/>
      <c r="K145" s="1324"/>
      <c r="L145" s="1324"/>
      <c r="M145" s="1329"/>
      <c r="N145" s="1324"/>
      <c r="O145" s="1324"/>
      <c r="P145" s="1329"/>
      <c r="Q145" s="1324"/>
      <c r="R145" s="1329"/>
      <c r="S145" s="1324"/>
      <c r="T145" s="1330" t="s">
        <v>774</v>
      </c>
      <c r="U145" s="1324"/>
      <c r="V145" s="1324"/>
      <c r="W145" s="1324"/>
      <c r="X145" s="1324"/>
      <c r="Y145" s="1324"/>
      <c r="Z145" s="1324"/>
      <c r="AA145" s="1324"/>
      <c r="AB145" s="1329" t="s">
        <v>732</v>
      </c>
      <c r="AC145" s="1324"/>
      <c r="AD145" s="1324"/>
      <c r="AE145" s="1324"/>
      <c r="AF145" s="1324"/>
      <c r="AG145" s="1329" t="s">
        <v>733</v>
      </c>
      <c r="AH145" s="1324"/>
      <c r="AI145" s="1324"/>
      <c r="AJ145" s="1091" t="s">
        <v>417</v>
      </c>
      <c r="AK145" s="1328" t="s">
        <v>734</v>
      </c>
      <c r="AL145" s="1324"/>
      <c r="AM145" s="1324"/>
      <c r="AN145" s="1324"/>
      <c r="AO145" s="1324"/>
      <c r="AP145" s="1324"/>
      <c r="AQ145" s="1130">
        <v>558361845</v>
      </c>
      <c r="AR145" s="1130">
        <v>558361000</v>
      </c>
      <c r="AS145" s="1130">
        <v>845</v>
      </c>
      <c r="AT145" s="1130">
        <v>0</v>
      </c>
      <c r="AU145" s="1209">
        <v>0</v>
      </c>
      <c r="AV145" s="1130">
        <v>558361000</v>
      </c>
      <c r="AW145" s="1203">
        <v>0</v>
      </c>
      <c r="AX145" s="1130">
        <v>0</v>
      </c>
      <c r="AY145" s="1220">
        <v>0</v>
      </c>
      <c r="AZ145" s="1130">
        <v>0</v>
      </c>
      <c r="BA145" s="1130">
        <v>0</v>
      </c>
      <c r="BB145" s="1130">
        <v>0</v>
      </c>
      <c r="BC145" s="1130">
        <v>0</v>
      </c>
    </row>
    <row r="146" spans="1:55" x14ac:dyDescent="0.25">
      <c r="A146" s="1133" t="str">
        <f t="shared" si="8"/>
        <v>A35310</v>
      </c>
      <c r="B146" s="1329" t="s">
        <v>361</v>
      </c>
      <c r="C146" s="1324"/>
      <c r="D146" s="1329" t="s">
        <v>748</v>
      </c>
      <c r="E146" s="1324"/>
      <c r="F146" s="1329" t="s">
        <v>743</v>
      </c>
      <c r="G146" s="1324"/>
      <c r="H146" s="1329" t="s">
        <v>748</v>
      </c>
      <c r="I146" s="1324"/>
      <c r="J146" s="1329"/>
      <c r="K146" s="1324"/>
      <c r="L146" s="1324"/>
      <c r="M146" s="1329"/>
      <c r="N146" s="1324"/>
      <c r="O146" s="1324"/>
      <c r="P146" s="1329"/>
      <c r="Q146" s="1324"/>
      <c r="R146" s="1329"/>
      <c r="S146" s="1324"/>
      <c r="T146" s="1330" t="s">
        <v>775</v>
      </c>
      <c r="U146" s="1324"/>
      <c r="V146" s="1324"/>
      <c r="W146" s="1324"/>
      <c r="X146" s="1324"/>
      <c r="Y146" s="1324"/>
      <c r="Z146" s="1324"/>
      <c r="AA146" s="1324"/>
      <c r="AB146" s="1329" t="s">
        <v>732</v>
      </c>
      <c r="AC146" s="1324"/>
      <c r="AD146" s="1324"/>
      <c r="AE146" s="1324"/>
      <c r="AF146" s="1324"/>
      <c r="AG146" s="1329" t="s">
        <v>733</v>
      </c>
      <c r="AH146" s="1324"/>
      <c r="AI146" s="1324"/>
      <c r="AJ146" s="1091" t="s">
        <v>417</v>
      </c>
      <c r="AK146" s="1328" t="s">
        <v>734</v>
      </c>
      <c r="AL146" s="1324"/>
      <c r="AM146" s="1324"/>
      <c r="AN146" s="1324"/>
      <c r="AO146" s="1324"/>
      <c r="AP146" s="1324"/>
      <c r="AQ146" s="1130">
        <v>558361845</v>
      </c>
      <c r="AR146" s="1130">
        <v>558361000</v>
      </c>
      <c r="AS146" s="1130">
        <v>845</v>
      </c>
      <c r="AT146" s="1130">
        <v>0</v>
      </c>
      <c r="AU146" s="1209">
        <v>0</v>
      </c>
      <c r="AV146" s="1130">
        <v>558361000</v>
      </c>
      <c r="AW146" s="1203">
        <v>0</v>
      </c>
      <c r="AX146" s="1130">
        <v>0</v>
      </c>
      <c r="AY146" s="1220">
        <v>0</v>
      </c>
      <c r="AZ146" s="1130">
        <v>0</v>
      </c>
      <c r="BA146" s="1130">
        <v>0</v>
      </c>
      <c r="BB146" s="1130">
        <v>0</v>
      </c>
      <c r="BC146" s="1130">
        <v>0</v>
      </c>
    </row>
    <row r="147" spans="1:55" x14ac:dyDescent="0.25">
      <c r="A147" s="1133" t="str">
        <f t="shared" si="8"/>
        <v>A3534410</v>
      </c>
      <c r="B147" s="1323" t="s">
        <v>361</v>
      </c>
      <c r="C147" s="1324"/>
      <c r="D147" s="1323" t="s">
        <v>748</v>
      </c>
      <c r="E147" s="1324"/>
      <c r="F147" s="1323" t="s">
        <v>743</v>
      </c>
      <c r="G147" s="1324"/>
      <c r="H147" s="1323" t="s">
        <v>748</v>
      </c>
      <c r="I147" s="1324"/>
      <c r="J147" s="1323" t="s">
        <v>776</v>
      </c>
      <c r="K147" s="1324"/>
      <c r="L147" s="1324"/>
      <c r="M147" s="1323"/>
      <c r="N147" s="1324"/>
      <c r="O147" s="1324"/>
      <c r="P147" s="1323"/>
      <c r="Q147" s="1324"/>
      <c r="R147" s="1323"/>
      <c r="S147" s="1324"/>
      <c r="T147" s="1325" t="s">
        <v>446</v>
      </c>
      <c r="U147" s="1324"/>
      <c r="V147" s="1324"/>
      <c r="W147" s="1324"/>
      <c r="X147" s="1324"/>
      <c r="Y147" s="1324"/>
      <c r="Z147" s="1324"/>
      <c r="AA147" s="1324"/>
      <c r="AB147" s="1323" t="s">
        <v>732</v>
      </c>
      <c r="AC147" s="1324"/>
      <c r="AD147" s="1324"/>
      <c r="AE147" s="1324"/>
      <c r="AF147" s="1324"/>
      <c r="AG147" s="1323" t="s">
        <v>733</v>
      </c>
      <c r="AH147" s="1324"/>
      <c r="AI147" s="1324"/>
      <c r="AJ147" s="1092" t="s">
        <v>417</v>
      </c>
      <c r="AK147" s="1326" t="s">
        <v>734</v>
      </c>
      <c r="AL147" s="1324"/>
      <c r="AM147" s="1324"/>
      <c r="AN147" s="1324"/>
      <c r="AO147" s="1324"/>
      <c r="AP147" s="1324"/>
      <c r="AQ147" s="1132">
        <v>558361845</v>
      </c>
      <c r="AR147" s="1132">
        <v>558361000</v>
      </c>
      <c r="AS147" s="1132">
        <v>845</v>
      </c>
      <c r="AT147" s="1132">
        <v>0</v>
      </c>
      <c r="AU147" s="1211">
        <v>0</v>
      </c>
      <c r="AV147" s="1132">
        <v>558361000</v>
      </c>
      <c r="AW147" s="1205">
        <v>0</v>
      </c>
      <c r="AX147" s="1132">
        <v>0</v>
      </c>
      <c r="AY147" s="1222">
        <v>0</v>
      </c>
      <c r="AZ147" s="1132">
        <v>0</v>
      </c>
      <c r="BA147" s="1132">
        <v>0</v>
      </c>
      <c r="BB147" s="1132">
        <v>0</v>
      </c>
      <c r="BC147" s="1132">
        <v>0</v>
      </c>
    </row>
    <row r="148" spans="1:55" x14ac:dyDescent="0.25">
      <c r="A148" s="1133" t="str">
        <f t="shared" si="8"/>
        <v>A3610</v>
      </c>
      <c r="B148" s="1329" t="s">
        <v>361</v>
      </c>
      <c r="C148" s="1324"/>
      <c r="D148" s="1329" t="s">
        <v>748</v>
      </c>
      <c r="E148" s="1324"/>
      <c r="F148" s="1329" t="s">
        <v>753</v>
      </c>
      <c r="G148" s="1324"/>
      <c r="H148" s="1329"/>
      <c r="I148" s="1324"/>
      <c r="J148" s="1329"/>
      <c r="K148" s="1324"/>
      <c r="L148" s="1324"/>
      <c r="M148" s="1329"/>
      <c r="N148" s="1324"/>
      <c r="O148" s="1324"/>
      <c r="P148" s="1329"/>
      <c r="Q148" s="1324"/>
      <c r="R148" s="1329"/>
      <c r="S148" s="1324"/>
      <c r="T148" s="1330" t="s">
        <v>777</v>
      </c>
      <c r="U148" s="1324"/>
      <c r="V148" s="1324"/>
      <c r="W148" s="1324"/>
      <c r="X148" s="1324"/>
      <c r="Y148" s="1324"/>
      <c r="Z148" s="1324"/>
      <c r="AA148" s="1324"/>
      <c r="AB148" s="1329" t="s">
        <v>732</v>
      </c>
      <c r="AC148" s="1324"/>
      <c r="AD148" s="1324"/>
      <c r="AE148" s="1324"/>
      <c r="AF148" s="1324"/>
      <c r="AG148" s="1329" t="s">
        <v>733</v>
      </c>
      <c r="AH148" s="1324"/>
      <c r="AI148" s="1324"/>
      <c r="AJ148" s="1091" t="s">
        <v>417</v>
      </c>
      <c r="AK148" s="1328" t="s">
        <v>734</v>
      </c>
      <c r="AL148" s="1324"/>
      <c r="AM148" s="1324"/>
      <c r="AN148" s="1324"/>
      <c r="AO148" s="1324"/>
      <c r="AP148" s="1324"/>
      <c r="AQ148" s="1130">
        <v>213636940000</v>
      </c>
      <c r="AR148" s="1130">
        <v>59443904500</v>
      </c>
      <c r="AS148" s="1130">
        <v>154193035500</v>
      </c>
      <c r="AT148" s="1130">
        <v>0</v>
      </c>
      <c r="AU148" s="1209">
        <v>54982293126</v>
      </c>
      <c r="AV148" s="1130">
        <v>4461611374</v>
      </c>
      <c r="AW148" s="1203">
        <v>18914690</v>
      </c>
      <c r="AX148" s="1130">
        <v>54963378436</v>
      </c>
      <c r="AY148" s="1220">
        <v>5391783</v>
      </c>
      <c r="AZ148" s="1130">
        <v>13522907</v>
      </c>
      <c r="BA148" s="1130">
        <v>5391783</v>
      </c>
      <c r="BB148" s="1130">
        <v>0</v>
      </c>
      <c r="BC148" s="1130">
        <v>0</v>
      </c>
    </row>
    <row r="149" spans="1:55" x14ac:dyDescent="0.25">
      <c r="A149" s="1133" t="str">
        <f t="shared" si="8"/>
        <v>A3616</v>
      </c>
      <c r="B149" s="1329" t="s">
        <v>361</v>
      </c>
      <c r="C149" s="1324"/>
      <c r="D149" s="1329" t="s">
        <v>748</v>
      </c>
      <c r="E149" s="1324"/>
      <c r="F149" s="1329" t="s">
        <v>753</v>
      </c>
      <c r="G149" s="1324"/>
      <c r="H149" s="1329"/>
      <c r="I149" s="1324"/>
      <c r="J149" s="1329"/>
      <c r="K149" s="1324"/>
      <c r="L149" s="1324"/>
      <c r="M149" s="1329"/>
      <c r="N149" s="1324"/>
      <c r="O149" s="1324"/>
      <c r="P149" s="1329"/>
      <c r="Q149" s="1324"/>
      <c r="R149" s="1329"/>
      <c r="S149" s="1324"/>
      <c r="T149" s="1330" t="s">
        <v>777</v>
      </c>
      <c r="U149" s="1324"/>
      <c r="V149" s="1324"/>
      <c r="W149" s="1324"/>
      <c r="X149" s="1324"/>
      <c r="Y149" s="1324"/>
      <c r="Z149" s="1324"/>
      <c r="AA149" s="1324"/>
      <c r="AB149" s="1329" t="s">
        <v>732</v>
      </c>
      <c r="AC149" s="1324"/>
      <c r="AD149" s="1324"/>
      <c r="AE149" s="1324"/>
      <c r="AF149" s="1324"/>
      <c r="AG149" s="1329" t="s">
        <v>735</v>
      </c>
      <c r="AH149" s="1324"/>
      <c r="AI149" s="1324"/>
      <c r="AJ149" s="1091" t="s">
        <v>370</v>
      </c>
      <c r="AK149" s="1328" t="s">
        <v>737</v>
      </c>
      <c r="AL149" s="1324"/>
      <c r="AM149" s="1324"/>
      <c r="AN149" s="1324"/>
      <c r="AO149" s="1324"/>
      <c r="AP149" s="1324"/>
      <c r="AQ149" s="1130">
        <v>68419317000</v>
      </c>
      <c r="AR149" s="1130">
        <v>1121525290</v>
      </c>
      <c r="AS149" s="1130">
        <v>67297791710</v>
      </c>
      <c r="AT149" s="1130">
        <v>0</v>
      </c>
      <c r="AU149" s="1209">
        <v>0</v>
      </c>
      <c r="AV149" s="1130">
        <v>1121525290</v>
      </c>
      <c r="AW149" s="1203">
        <v>0</v>
      </c>
      <c r="AX149" s="1130">
        <v>0</v>
      </c>
      <c r="AY149" s="1220">
        <v>0</v>
      </c>
      <c r="AZ149" s="1130">
        <v>0</v>
      </c>
      <c r="BA149" s="1130">
        <v>0</v>
      </c>
      <c r="BB149" s="1130">
        <v>0</v>
      </c>
      <c r="BC149" s="1130">
        <v>0</v>
      </c>
    </row>
    <row r="150" spans="1:55" x14ac:dyDescent="0.25">
      <c r="A150" s="1133" t="str">
        <f t="shared" si="8"/>
        <v>A36310</v>
      </c>
      <c r="B150" s="1329" t="s">
        <v>361</v>
      </c>
      <c r="C150" s="1324"/>
      <c r="D150" s="1329" t="s">
        <v>748</v>
      </c>
      <c r="E150" s="1324"/>
      <c r="F150" s="1329" t="s">
        <v>753</v>
      </c>
      <c r="G150" s="1324"/>
      <c r="H150" s="1329" t="s">
        <v>748</v>
      </c>
      <c r="I150" s="1324"/>
      <c r="J150" s="1329"/>
      <c r="K150" s="1324"/>
      <c r="L150" s="1324"/>
      <c r="M150" s="1329"/>
      <c r="N150" s="1324"/>
      <c r="O150" s="1324"/>
      <c r="P150" s="1329"/>
      <c r="Q150" s="1324"/>
      <c r="R150" s="1329"/>
      <c r="S150" s="1324"/>
      <c r="T150" s="1330" t="s">
        <v>778</v>
      </c>
      <c r="U150" s="1324"/>
      <c r="V150" s="1324"/>
      <c r="W150" s="1324"/>
      <c r="X150" s="1324"/>
      <c r="Y150" s="1324"/>
      <c r="Z150" s="1324"/>
      <c r="AA150" s="1324"/>
      <c r="AB150" s="1329" t="s">
        <v>732</v>
      </c>
      <c r="AC150" s="1324"/>
      <c r="AD150" s="1324"/>
      <c r="AE150" s="1324"/>
      <c r="AF150" s="1324"/>
      <c r="AG150" s="1329" t="s">
        <v>733</v>
      </c>
      <c r="AH150" s="1324"/>
      <c r="AI150" s="1324"/>
      <c r="AJ150" s="1091" t="s">
        <v>417</v>
      </c>
      <c r="AK150" s="1328" t="s">
        <v>734</v>
      </c>
      <c r="AL150" s="1324"/>
      <c r="AM150" s="1324"/>
      <c r="AN150" s="1324"/>
      <c r="AO150" s="1324"/>
      <c r="AP150" s="1324"/>
      <c r="AQ150" s="1130">
        <v>213636940000</v>
      </c>
      <c r="AR150" s="1130">
        <v>59443904500</v>
      </c>
      <c r="AS150" s="1130">
        <v>154193035500</v>
      </c>
      <c r="AT150" s="1130">
        <v>0</v>
      </c>
      <c r="AU150" s="1209">
        <v>54982293126</v>
      </c>
      <c r="AV150" s="1130">
        <v>4461611374</v>
      </c>
      <c r="AW150" s="1203">
        <v>18914690</v>
      </c>
      <c r="AX150" s="1130">
        <v>54963378436</v>
      </c>
      <c r="AY150" s="1220">
        <v>5391783</v>
      </c>
      <c r="AZ150" s="1130">
        <v>13522907</v>
      </c>
      <c r="BA150" s="1130">
        <v>5391783</v>
      </c>
      <c r="BB150" s="1130">
        <v>0</v>
      </c>
      <c r="BC150" s="1130">
        <v>0</v>
      </c>
    </row>
    <row r="151" spans="1:55" x14ac:dyDescent="0.25">
      <c r="A151" s="1133" t="str">
        <f t="shared" si="8"/>
        <v>A36316</v>
      </c>
      <c r="B151" s="1329" t="s">
        <v>361</v>
      </c>
      <c r="C151" s="1324"/>
      <c r="D151" s="1329" t="s">
        <v>748</v>
      </c>
      <c r="E151" s="1324"/>
      <c r="F151" s="1329" t="s">
        <v>753</v>
      </c>
      <c r="G151" s="1324"/>
      <c r="H151" s="1329" t="s">
        <v>748</v>
      </c>
      <c r="I151" s="1324"/>
      <c r="J151" s="1329"/>
      <c r="K151" s="1324"/>
      <c r="L151" s="1324"/>
      <c r="M151" s="1329"/>
      <c r="N151" s="1324"/>
      <c r="O151" s="1324"/>
      <c r="P151" s="1329"/>
      <c r="Q151" s="1324"/>
      <c r="R151" s="1329"/>
      <c r="S151" s="1324"/>
      <c r="T151" s="1330" t="s">
        <v>778</v>
      </c>
      <c r="U151" s="1324"/>
      <c r="V151" s="1324"/>
      <c r="W151" s="1324"/>
      <c r="X151" s="1324"/>
      <c r="Y151" s="1324"/>
      <c r="Z151" s="1324"/>
      <c r="AA151" s="1324"/>
      <c r="AB151" s="1329" t="s">
        <v>732</v>
      </c>
      <c r="AC151" s="1324"/>
      <c r="AD151" s="1324"/>
      <c r="AE151" s="1324"/>
      <c r="AF151" s="1324"/>
      <c r="AG151" s="1329" t="s">
        <v>735</v>
      </c>
      <c r="AH151" s="1324"/>
      <c r="AI151" s="1324"/>
      <c r="AJ151" s="1091" t="s">
        <v>370</v>
      </c>
      <c r="AK151" s="1328" t="s">
        <v>737</v>
      </c>
      <c r="AL151" s="1324"/>
      <c r="AM151" s="1324"/>
      <c r="AN151" s="1324"/>
      <c r="AO151" s="1324"/>
      <c r="AP151" s="1324"/>
      <c r="AQ151" s="1130">
        <v>68419317000</v>
      </c>
      <c r="AR151" s="1130">
        <v>1121525290</v>
      </c>
      <c r="AS151" s="1130">
        <v>67297791710</v>
      </c>
      <c r="AT151" s="1130">
        <v>0</v>
      </c>
      <c r="AU151" s="1209">
        <v>0</v>
      </c>
      <c r="AV151" s="1130">
        <v>1121525290</v>
      </c>
      <c r="AW151" s="1203">
        <v>0</v>
      </c>
      <c r="AX151" s="1130">
        <v>0</v>
      </c>
      <c r="AY151" s="1220">
        <v>0</v>
      </c>
      <c r="AZ151" s="1130">
        <v>0</v>
      </c>
      <c r="BA151" s="1130">
        <v>0</v>
      </c>
      <c r="BB151" s="1130">
        <v>0</v>
      </c>
      <c r="BC151" s="1130">
        <v>0</v>
      </c>
    </row>
    <row r="152" spans="1:55" x14ac:dyDescent="0.25">
      <c r="A152" s="1133" t="str">
        <f t="shared" si="8"/>
        <v>A363410</v>
      </c>
      <c r="B152" s="1323" t="s">
        <v>361</v>
      </c>
      <c r="C152" s="1324"/>
      <c r="D152" s="1323" t="s">
        <v>748</v>
      </c>
      <c r="E152" s="1324"/>
      <c r="F152" s="1323" t="s">
        <v>753</v>
      </c>
      <c r="G152" s="1324"/>
      <c r="H152" s="1323" t="s">
        <v>748</v>
      </c>
      <c r="I152" s="1324"/>
      <c r="J152" s="1323" t="s">
        <v>742</v>
      </c>
      <c r="K152" s="1324"/>
      <c r="L152" s="1324"/>
      <c r="M152" s="1323"/>
      <c r="N152" s="1324"/>
      <c r="O152" s="1324"/>
      <c r="P152" s="1323"/>
      <c r="Q152" s="1324"/>
      <c r="R152" s="1323"/>
      <c r="S152" s="1324"/>
      <c r="T152" s="1325" t="s">
        <v>448</v>
      </c>
      <c r="U152" s="1324"/>
      <c r="V152" s="1324"/>
      <c r="W152" s="1324"/>
      <c r="X152" s="1324"/>
      <c r="Y152" s="1324"/>
      <c r="Z152" s="1324"/>
      <c r="AA152" s="1324"/>
      <c r="AB152" s="1323" t="s">
        <v>732</v>
      </c>
      <c r="AC152" s="1324"/>
      <c r="AD152" s="1324"/>
      <c r="AE152" s="1324"/>
      <c r="AF152" s="1324"/>
      <c r="AG152" s="1323" t="s">
        <v>733</v>
      </c>
      <c r="AH152" s="1324"/>
      <c r="AI152" s="1324"/>
      <c r="AJ152" s="1092" t="s">
        <v>417</v>
      </c>
      <c r="AK152" s="1326" t="s">
        <v>734</v>
      </c>
      <c r="AL152" s="1324"/>
      <c r="AM152" s="1324"/>
      <c r="AN152" s="1324"/>
      <c r="AO152" s="1324"/>
      <c r="AP152" s="1324"/>
      <c r="AQ152" s="1132">
        <v>306940000</v>
      </c>
      <c r="AR152" s="1132">
        <v>184000000</v>
      </c>
      <c r="AS152" s="1132">
        <v>122940000</v>
      </c>
      <c r="AT152" s="1132">
        <v>0</v>
      </c>
      <c r="AU152" s="1211">
        <v>156000000</v>
      </c>
      <c r="AV152" s="1132">
        <v>28000000</v>
      </c>
      <c r="AW152" s="1205">
        <v>0</v>
      </c>
      <c r="AX152" s="1132">
        <v>156000000</v>
      </c>
      <c r="AY152" s="1222">
        <v>0</v>
      </c>
      <c r="AZ152" s="1132">
        <v>0</v>
      </c>
      <c r="BA152" s="1132">
        <v>0</v>
      </c>
      <c r="BB152" s="1132">
        <v>0</v>
      </c>
      <c r="BC152" s="1132">
        <v>0</v>
      </c>
    </row>
    <row r="153" spans="1:55" s="1150" customFormat="1" x14ac:dyDescent="0.25">
      <c r="A153" s="1150" t="str">
        <f t="shared" si="8"/>
        <v>A363710</v>
      </c>
      <c r="B153" s="1361" t="s">
        <v>361</v>
      </c>
      <c r="C153" s="1360"/>
      <c r="D153" s="1361" t="s">
        <v>748</v>
      </c>
      <c r="E153" s="1360"/>
      <c r="F153" s="1361" t="s">
        <v>753</v>
      </c>
      <c r="G153" s="1360"/>
      <c r="H153" s="1361" t="s">
        <v>748</v>
      </c>
      <c r="I153" s="1360"/>
      <c r="J153" s="1361" t="s">
        <v>754</v>
      </c>
      <c r="K153" s="1360"/>
      <c r="L153" s="1360"/>
      <c r="M153" s="1361"/>
      <c r="N153" s="1360"/>
      <c r="O153" s="1360"/>
      <c r="P153" s="1361"/>
      <c r="Q153" s="1360"/>
      <c r="R153" s="1361"/>
      <c r="S153" s="1360"/>
      <c r="T153" s="1362" t="s">
        <v>449</v>
      </c>
      <c r="U153" s="1360"/>
      <c r="V153" s="1360"/>
      <c r="W153" s="1360"/>
      <c r="X153" s="1360"/>
      <c r="Y153" s="1360"/>
      <c r="Z153" s="1360"/>
      <c r="AA153" s="1360"/>
      <c r="AB153" s="1361" t="s">
        <v>732</v>
      </c>
      <c r="AC153" s="1360"/>
      <c r="AD153" s="1360"/>
      <c r="AE153" s="1360"/>
      <c r="AF153" s="1360"/>
      <c r="AG153" s="1361" t="s">
        <v>733</v>
      </c>
      <c r="AH153" s="1360"/>
      <c r="AI153" s="1360"/>
      <c r="AJ153" s="1139" t="s">
        <v>417</v>
      </c>
      <c r="AK153" s="1359" t="s">
        <v>734</v>
      </c>
      <c r="AL153" s="1360"/>
      <c r="AM153" s="1360"/>
      <c r="AN153" s="1360"/>
      <c r="AO153" s="1360"/>
      <c r="AP153" s="1360"/>
      <c r="AQ153" s="1140">
        <v>213330000000</v>
      </c>
      <c r="AR153" s="1140">
        <v>59259904500</v>
      </c>
      <c r="AS153" s="1140">
        <v>154070095500</v>
      </c>
      <c r="AT153" s="1140">
        <v>0</v>
      </c>
      <c r="AU153" s="1209">
        <v>54826293126</v>
      </c>
      <c r="AV153" s="1140">
        <v>4433611374</v>
      </c>
      <c r="AW153" s="1203">
        <v>18914690</v>
      </c>
      <c r="AX153" s="1140">
        <v>54807378436</v>
      </c>
      <c r="AY153" s="1220">
        <v>5391783</v>
      </c>
      <c r="AZ153" s="1140">
        <v>13522907</v>
      </c>
      <c r="BA153" s="1140">
        <v>5391783</v>
      </c>
      <c r="BB153" s="1140">
        <v>0</v>
      </c>
      <c r="BC153" s="1140">
        <v>0</v>
      </c>
    </row>
    <row r="154" spans="1:55" x14ac:dyDescent="0.25">
      <c r="A154" s="1133" t="str">
        <f t="shared" si="8"/>
        <v>A3637110</v>
      </c>
      <c r="B154" s="1323" t="s">
        <v>361</v>
      </c>
      <c r="C154" s="1324"/>
      <c r="D154" s="1323" t="s">
        <v>748</v>
      </c>
      <c r="E154" s="1324"/>
      <c r="F154" s="1323" t="s">
        <v>753</v>
      </c>
      <c r="G154" s="1324"/>
      <c r="H154" s="1323" t="s">
        <v>748</v>
      </c>
      <c r="I154" s="1324"/>
      <c r="J154" s="1323" t="s">
        <v>754</v>
      </c>
      <c r="K154" s="1324"/>
      <c r="L154" s="1324"/>
      <c r="M154" s="1323" t="s">
        <v>738</v>
      </c>
      <c r="N154" s="1324"/>
      <c r="O154" s="1324"/>
      <c r="P154" s="1323" t="s">
        <v>685</v>
      </c>
      <c r="Q154" s="1324"/>
      <c r="R154" s="1323" t="s">
        <v>685</v>
      </c>
      <c r="S154" s="1324"/>
      <c r="T154" s="1325" t="s">
        <v>867</v>
      </c>
      <c r="U154" s="1324"/>
      <c r="V154" s="1324"/>
      <c r="W154" s="1324"/>
      <c r="X154" s="1324"/>
      <c r="Y154" s="1324"/>
      <c r="Z154" s="1324"/>
      <c r="AA154" s="1324"/>
      <c r="AB154" s="1323" t="s">
        <v>732</v>
      </c>
      <c r="AC154" s="1324"/>
      <c r="AD154" s="1324"/>
      <c r="AE154" s="1324"/>
      <c r="AF154" s="1324"/>
      <c r="AG154" s="1323" t="s">
        <v>733</v>
      </c>
      <c r="AH154" s="1324"/>
      <c r="AI154" s="1324"/>
      <c r="AJ154" s="1092" t="s">
        <v>417</v>
      </c>
      <c r="AK154" s="1326" t="s">
        <v>734</v>
      </c>
      <c r="AL154" s="1324"/>
      <c r="AM154" s="1324"/>
      <c r="AN154" s="1324"/>
      <c r="AO154" s="1324"/>
      <c r="AP154" s="1324"/>
      <c r="AQ154" s="1132">
        <v>206476770000</v>
      </c>
      <c r="AR154" s="1132">
        <v>55365904500</v>
      </c>
      <c r="AS154" s="1132">
        <v>151110865500</v>
      </c>
      <c r="AT154" s="1132">
        <v>0</v>
      </c>
      <c r="AU154" s="1211">
        <v>54532006332</v>
      </c>
      <c r="AV154" s="1132">
        <v>833898168</v>
      </c>
      <c r="AW154" s="1205">
        <v>0</v>
      </c>
      <c r="AX154" s="1132">
        <v>54532006332</v>
      </c>
      <c r="AY154" s="1222">
        <v>0</v>
      </c>
      <c r="AZ154" s="1132">
        <v>0</v>
      </c>
      <c r="BA154" s="1132">
        <v>0</v>
      </c>
      <c r="BB154" s="1132">
        <v>0</v>
      </c>
      <c r="BC154" s="1132">
        <v>0</v>
      </c>
    </row>
    <row r="155" spans="1:55" x14ac:dyDescent="0.25">
      <c r="A155" s="1133" t="str">
        <f t="shared" si="8"/>
        <v>A3637210</v>
      </c>
      <c r="B155" s="1323" t="s">
        <v>361</v>
      </c>
      <c r="C155" s="1324"/>
      <c r="D155" s="1323" t="s">
        <v>748</v>
      </c>
      <c r="E155" s="1324"/>
      <c r="F155" s="1323" t="s">
        <v>753</v>
      </c>
      <c r="G155" s="1324"/>
      <c r="H155" s="1323" t="s">
        <v>748</v>
      </c>
      <c r="I155" s="1324"/>
      <c r="J155" s="1323" t="s">
        <v>754</v>
      </c>
      <c r="K155" s="1324"/>
      <c r="L155" s="1324"/>
      <c r="M155" s="1323" t="s">
        <v>741</v>
      </c>
      <c r="N155" s="1324"/>
      <c r="O155" s="1324"/>
      <c r="P155" s="1323" t="s">
        <v>685</v>
      </c>
      <c r="Q155" s="1324"/>
      <c r="R155" s="1323" t="s">
        <v>685</v>
      </c>
      <c r="S155" s="1324"/>
      <c r="T155" s="1325" t="s">
        <v>868</v>
      </c>
      <c r="U155" s="1324"/>
      <c r="V155" s="1324"/>
      <c r="W155" s="1324"/>
      <c r="X155" s="1324"/>
      <c r="Y155" s="1324"/>
      <c r="Z155" s="1324"/>
      <c r="AA155" s="1324"/>
      <c r="AB155" s="1323" t="s">
        <v>732</v>
      </c>
      <c r="AC155" s="1324"/>
      <c r="AD155" s="1324"/>
      <c r="AE155" s="1324"/>
      <c r="AF155" s="1324"/>
      <c r="AG155" s="1323" t="s">
        <v>733</v>
      </c>
      <c r="AH155" s="1324"/>
      <c r="AI155" s="1324"/>
      <c r="AJ155" s="1092" t="s">
        <v>417</v>
      </c>
      <c r="AK155" s="1326" t="s">
        <v>734</v>
      </c>
      <c r="AL155" s="1324"/>
      <c r="AM155" s="1324"/>
      <c r="AN155" s="1324"/>
      <c r="AO155" s="1324"/>
      <c r="AP155" s="1324"/>
      <c r="AQ155" s="1132">
        <v>554100000</v>
      </c>
      <c r="AR155" s="1132">
        <v>460600000</v>
      </c>
      <c r="AS155" s="1132">
        <v>93500000</v>
      </c>
      <c r="AT155" s="1132">
        <v>0</v>
      </c>
      <c r="AU155" s="1211">
        <v>211800000</v>
      </c>
      <c r="AV155" s="1132">
        <v>248800000</v>
      </c>
      <c r="AW155" s="1205">
        <v>0</v>
      </c>
      <c r="AX155" s="1132">
        <v>211800000</v>
      </c>
      <c r="AY155" s="1222">
        <v>0</v>
      </c>
      <c r="AZ155" s="1132">
        <v>0</v>
      </c>
      <c r="BA155" s="1132">
        <v>0</v>
      </c>
      <c r="BB155" s="1132">
        <v>0</v>
      </c>
      <c r="BC155" s="1132">
        <v>0</v>
      </c>
    </row>
    <row r="156" spans="1:55" x14ac:dyDescent="0.25">
      <c r="A156" s="1133" t="str">
        <f t="shared" si="8"/>
        <v>A3637310</v>
      </c>
      <c r="B156" s="1323" t="s">
        <v>361</v>
      </c>
      <c r="C156" s="1324"/>
      <c r="D156" s="1323" t="s">
        <v>748</v>
      </c>
      <c r="E156" s="1324"/>
      <c r="F156" s="1323" t="s">
        <v>753</v>
      </c>
      <c r="G156" s="1324"/>
      <c r="H156" s="1323" t="s">
        <v>748</v>
      </c>
      <c r="I156" s="1324"/>
      <c r="J156" s="1323" t="s">
        <v>754</v>
      </c>
      <c r="K156" s="1324"/>
      <c r="L156" s="1324"/>
      <c r="M156" s="1323" t="s">
        <v>748</v>
      </c>
      <c r="N156" s="1324"/>
      <c r="O156" s="1324"/>
      <c r="P156" s="1323" t="s">
        <v>685</v>
      </c>
      <c r="Q156" s="1324"/>
      <c r="R156" s="1323" t="s">
        <v>685</v>
      </c>
      <c r="S156" s="1324"/>
      <c r="T156" s="1325" t="s">
        <v>437</v>
      </c>
      <c r="U156" s="1324"/>
      <c r="V156" s="1324"/>
      <c r="W156" s="1324"/>
      <c r="X156" s="1324"/>
      <c r="Y156" s="1324"/>
      <c r="Z156" s="1324"/>
      <c r="AA156" s="1324"/>
      <c r="AB156" s="1323" t="s">
        <v>732</v>
      </c>
      <c r="AC156" s="1324"/>
      <c r="AD156" s="1324"/>
      <c r="AE156" s="1324"/>
      <c r="AF156" s="1324"/>
      <c r="AG156" s="1323" t="s">
        <v>733</v>
      </c>
      <c r="AH156" s="1324"/>
      <c r="AI156" s="1324"/>
      <c r="AJ156" s="1092" t="s">
        <v>417</v>
      </c>
      <c r="AK156" s="1326" t="s">
        <v>734</v>
      </c>
      <c r="AL156" s="1324"/>
      <c r="AM156" s="1324"/>
      <c r="AN156" s="1324"/>
      <c r="AO156" s="1324"/>
      <c r="AP156" s="1324"/>
      <c r="AQ156" s="1132">
        <v>4094643318</v>
      </c>
      <c r="AR156" s="1132">
        <v>2600000000</v>
      </c>
      <c r="AS156" s="1132">
        <v>1494643318</v>
      </c>
      <c r="AT156" s="1132">
        <v>0</v>
      </c>
      <c r="AU156" s="1211">
        <v>82486794</v>
      </c>
      <c r="AV156" s="1132">
        <v>2517513206</v>
      </c>
      <c r="AW156" s="1205">
        <v>18914690</v>
      </c>
      <c r="AX156" s="1132">
        <v>63572104</v>
      </c>
      <c r="AY156" s="1222">
        <v>5391783</v>
      </c>
      <c r="AZ156" s="1132">
        <v>13522907</v>
      </c>
      <c r="BA156" s="1132">
        <v>5391783</v>
      </c>
      <c r="BB156" s="1132">
        <v>0</v>
      </c>
      <c r="BC156" s="1132">
        <v>0</v>
      </c>
    </row>
    <row r="157" spans="1:55" x14ac:dyDescent="0.25">
      <c r="A157" s="1133" t="str">
        <f t="shared" si="8"/>
        <v>A3637410</v>
      </c>
      <c r="B157" s="1323" t="s">
        <v>361</v>
      </c>
      <c r="C157" s="1324"/>
      <c r="D157" s="1323" t="s">
        <v>748</v>
      </c>
      <c r="E157" s="1324"/>
      <c r="F157" s="1323" t="s">
        <v>753</v>
      </c>
      <c r="G157" s="1324"/>
      <c r="H157" s="1323" t="s">
        <v>748</v>
      </c>
      <c r="I157" s="1324"/>
      <c r="J157" s="1323" t="s">
        <v>754</v>
      </c>
      <c r="K157" s="1324"/>
      <c r="L157" s="1324"/>
      <c r="M157" s="1323" t="s">
        <v>742</v>
      </c>
      <c r="N157" s="1324"/>
      <c r="O157" s="1324"/>
      <c r="P157" s="1323" t="s">
        <v>685</v>
      </c>
      <c r="Q157" s="1324"/>
      <c r="R157" s="1323" t="s">
        <v>685</v>
      </c>
      <c r="S157" s="1324"/>
      <c r="T157" s="1325" t="s">
        <v>633</v>
      </c>
      <c r="U157" s="1324"/>
      <c r="V157" s="1324"/>
      <c r="W157" s="1324"/>
      <c r="X157" s="1324"/>
      <c r="Y157" s="1324"/>
      <c r="Z157" s="1324"/>
      <c r="AA157" s="1324"/>
      <c r="AB157" s="1323" t="s">
        <v>732</v>
      </c>
      <c r="AC157" s="1324"/>
      <c r="AD157" s="1324"/>
      <c r="AE157" s="1324"/>
      <c r="AF157" s="1324"/>
      <c r="AG157" s="1323" t="s">
        <v>733</v>
      </c>
      <c r="AH157" s="1324"/>
      <c r="AI157" s="1324"/>
      <c r="AJ157" s="1092" t="s">
        <v>417</v>
      </c>
      <c r="AK157" s="1326" t="s">
        <v>734</v>
      </c>
      <c r="AL157" s="1324"/>
      <c r="AM157" s="1324"/>
      <c r="AN157" s="1324"/>
      <c r="AO157" s="1324"/>
      <c r="AP157" s="1324"/>
      <c r="AQ157" s="1132">
        <v>671500000</v>
      </c>
      <c r="AR157" s="1132">
        <v>0</v>
      </c>
      <c r="AS157" s="1132">
        <v>671500000</v>
      </c>
      <c r="AT157" s="1132">
        <v>0</v>
      </c>
      <c r="AU157" s="1211">
        <v>0</v>
      </c>
      <c r="AV157" s="1132">
        <v>0</v>
      </c>
      <c r="AW157" s="1205">
        <v>0</v>
      </c>
      <c r="AX157" s="1132">
        <v>0</v>
      </c>
      <c r="AY157" s="1222">
        <v>0</v>
      </c>
      <c r="AZ157" s="1132">
        <v>0</v>
      </c>
      <c r="BA157" s="1132">
        <v>0</v>
      </c>
      <c r="BB157" s="1132">
        <v>0</v>
      </c>
      <c r="BC157" s="1132">
        <v>0</v>
      </c>
    </row>
    <row r="158" spans="1:55" x14ac:dyDescent="0.25">
      <c r="A158" s="1133" t="str">
        <f t="shared" si="8"/>
        <v>A3637510</v>
      </c>
      <c r="B158" s="1323" t="s">
        <v>361</v>
      </c>
      <c r="C158" s="1324"/>
      <c r="D158" s="1323" t="s">
        <v>748</v>
      </c>
      <c r="E158" s="1324"/>
      <c r="F158" s="1323" t="s">
        <v>753</v>
      </c>
      <c r="G158" s="1324"/>
      <c r="H158" s="1323" t="s">
        <v>748</v>
      </c>
      <c r="I158" s="1324"/>
      <c r="J158" s="1323" t="s">
        <v>754</v>
      </c>
      <c r="K158" s="1324"/>
      <c r="L158" s="1324"/>
      <c r="M158" s="1323" t="s">
        <v>743</v>
      </c>
      <c r="N158" s="1324"/>
      <c r="O158" s="1324"/>
      <c r="P158" s="1323" t="s">
        <v>685</v>
      </c>
      <c r="Q158" s="1324"/>
      <c r="R158" s="1323" t="s">
        <v>685</v>
      </c>
      <c r="S158" s="1324"/>
      <c r="T158" s="1325" t="s">
        <v>637</v>
      </c>
      <c r="U158" s="1324"/>
      <c r="V158" s="1324"/>
      <c r="W158" s="1324"/>
      <c r="X158" s="1324"/>
      <c r="Y158" s="1324"/>
      <c r="Z158" s="1324"/>
      <c r="AA158" s="1324"/>
      <c r="AB158" s="1323" t="s">
        <v>732</v>
      </c>
      <c r="AC158" s="1324"/>
      <c r="AD158" s="1324"/>
      <c r="AE158" s="1324"/>
      <c r="AF158" s="1324"/>
      <c r="AG158" s="1323" t="s">
        <v>733</v>
      </c>
      <c r="AH158" s="1324"/>
      <c r="AI158" s="1324"/>
      <c r="AJ158" s="1092" t="s">
        <v>417</v>
      </c>
      <c r="AK158" s="1326" t="s">
        <v>734</v>
      </c>
      <c r="AL158" s="1324"/>
      <c r="AM158" s="1324"/>
      <c r="AN158" s="1324"/>
      <c r="AO158" s="1324"/>
      <c r="AP158" s="1324"/>
      <c r="AQ158" s="1132">
        <v>103586682</v>
      </c>
      <c r="AR158" s="1132">
        <v>32500000</v>
      </c>
      <c r="AS158" s="1132">
        <v>71086682</v>
      </c>
      <c r="AT158" s="1132">
        <v>0</v>
      </c>
      <c r="AU158" s="1211">
        <v>0</v>
      </c>
      <c r="AV158" s="1132">
        <v>32500000</v>
      </c>
      <c r="AW158" s="1205">
        <v>0</v>
      </c>
      <c r="AX158" s="1132">
        <v>0</v>
      </c>
      <c r="AY158" s="1222">
        <v>0</v>
      </c>
      <c r="AZ158" s="1132">
        <v>0</v>
      </c>
      <c r="BA158" s="1132">
        <v>0</v>
      </c>
      <c r="BB158" s="1132">
        <v>0</v>
      </c>
      <c r="BC158" s="1132">
        <v>0</v>
      </c>
    </row>
    <row r="159" spans="1:55" x14ac:dyDescent="0.25">
      <c r="A159" s="1133" t="str">
        <f t="shared" si="8"/>
        <v>A3637610</v>
      </c>
      <c r="B159" s="1323" t="s">
        <v>361</v>
      </c>
      <c r="C159" s="1324"/>
      <c r="D159" s="1323" t="s">
        <v>748</v>
      </c>
      <c r="E159" s="1324"/>
      <c r="F159" s="1323" t="s">
        <v>753</v>
      </c>
      <c r="G159" s="1324"/>
      <c r="H159" s="1323" t="s">
        <v>748</v>
      </c>
      <c r="I159" s="1324"/>
      <c r="J159" s="1323" t="s">
        <v>754</v>
      </c>
      <c r="K159" s="1324"/>
      <c r="L159" s="1324"/>
      <c r="M159" s="1323" t="s">
        <v>753</v>
      </c>
      <c r="N159" s="1324"/>
      <c r="O159" s="1324"/>
      <c r="P159" s="1323" t="s">
        <v>685</v>
      </c>
      <c r="Q159" s="1324"/>
      <c r="R159" s="1323" t="s">
        <v>685</v>
      </c>
      <c r="S159" s="1324"/>
      <c r="T159" s="1325" t="s">
        <v>644</v>
      </c>
      <c r="U159" s="1324"/>
      <c r="V159" s="1324"/>
      <c r="W159" s="1324"/>
      <c r="X159" s="1324"/>
      <c r="Y159" s="1324"/>
      <c r="Z159" s="1324"/>
      <c r="AA159" s="1324"/>
      <c r="AB159" s="1323" t="s">
        <v>732</v>
      </c>
      <c r="AC159" s="1324"/>
      <c r="AD159" s="1324"/>
      <c r="AE159" s="1324"/>
      <c r="AF159" s="1324"/>
      <c r="AG159" s="1323" t="s">
        <v>733</v>
      </c>
      <c r="AH159" s="1324"/>
      <c r="AI159" s="1324"/>
      <c r="AJ159" s="1092" t="s">
        <v>417</v>
      </c>
      <c r="AK159" s="1326" t="s">
        <v>734</v>
      </c>
      <c r="AL159" s="1324"/>
      <c r="AM159" s="1324"/>
      <c r="AN159" s="1324"/>
      <c r="AO159" s="1324"/>
      <c r="AP159" s="1324"/>
      <c r="AQ159" s="1132">
        <v>70000000</v>
      </c>
      <c r="AR159" s="1132">
        <v>0</v>
      </c>
      <c r="AS159" s="1132">
        <v>70000000</v>
      </c>
      <c r="AT159" s="1132">
        <v>0</v>
      </c>
      <c r="AU159" s="1211">
        <v>0</v>
      </c>
      <c r="AV159" s="1132">
        <v>0</v>
      </c>
      <c r="AW159" s="1205">
        <v>0</v>
      </c>
      <c r="AX159" s="1132">
        <v>0</v>
      </c>
      <c r="AY159" s="1222">
        <v>0</v>
      </c>
      <c r="AZ159" s="1132">
        <v>0</v>
      </c>
      <c r="BA159" s="1132">
        <v>0</v>
      </c>
      <c r="BB159" s="1132">
        <v>0</v>
      </c>
      <c r="BC159" s="1132">
        <v>0</v>
      </c>
    </row>
    <row r="160" spans="1:55" x14ac:dyDescent="0.25">
      <c r="A160" s="1133" t="str">
        <f t="shared" si="8"/>
        <v>A3637710</v>
      </c>
      <c r="B160" s="1323" t="s">
        <v>361</v>
      </c>
      <c r="C160" s="1324"/>
      <c r="D160" s="1323" t="s">
        <v>748</v>
      </c>
      <c r="E160" s="1324"/>
      <c r="F160" s="1323" t="s">
        <v>753</v>
      </c>
      <c r="G160" s="1324"/>
      <c r="H160" s="1323" t="s">
        <v>748</v>
      </c>
      <c r="I160" s="1324"/>
      <c r="J160" s="1323" t="s">
        <v>754</v>
      </c>
      <c r="K160" s="1324"/>
      <c r="L160" s="1324"/>
      <c r="M160" s="1323" t="s">
        <v>754</v>
      </c>
      <c r="N160" s="1324"/>
      <c r="O160" s="1324"/>
      <c r="P160" s="1323" t="s">
        <v>685</v>
      </c>
      <c r="Q160" s="1324"/>
      <c r="R160" s="1323" t="s">
        <v>685</v>
      </c>
      <c r="S160" s="1324"/>
      <c r="T160" s="1325" t="s">
        <v>869</v>
      </c>
      <c r="U160" s="1324"/>
      <c r="V160" s="1324"/>
      <c r="W160" s="1324"/>
      <c r="X160" s="1324"/>
      <c r="Y160" s="1324"/>
      <c r="Z160" s="1324"/>
      <c r="AA160" s="1324"/>
      <c r="AB160" s="1323" t="s">
        <v>732</v>
      </c>
      <c r="AC160" s="1324"/>
      <c r="AD160" s="1324"/>
      <c r="AE160" s="1324"/>
      <c r="AF160" s="1324"/>
      <c r="AG160" s="1323" t="s">
        <v>733</v>
      </c>
      <c r="AH160" s="1324"/>
      <c r="AI160" s="1324"/>
      <c r="AJ160" s="1092" t="s">
        <v>417</v>
      </c>
      <c r="AK160" s="1326" t="s">
        <v>734</v>
      </c>
      <c r="AL160" s="1324"/>
      <c r="AM160" s="1324"/>
      <c r="AN160" s="1324"/>
      <c r="AO160" s="1324"/>
      <c r="AP160" s="1324"/>
      <c r="AQ160" s="1132">
        <v>30000000</v>
      </c>
      <c r="AR160" s="1132">
        <v>0</v>
      </c>
      <c r="AS160" s="1132">
        <v>30000000</v>
      </c>
      <c r="AT160" s="1132">
        <v>0</v>
      </c>
      <c r="AU160" s="1211">
        <v>0</v>
      </c>
      <c r="AV160" s="1132">
        <v>0</v>
      </c>
      <c r="AW160" s="1205">
        <v>0</v>
      </c>
      <c r="AX160" s="1132">
        <v>0</v>
      </c>
      <c r="AY160" s="1222">
        <v>0</v>
      </c>
      <c r="AZ160" s="1132">
        <v>0</v>
      </c>
      <c r="BA160" s="1132">
        <v>0</v>
      </c>
      <c r="BB160" s="1132">
        <v>0</v>
      </c>
      <c r="BC160" s="1132">
        <v>0</v>
      </c>
    </row>
    <row r="161" spans="1:55" x14ac:dyDescent="0.25">
      <c r="A161" s="1133" t="str">
        <f t="shared" si="8"/>
        <v>A3637810</v>
      </c>
      <c r="B161" s="1323" t="s">
        <v>361</v>
      </c>
      <c r="C161" s="1324"/>
      <c r="D161" s="1323" t="s">
        <v>748</v>
      </c>
      <c r="E161" s="1324"/>
      <c r="F161" s="1323" t="s">
        <v>753</v>
      </c>
      <c r="G161" s="1324"/>
      <c r="H161" s="1323" t="s">
        <v>748</v>
      </c>
      <c r="I161" s="1324"/>
      <c r="J161" s="1323" t="s">
        <v>754</v>
      </c>
      <c r="K161" s="1324"/>
      <c r="L161" s="1324"/>
      <c r="M161" s="1323" t="s">
        <v>755</v>
      </c>
      <c r="N161" s="1324"/>
      <c r="O161" s="1324"/>
      <c r="P161" s="1323" t="s">
        <v>685</v>
      </c>
      <c r="Q161" s="1324"/>
      <c r="R161" s="1323" t="s">
        <v>685</v>
      </c>
      <c r="S161" s="1324"/>
      <c r="T161" s="1325" t="s">
        <v>870</v>
      </c>
      <c r="U161" s="1324"/>
      <c r="V161" s="1324"/>
      <c r="W161" s="1324"/>
      <c r="X161" s="1324"/>
      <c r="Y161" s="1324"/>
      <c r="Z161" s="1324"/>
      <c r="AA161" s="1324"/>
      <c r="AB161" s="1323" t="s">
        <v>732</v>
      </c>
      <c r="AC161" s="1324"/>
      <c r="AD161" s="1324"/>
      <c r="AE161" s="1324"/>
      <c r="AF161" s="1324"/>
      <c r="AG161" s="1323" t="s">
        <v>733</v>
      </c>
      <c r="AH161" s="1324"/>
      <c r="AI161" s="1324"/>
      <c r="AJ161" s="1092" t="s">
        <v>417</v>
      </c>
      <c r="AK161" s="1326" t="s">
        <v>734</v>
      </c>
      <c r="AL161" s="1324"/>
      <c r="AM161" s="1324"/>
      <c r="AN161" s="1324"/>
      <c r="AO161" s="1324"/>
      <c r="AP161" s="1324"/>
      <c r="AQ161" s="1132">
        <v>5900000</v>
      </c>
      <c r="AR161" s="1132">
        <v>5900000</v>
      </c>
      <c r="AS161" s="1132">
        <v>0</v>
      </c>
      <c r="AT161" s="1132">
        <v>0</v>
      </c>
      <c r="AU161" s="1211">
        <v>0</v>
      </c>
      <c r="AV161" s="1132">
        <v>5900000</v>
      </c>
      <c r="AW161" s="1205">
        <v>0</v>
      </c>
      <c r="AX161" s="1132">
        <v>0</v>
      </c>
      <c r="AY161" s="1222">
        <v>0</v>
      </c>
      <c r="AZ161" s="1132">
        <v>0</v>
      </c>
      <c r="BA161" s="1132">
        <v>0</v>
      </c>
      <c r="BB161" s="1132">
        <v>0</v>
      </c>
      <c r="BC161" s="1132">
        <v>0</v>
      </c>
    </row>
    <row r="162" spans="1:55" x14ac:dyDescent="0.25">
      <c r="A162" s="1133" t="str">
        <f t="shared" si="8"/>
        <v>A3637910</v>
      </c>
      <c r="B162" s="1323" t="s">
        <v>361</v>
      </c>
      <c r="C162" s="1324"/>
      <c r="D162" s="1323" t="s">
        <v>748</v>
      </c>
      <c r="E162" s="1324"/>
      <c r="F162" s="1323" t="s">
        <v>753</v>
      </c>
      <c r="G162" s="1324"/>
      <c r="H162" s="1323" t="s">
        <v>748</v>
      </c>
      <c r="I162" s="1324"/>
      <c r="J162" s="1323" t="s">
        <v>754</v>
      </c>
      <c r="K162" s="1324"/>
      <c r="L162" s="1324"/>
      <c r="M162" s="1323" t="s">
        <v>747</v>
      </c>
      <c r="N162" s="1324"/>
      <c r="O162" s="1324"/>
      <c r="P162" s="1323" t="s">
        <v>685</v>
      </c>
      <c r="Q162" s="1324"/>
      <c r="R162" s="1323" t="s">
        <v>685</v>
      </c>
      <c r="S162" s="1324"/>
      <c r="T162" s="1325" t="s">
        <v>871</v>
      </c>
      <c r="U162" s="1324"/>
      <c r="V162" s="1324"/>
      <c r="W162" s="1324"/>
      <c r="X162" s="1324"/>
      <c r="Y162" s="1324"/>
      <c r="Z162" s="1324"/>
      <c r="AA162" s="1324"/>
      <c r="AB162" s="1323" t="s">
        <v>732</v>
      </c>
      <c r="AC162" s="1324"/>
      <c r="AD162" s="1324"/>
      <c r="AE162" s="1324"/>
      <c r="AF162" s="1324"/>
      <c r="AG162" s="1323" t="s">
        <v>733</v>
      </c>
      <c r="AH162" s="1324"/>
      <c r="AI162" s="1324"/>
      <c r="AJ162" s="1092" t="s">
        <v>417</v>
      </c>
      <c r="AK162" s="1326" t="s">
        <v>734</v>
      </c>
      <c r="AL162" s="1324"/>
      <c r="AM162" s="1324"/>
      <c r="AN162" s="1324"/>
      <c r="AO162" s="1324"/>
      <c r="AP162" s="1324"/>
      <c r="AQ162" s="1132">
        <v>1323500000</v>
      </c>
      <c r="AR162" s="1132">
        <v>795000000</v>
      </c>
      <c r="AS162" s="1132">
        <v>528500000</v>
      </c>
      <c r="AT162" s="1132">
        <v>0</v>
      </c>
      <c r="AU162" s="1211">
        <v>0</v>
      </c>
      <c r="AV162" s="1132">
        <v>795000000</v>
      </c>
      <c r="AW162" s="1205">
        <v>0</v>
      </c>
      <c r="AX162" s="1132">
        <v>0</v>
      </c>
      <c r="AY162" s="1222">
        <v>0</v>
      </c>
      <c r="AZ162" s="1132">
        <v>0</v>
      </c>
      <c r="BA162" s="1132">
        <v>0</v>
      </c>
      <c r="BB162" s="1132">
        <v>0</v>
      </c>
      <c r="BC162" s="1132">
        <v>0</v>
      </c>
    </row>
    <row r="163" spans="1:55" s="1150" customFormat="1" ht="22.5" customHeight="1" x14ac:dyDescent="0.25">
      <c r="A163" s="1150" t="str">
        <f t="shared" ref="A163:A214" si="9">+B163&amp;D163&amp;F163&amp;H163&amp;J163&amp;M163&amp;P163&amp;R163&amp;AJ163</f>
        <v>A3631116</v>
      </c>
      <c r="B163" s="1361" t="s">
        <v>361</v>
      </c>
      <c r="C163" s="1360"/>
      <c r="D163" s="1361" t="s">
        <v>748</v>
      </c>
      <c r="E163" s="1360"/>
      <c r="F163" s="1361" t="s">
        <v>753</v>
      </c>
      <c r="G163" s="1360"/>
      <c r="H163" s="1361" t="s">
        <v>748</v>
      </c>
      <c r="I163" s="1360"/>
      <c r="J163" s="1361" t="s">
        <v>433</v>
      </c>
      <c r="K163" s="1360"/>
      <c r="L163" s="1360"/>
      <c r="M163" s="1361"/>
      <c r="N163" s="1360"/>
      <c r="O163" s="1360"/>
      <c r="P163" s="1361"/>
      <c r="Q163" s="1360"/>
      <c r="R163" s="1361"/>
      <c r="S163" s="1360"/>
      <c r="T163" s="1362" t="s">
        <v>578</v>
      </c>
      <c r="U163" s="1360"/>
      <c r="V163" s="1360"/>
      <c r="W163" s="1360"/>
      <c r="X163" s="1360"/>
      <c r="Y163" s="1360"/>
      <c r="Z163" s="1360"/>
      <c r="AA163" s="1360"/>
      <c r="AB163" s="1361" t="s">
        <v>732</v>
      </c>
      <c r="AC163" s="1360"/>
      <c r="AD163" s="1360"/>
      <c r="AE163" s="1360"/>
      <c r="AF163" s="1360"/>
      <c r="AG163" s="1361" t="s">
        <v>735</v>
      </c>
      <c r="AH163" s="1360"/>
      <c r="AI163" s="1360"/>
      <c r="AJ163" s="1139" t="s">
        <v>370</v>
      </c>
      <c r="AK163" s="1359" t="s">
        <v>737</v>
      </c>
      <c r="AL163" s="1360"/>
      <c r="AM163" s="1360"/>
      <c r="AN163" s="1360"/>
      <c r="AO163" s="1360"/>
      <c r="AP163" s="1360"/>
      <c r="AQ163" s="1140">
        <v>67899270000</v>
      </c>
      <c r="AR163" s="1140">
        <v>1121525290</v>
      </c>
      <c r="AS163" s="1140">
        <v>66777744710</v>
      </c>
      <c r="AT163" s="1140">
        <v>0</v>
      </c>
      <c r="AU163" s="1209">
        <v>0</v>
      </c>
      <c r="AV163" s="1140">
        <v>1121525290</v>
      </c>
      <c r="AW163" s="1203">
        <v>0</v>
      </c>
      <c r="AX163" s="1140">
        <v>0</v>
      </c>
      <c r="AY163" s="1220">
        <v>0</v>
      </c>
      <c r="AZ163" s="1140">
        <v>0</v>
      </c>
      <c r="BA163" s="1140">
        <v>0</v>
      </c>
      <c r="BB163" s="1140">
        <v>0</v>
      </c>
      <c r="BC163" s="1140">
        <v>0</v>
      </c>
    </row>
    <row r="164" spans="1:55" x14ac:dyDescent="0.25">
      <c r="A164" s="1133" t="str">
        <f t="shared" si="9"/>
        <v>A36311116</v>
      </c>
      <c r="B164" s="1323" t="s">
        <v>361</v>
      </c>
      <c r="C164" s="1324"/>
      <c r="D164" s="1323" t="s">
        <v>748</v>
      </c>
      <c r="E164" s="1324"/>
      <c r="F164" s="1323" t="s">
        <v>753</v>
      </c>
      <c r="G164" s="1324"/>
      <c r="H164" s="1323" t="s">
        <v>748</v>
      </c>
      <c r="I164" s="1324"/>
      <c r="J164" s="1323" t="s">
        <v>433</v>
      </c>
      <c r="K164" s="1324"/>
      <c r="L164" s="1324"/>
      <c r="M164" s="1323" t="s">
        <v>738</v>
      </c>
      <c r="N164" s="1324"/>
      <c r="O164" s="1324"/>
      <c r="P164" s="1323" t="s">
        <v>685</v>
      </c>
      <c r="Q164" s="1324"/>
      <c r="R164" s="1323" t="s">
        <v>685</v>
      </c>
      <c r="S164" s="1324"/>
      <c r="T164" s="1325" t="s">
        <v>450</v>
      </c>
      <c r="U164" s="1324"/>
      <c r="V164" s="1324"/>
      <c r="W164" s="1324"/>
      <c r="X164" s="1324"/>
      <c r="Y164" s="1324"/>
      <c r="Z164" s="1324"/>
      <c r="AA164" s="1324"/>
      <c r="AB164" s="1323" t="s">
        <v>732</v>
      </c>
      <c r="AC164" s="1324"/>
      <c r="AD164" s="1324"/>
      <c r="AE164" s="1324"/>
      <c r="AF164" s="1324"/>
      <c r="AG164" s="1323" t="s">
        <v>735</v>
      </c>
      <c r="AH164" s="1324"/>
      <c r="AI164" s="1324"/>
      <c r="AJ164" s="1092" t="s">
        <v>370</v>
      </c>
      <c r="AK164" s="1326" t="s">
        <v>737</v>
      </c>
      <c r="AL164" s="1324"/>
      <c r="AM164" s="1324"/>
      <c r="AN164" s="1324"/>
      <c r="AO164" s="1324"/>
      <c r="AP164" s="1324"/>
      <c r="AQ164" s="1132">
        <v>55592270000</v>
      </c>
      <c r="AR164" s="1132">
        <v>814525290</v>
      </c>
      <c r="AS164" s="1132">
        <v>54777744710</v>
      </c>
      <c r="AT164" s="1132">
        <v>0</v>
      </c>
      <c r="AU164" s="1211">
        <v>0</v>
      </c>
      <c r="AV164" s="1132">
        <v>814525290</v>
      </c>
      <c r="AW164" s="1205">
        <v>0</v>
      </c>
      <c r="AX164" s="1132">
        <v>0</v>
      </c>
      <c r="AY164" s="1222">
        <v>0</v>
      </c>
      <c r="AZ164" s="1132">
        <v>0</v>
      </c>
      <c r="BA164" s="1132">
        <v>0</v>
      </c>
      <c r="BB164" s="1132">
        <v>0</v>
      </c>
      <c r="BC164" s="1132">
        <v>0</v>
      </c>
    </row>
    <row r="165" spans="1:55" x14ac:dyDescent="0.25">
      <c r="A165" s="1133" t="str">
        <f t="shared" si="9"/>
        <v>A36311216</v>
      </c>
      <c r="B165" s="1323" t="s">
        <v>361</v>
      </c>
      <c r="C165" s="1324"/>
      <c r="D165" s="1323" t="s">
        <v>748</v>
      </c>
      <c r="E165" s="1324"/>
      <c r="F165" s="1323" t="s">
        <v>753</v>
      </c>
      <c r="G165" s="1324"/>
      <c r="H165" s="1323" t="s">
        <v>748</v>
      </c>
      <c r="I165" s="1324"/>
      <c r="J165" s="1323" t="s">
        <v>433</v>
      </c>
      <c r="K165" s="1324"/>
      <c r="L165" s="1324"/>
      <c r="M165" s="1323" t="s">
        <v>741</v>
      </c>
      <c r="N165" s="1324"/>
      <c r="O165" s="1324"/>
      <c r="P165" s="1323" t="s">
        <v>685</v>
      </c>
      <c r="Q165" s="1324"/>
      <c r="R165" s="1323" t="s">
        <v>685</v>
      </c>
      <c r="S165" s="1324"/>
      <c r="T165" s="1325" t="s">
        <v>451</v>
      </c>
      <c r="U165" s="1324"/>
      <c r="V165" s="1324"/>
      <c r="W165" s="1324"/>
      <c r="X165" s="1324"/>
      <c r="Y165" s="1324"/>
      <c r="Z165" s="1324"/>
      <c r="AA165" s="1324"/>
      <c r="AB165" s="1323" t="s">
        <v>732</v>
      </c>
      <c r="AC165" s="1324"/>
      <c r="AD165" s="1324"/>
      <c r="AE165" s="1324"/>
      <c r="AF165" s="1324"/>
      <c r="AG165" s="1323" t="s">
        <v>735</v>
      </c>
      <c r="AH165" s="1324"/>
      <c r="AI165" s="1324"/>
      <c r="AJ165" s="1092" t="s">
        <v>370</v>
      </c>
      <c r="AK165" s="1326" t="s">
        <v>737</v>
      </c>
      <c r="AL165" s="1324"/>
      <c r="AM165" s="1324"/>
      <c r="AN165" s="1324"/>
      <c r="AO165" s="1324"/>
      <c r="AP165" s="1324"/>
      <c r="AQ165" s="1132">
        <v>300000000</v>
      </c>
      <c r="AR165" s="1132">
        <v>300000000</v>
      </c>
      <c r="AS165" s="1132">
        <v>0</v>
      </c>
      <c r="AT165" s="1132">
        <v>0</v>
      </c>
      <c r="AU165" s="1211">
        <v>0</v>
      </c>
      <c r="AV165" s="1132">
        <v>300000000</v>
      </c>
      <c r="AW165" s="1205">
        <v>0</v>
      </c>
      <c r="AX165" s="1132">
        <v>0</v>
      </c>
      <c r="AY165" s="1222">
        <v>0</v>
      </c>
      <c r="AZ165" s="1132">
        <v>0</v>
      </c>
      <c r="BA165" s="1132">
        <v>0</v>
      </c>
      <c r="BB165" s="1132">
        <v>0</v>
      </c>
      <c r="BC165" s="1132">
        <v>0</v>
      </c>
    </row>
    <row r="166" spans="1:55" x14ac:dyDescent="0.25">
      <c r="A166" s="1133" t="str">
        <f t="shared" si="9"/>
        <v>A36311316</v>
      </c>
      <c r="B166" s="1323" t="s">
        <v>361</v>
      </c>
      <c r="C166" s="1324"/>
      <c r="D166" s="1323" t="s">
        <v>748</v>
      </c>
      <c r="E166" s="1324"/>
      <c r="F166" s="1323" t="s">
        <v>753</v>
      </c>
      <c r="G166" s="1324"/>
      <c r="H166" s="1323" t="s">
        <v>748</v>
      </c>
      <c r="I166" s="1324"/>
      <c r="J166" s="1323" t="s">
        <v>433</v>
      </c>
      <c r="K166" s="1324"/>
      <c r="L166" s="1324"/>
      <c r="M166" s="1323" t="s">
        <v>748</v>
      </c>
      <c r="N166" s="1324"/>
      <c r="O166" s="1324"/>
      <c r="P166" s="1323" t="s">
        <v>685</v>
      </c>
      <c r="Q166" s="1324"/>
      <c r="R166" s="1323" t="s">
        <v>685</v>
      </c>
      <c r="S166" s="1324"/>
      <c r="T166" s="1325" t="s">
        <v>872</v>
      </c>
      <c r="U166" s="1324"/>
      <c r="V166" s="1324"/>
      <c r="W166" s="1324"/>
      <c r="X166" s="1324"/>
      <c r="Y166" s="1324"/>
      <c r="Z166" s="1324"/>
      <c r="AA166" s="1324"/>
      <c r="AB166" s="1323" t="s">
        <v>732</v>
      </c>
      <c r="AC166" s="1324"/>
      <c r="AD166" s="1324"/>
      <c r="AE166" s="1324"/>
      <c r="AF166" s="1324"/>
      <c r="AG166" s="1323" t="s">
        <v>735</v>
      </c>
      <c r="AH166" s="1324"/>
      <c r="AI166" s="1324"/>
      <c r="AJ166" s="1092" t="s">
        <v>370</v>
      </c>
      <c r="AK166" s="1326" t="s">
        <v>737</v>
      </c>
      <c r="AL166" s="1324"/>
      <c r="AM166" s="1324"/>
      <c r="AN166" s="1324"/>
      <c r="AO166" s="1324"/>
      <c r="AP166" s="1324"/>
      <c r="AQ166" s="1132">
        <v>7000000</v>
      </c>
      <c r="AR166" s="1132">
        <v>7000000</v>
      </c>
      <c r="AS166" s="1132">
        <v>0</v>
      </c>
      <c r="AT166" s="1132">
        <v>0</v>
      </c>
      <c r="AU166" s="1211">
        <v>0</v>
      </c>
      <c r="AV166" s="1132">
        <v>7000000</v>
      </c>
      <c r="AW166" s="1205">
        <v>0</v>
      </c>
      <c r="AX166" s="1132">
        <v>0</v>
      </c>
      <c r="AY166" s="1222">
        <v>0</v>
      </c>
      <c r="AZ166" s="1132">
        <v>0</v>
      </c>
      <c r="BA166" s="1132">
        <v>0</v>
      </c>
      <c r="BB166" s="1132">
        <v>0</v>
      </c>
      <c r="BC166" s="1132">
        <v>0</v>
      </c>
    </row>
    <row r="167" spans="1:55" x14ac:dyDescent="0.25">
      <c r="A167" s="1133" t="str">
        <f t="shared" si="9"/>
        <v>A36311416</v>
      </c>
      <c r="B167" s="1323" t="s">
        <v>361</v>
      </c>
      <c r="C167" s="1324"/>
      <c r="D167" s="1323" t="s">
        <v>748</v>
      </c>
      <c r="E167" s="1324"/>
      <c r="F167" s="1323" t="s">
        <v>753</v>
      </c>
      <c r="G167" s="1324"/>
      <c r="H167" s="1323" t="s">
        <v>748</v>
      </c>
      <c r="I167" s="1324"/>
      <c r="J167" s="1323" t="s">
        <v>433</v>
      </c>
      <c r="K167" s="1324"/>
      <c r="L167" s="1324"/>
      <c r="M167" s="1323" t="s">
        <v>742</v>
      </c>
      <c r="N167" s="1324"/>
      <c r="O167" s="1324"/>
      <c r="P167" s="1323" t="s">
        <v>685</v>
      </c>
      <c r="Q167" s="1324"/>
      <c r="R167" s="1323" t="s">
        <v>685</v>
      </c>
      <c r="S167" s="1324"/>
      <c r="T167" s="1325" t="s">
        <v>437</v>
      </c>
      <c r="U167" s="1324"/>
      <c r="V167" s="1324"/>
      <c r="W167" s="1324"/>
      <c r="X167" s="1324"/>
      <c r="Y167" s="1324"/>
      <c r="Z167" s="1324"/>
      <c r="AA167" s="1324"/>
      <c r="AB167" s="1323" t="s">
        <v>732</v>
      </c>
      <c r="AC167" s="1324"/>
      <c r="AD167" s="1324"/>
      <c r="AE167" s="1324"/>
      <c r="AF167" s="1324"/>
      <c r="AG167" s="1323" t="s">
        <v>735</v>
      </c>
      <c r="AH167" s="1324"/>
      <c r="AI167" s="1324"/>
      <c r="AJ167" s="1092" t="s">
        <v>370</v>
      </c>
      <c r="AK167" s="1326" t="s">
        <v>737</v>
      </c>
      <c r="AL167" s="1324"/>
      <c r="AM167" s="1324"/>
      <c r="AN167" s="1324"/>
      <c r="AO167" s="1324"/>
      <c r="AP167" s="1324"/>
      <c r="AQ167" s="1132">
        <v>300000000</v>
      </c>
      <c r="AR167" s="1132">
        <v>0</v>
      </c>
      <c r="AS167" s="1132">
        <v>300000000</v>
      </c>
      <c r="AT167" s="1132">
        <v>0</v>
      </c>
      <c r="AU167" s="1211">
        <v>0</v>
      </c>
      <c r="AV167" s="1132">
        <v>0</v>
      </c>
      <c r="AW167" s="1205">
        <v>0</v>
      </c>
      <c r="AX167" s="1132">
        <v>0</v>
      </c>
      <c r="AY167" s="1222">
        <v>0</v>
      </c>
      <c r="AZ167" s="1132">
        <v>0</v>
      </c>
      <c r="BA167" s="1132">
        <v>0</v>
      </c>
      <c r="BB167" s="1132">
        <v>0</v>
      </c>
      <c r="BC167" s="1132">
        <v>0</v>
      </c>
    </row>
    <row r="168" spans="1:55" x14ac:dyDescent="0.25">
      <c r="A168" s="1133" t="str">
        <f t="shared" si="9"/>
        <v>A36311516</v>
      </c>
      <c r="B168" s="1323" t="s">
        <v>361</v>
      </c>
      <c r="C168" s="1324"/>
      <c r="D168" s="1323" t="s">
        <v>748</v>
      </c>
      <c r="E168" s="1324"/>
      <c r="F168" s="1323" t="s">
        <v>753</v>
      </c>
      <c r="G168" s="1324"/>
      <c r="H168" s="1323" t="s">
        <v>748</v>
      </c>
      <c r="I168" s="1324"/>
      <c r="J168" s="1323" t="s">
        <v>433</v>
      </c>
      <c r="K168" s="1324"/>
      <c r="L168" s="1324"/>
      <c r="M168" s="1323" t="s">
        <v>743</v>
      </c>
      <c r="N168" s="1324"/>
      <c r="O168" s="1324"/>
      <c r="P168" s="1323" t="s">
        <v>685</v>
      </c>
      <c r="Q168" s="1324"/>
      <c r="R168" s="1323" t="s">
        <v>685</v>
      </c>
      <c r="S168" s="1324"/>
      <c r="T168" s="1325" t="s">
        <v>841</v>
      </c>
      <c r="U168" s="1324"/>
      <c r="V168" s="1324"/>
      <c r="W168" s="1324"/>
      <c r="X168" s="1324"/>
      <c r="Y168" s="1324"/>
      <c r="Z168" s="1324"/>
      <c r="AA168" s="1324"/>
      <c r="AB168" s="1323" t="s">
        <v>732</v>
      </c>
      <c r="AC168" s="1324"/>
      <c r="AD168" s="1324"/>
      <c r="AE168" s="1324"/>
      <c r="AF168" s="1324"/>
      <c r="AG168" s="1323" t="s">
        <v>735</v>
      </c>
      <c r="AH168" s="1324"/>
      <c r="AI168" s="1324"/>
      <c r="AJ168" s="1092" t="s">
        <v>370</v>
      </c>
      <c r="AK168" s="1326" t="s">
        <v>737</v>
      </c>
      <c r="AL168" s="1324"/>
      <c r="AM168" s="1324"/>
      <c r="AN168" s="1324"/>
      <c r="AO168" s="1324"/>
      <c r="AP168" s="1324"/>
      <c r="AQ168" s="1132">
        <v>200000000</v>
      </c>
      <c r="AR168" s="1132">
        <v>0</v>
      </c>
      <c r="AS168" s="1132">
        <v>200000000</v>
      </c>
      <c r="AT168" s="1132">
        <v>0</v>
      </c>
      <c r="AU168" s="1211">
        <v>0</v>
      </c>
      <c r="AV168" s="1132">
        <v>0</v>
      </c>
      <c r="AW168" s="1205">
        <v>0</v>
      </c>
      <c r="AX168" s="1132">
        <v>0</v>
      </c>
      <c r="AY168" s="1222">
        <v>0</v>
      </c>
      <c r="AZ168" s="1132">
        <v>0</v>
      </c>
      <c r="BA168" s="1132">
        <v>0</v>
      </c>
      <c r="BB168" s="1132">
        <v>0</v>
      </c>
      <c r="BC168" s="1132">
        <v>0</v>
      </c>
    </row>
    <row r="169" spans="1:55" x14ac:dyDescent="0.25">
      <c r="A169" s="1133" t="str">
        <f t="shared" si="9"/>
        <v>A36311616</v>
      </c>
      <c r="B169" s="1323" t="s">
        <v>361</v>
      </c>
      <c r="C169" s="1324"/>
      <c r="D169" s="1323" t="s">
        <v>748</v>
      </c>
      <c r="E169" s="1324"/>
      <c r="F169" s="1323" t="s">
        <v>753</v>
      </c>
      <c r="G169" s="1324"/>
      <c r="H169" s="1323" t="s">
        <v>748</v>
      </c>
      <c r="I169" s="1324"/>
      <c r="J169" s="1323" t="s">
        <v>433</v>
      </c>
      <c r="K169" s="1324"/>
      <c r="L169" s="1324"/>
      <c r="M169" s="1323" t="s">
        <v>753</v>
      </c>
      <c r="N169" s="1324"/>
      <c r="O169" s="1324"/>
      <c r="P169" s="1323" t="s">
        <v>685</v>
      </c>
      <c r="Q169" s="1324"/>
      <c r="R169" s="1323" t="s">
        <v>685</v>
      </c>
      <c r="S169" s="1324"/>
      <c r="T169" s="1325" t="s">
        <v>873</v>
      </c>
      <c r="U169" s="1324"/>
      <c r="V169" s="1324"/>
      <c r="W169" s="1324"/>
      <c r="X169" s="1324"/>
      <c r="Y169" s="1324"/>
      <c r="Z169" s="1324"/>
      <c r="AA169" s="1324"/>
      <c r="AB169" s="1323" t="s">
        <v>732</v>
      </c>
      <c r="AC169" s="1324"/>
      <c r="AD169" s="1324"/>
      <c r="AE169" s="1324"/>
      <c r="AF169" s="1324"/>
      <c r="AG169" s="1323" t="s">
        <v>735</v>
      </c>
      <c r="AH169" s="1324"/>
      <c r="AI169" s="1324"/>
      <c r="AJ169" s="1092" t="s">
        <v>370</v>
      </c>
      <c r="AK169" s="1326" t="s">
        <v>737</v>
      </c>
      <c r="AL169" s="1324"/>
      <c r="AM169" s="1324"/>
      <c r="AN169" s="1324"/>
      <c r="AO169" s="1324"/>
      <c r="AP169" s="1324"/>
      <c r="AQ169" s="1132">
        <v>400000000</v>
      </c>
      <c r="AR169" s="1132">
        <v>0</v>
      </c>
      <c r="AS169" s="1132">
        <v>400000000</v>
      </c>
      <c r="AT169" s="1132">
        <v>0</v>
      </c>
      <c r="AU169" s="1211">
        <v>0</v>
      </c>
      <c r="AV169" s="1132">
        <v>0</v>
      </c>
      <c r="AW169" s="1205">
        <v>0</v>
      </c>
      <c r="AX169" s="1132">
        <v>0</v>
      </c>
      <c r="AY169" s="1222">
        <v>0</v>
      </c>
      <c r="AZ169" s="1132">
        <v>0</v>
      </c>
      <c r="BA169" s="1132">
        <v>0</v>
      </c>
      <c r="BB169" s="1132">
        <v>0</v>
      </c>
      <c r="BC169" s="1132">
        <v>0</v>
      </c>
    </row>
    <row r="170" spans="1:55" x14ac:dyDescent="0.25">
      <c r="A170" s="1133" t="str">
        <f t="shared" si="9"/>
        <v>A36311816</v>
      </c>
      <c r="B170" s="1323" t="s">
        <v>361</v>
      </c>
      <c r="C170" s="1324"/>
      <c r="D170" s="1323" t="s">
        <v>748</v>
      </c>
      <c r="E170" s="1324"/>
      <c r="F170" s="1323" t="s">
        <v>753</v>
      </c>
      <c r="G170" s="1324"/>
      <c r="H170" s="1323" t="s">
        <v>748</v>
      </c>
      <c r="I170" s="1324"/>
      <c r="J170" s="1323" t="s">
        <v>433</v>
      </c>
      <c r="K170" s="1324"/>
      <c r="L170" s="1324"/>
      <c r="M170" s="1323" t="s">
        <v>755</v>
      </c>
      <c r="N170" s="1324"/>
      <c r="O170" s="1324"/>
      <c r="P170" s="1323" t="s">
        <v>685</v>
      </c>
      <c r="Q170" s="1324"/>
      <c r="R170" s="1323" t="s">
        <v>685</v>
      </c>
      <c r="S170" s="1324"/>
      <c r="T170" s="1325" t="s">
        <v>868</v>
      </c>
      <c r="U170" s="1324"/>
      <c r="V170" s="1324"/>
      <c r="W170" s="1324"/>
      <c r="X170" s="1324"/>
      <c r="Y170" s="1324"/>
      <c r="Z170" s="1324"/>
      <c r="AA170" s="1324"/>
      <c r="AB170" s="1323" t="s">
        <v>732</v>
      </c>
      <c r="AC170" s="1324"/>
      <c r="AD170" s="1324"/>
      <c r="AE170" s="1324"/>
      <c r="AF170" s="1324"/>
      <c r="AG170" s="1323" t="s">
        <v>735</v>
      </c>
      <c r="AH170" s="1324"/>
      <c r="AI170" s="1324"/>
      <c r="AJ170" s="1092" t="s">
        <v>370</v>
      </c>
      <c r="AK170" s="1326" t="s">
        <v>737</v>
      </c>
      <c r="AL170" s="1324"/>
      <c r="AM170" s="1324"/>
      <c r="AN170" s="1324"/>
      <c r="AO170" s="1324"/>
      <c r="AP170" s="1324"/>
      <c r="AQ170" s="1132">
        <v>11000000000</v>
      </c>
      <c r="AR170" s="1132">
        <v>0</v>
      </c>
      <c r="AS170" s="1132">
        <v>11000000000</v>
      </c>
      <c r="AT170" s="1132">
        <v>0</v>
      </c>
      <c r="AU170" s="1211">
        <v>0</v>
      </c>
      <c r="AV170" s="1132">
        <v>0</v>
      </c>
      <c r="AW170" s="1205">
        <v>0</v>
      </c>
      <c r="AX170" s="1132">
        <v>0</v>
      </c>
      <c r="AY170" s="1222">
        <v>0</v>
      </c>
      <c r="AZ170" s="1132">
        <v>0</v>
      </c>
      <c r="BA170" s="1132">
        <v>0</v>
      </c>
      <c r="BB170" s="1132">
        <v>0</v>
      </c>
      <c r="BC170" s="1132">
        <v>0</v>
      </c>
    </row>
    <row r="171" spans="1:55" x14ac:dyDescent="0.25">
      <c r="A171" s="1133" t="str">
        <f t="shared" si="9"/>
        <v>A36311916</v>
      </c>
      <c r="B171" s="1323" t="s">
        <v>361</v>
      </c>
      <c r="C171" s="1324"/>
      <c r="D171" s="1323" t="s">
        <v>748</v>
      </c>
      <c r="E171" s="1324"/>
      <c r="F171" s="1323" t="s">
        <v>753</v>
      </c>
      <c r="G171" s="1324"/>
      <c r="H171" s="1323" t="s">
        <v>748</v>
      </c>
      <c r="I171" s="1324"/>
      <c r="J171" s="1323" t="s">
        <v>433</v>
      </c>
      <c r="K171" s="1324"/>
      <c r="L171" s="1324"/>
      <c r="M171" s="1323" t="s">
        <v>747</v>
      </c>
      <c r="N171" s="1324"/>
      <c r="O171" s="1324"/>
      <c r="P171" s="1323" t="s">
        <v>685</v>
      </c>
      <c r="Q171" s="1324"/>
      <c r="R171" s="1323" t="s">
        <v>685</v>
      </c>
      <c r="S171" s="1324"/>
      <c r="T171" s="1325" t="s">
        <v>874</v>
      </c>
      <c r="U171" s="1324"/>
      <c r="V171" s="1324"/>
      <c r="W171" s="1324"/>
      <c r="X171" s="1324"/>
      <c r="Y171" s="1324"/>
      <c r="Z171" s="1324"/>
      <c r="AA171" s="1324"/>
      <c r="AB171" s="1323" t="s">
        <v>732</v>
      </c>
      <c r="AC171" s="1324"/>
      <c r="AD171" s="1324"/>
      <c r="AE171" s="1324"/>
      <c r="AF171" s="1324"/>
      <c r="AG171" s="1323" t="s">
        <v>735</v>
      </c>
      <c r="AH171" s="1324"/>
      <c r="AI171" s="1324"/>
      <c r="AJ171" s="1092" t="s">
        <v>370</v>
      </c>
      <c r="AK171" s="1326" t="s">
        <v>737</v>
      </c>
      <c r="AL171" s="1324"/>
      <c r="AM171" s="1324"/>
      <c r="AN171" s="1324"/>
      <c r="AO171" s="1324"/>
      <c r="AP171" s="1324"/>
      <c r="AQ171" s="1132">
        <v>70000000</v>
      </c>
      <c r="AR171" s="1132">
        <v>0</v>
      </c>
      <c r="AS171" s="1132">
        <v>70000000</v>
      </c>
      <c r="AT171" s="1132">
        <v>0</v>
      </c>
      <c r="AU171" s="1211">
        <v>0</v>
      </c>
      <c r="AV171" s="1132">
        <v>0</v>
      </c>
      <c r="AW171" s="1205">
        <v>0</v>
      </c>
      <c r="AX171" s="1132">
        <v>0</v>
      </c>
      <c r="AY171" s="1222">
        <v>0</v>
      </c>
      <c r="AZ171" s="1132">
        <v>0</v>
      </c>
      <c r="BA171" s="1132">
        <v>0</v>
      </c>
      <c r="BB171" s="1132">
        <v>0</v>
      </c>
      <c r="BC171" s="1132">
        <v>0</v>
      </c>
    </row>
    <row r="172" spans="1:55" x14ac:dyDescent="0.25">
      <c r="A172" s="1133" t="str">
        <f t="shared" si="9"/>
        <v>A363111016</v>
      </c>
      <c r="B172" s="1323" t="s">
        <v>361</v>
      </c>
      <c r="C172" s="1324"/>
      <c r="D172" s="1323" t="s">
        <v>748</v>
      </c>
      <c r="E172" s="1324"/>
      <c r="F172" s="1323" t="s">
        <v>753</v>
      </c>
      <c r="G172" s="1324"/>
      <c r="H172" s="1323" t="s">
        <v>748</v>
      </c>
      <c r="I172" s="1324"/>
      <c r="J172" s="1323" t="s">
        <v>433</v>
      </c>
      <c r="K172" s="1324"/>
      <c r="L172" s="1324"/>
      <c r="M172" s="1323" t="s">
        <v>417</v>
      </c>
      <c r="N172" s="1324"/>
      <c r="O172" s="1324"/>
      <c r="P172" s="1323" t="s">
        <v>685</v>
      </c>
      <c r="Q172" s="1324"/>
      <c r="R172" s="1323" t="s">
        <v>685</v>
      </c>
      <c r="S172" s="1324"/>
      <c r="T172" s="1325" t="s">
        <v>637</v>
      </c>
      <c r="U172" s="1324"/>
      <c r="V172" s="1324"/>
      <c r="W172" s="1324"/>
      <c r="X172" s="1324"/>
      <c r="Y172" s="1324"/>
      <c r="Z172" s="1324"/>
      <c r="AA172" s="1324"/>
      <c r="AB172" s="1323" t="s">
        <v>732</v>
      </c>
      <c r="AC172" s="1324"/>
      <c r="AD172" s="1324"/>
      <c r="AE172" s="1324"/>
      <c r="AF172" s="1324"/>
      <c r="AG172" s="1323" t="s">
        <v>735</v>
      </c>
      <c r="AH172" s="1324"/>
      <c r="AI172" s="1324"/>
      <c r="AJ172" s="1092" t="s">
        <v>370</v>
      </c>
      <c r="AK172" s="1326" t="s">
        <v>737</v>
      </c>
      <c r="AL172" s="1324"/>
      <c r="AM172" s="1324"/>
      <c r="AN172" s="1324"/>
      <c r="AO172" s="1324"/>
      <c r="AP172" s="1324"/>
      <c r="AQ172" s="1132">
        <v>30000000</v>
      </c>
      <c r="AR172" s="1132">
        <v>0</v>
      </c>
      <c r="AS172" s="1132">
        <v>30000000</v>
      </c>
      <c r="AT172" s="1132">
        <v>0</v>
      </c>
      <c r="AU172" s="1211">
        <v>0</v>
      </c>
      <c r="AV172" s="1132">
        <v>0</v>
      </c>
      <c r="AW172" s="1205">
        <v>0</v>
      </c>
      <c r="AX172" s="1132">
        <v>0</v>
      </c>
      <c r="AY172" s="1222">
        <v>0</v>
      </c>
      <c r="AZ172" s="1132">
        <v>0</v>
      </c>
      <c r="BA172" s="1132">
        <v>0</v>
      </c>
      <c r="BB172" s="1132">
        <v>0</v>
      </c>
      <c r="BC172" s="1132">
        <v>0</v>
      </c>
    </row>
    <row r="173" spans="1:55" x14ac:dyDescent="0.25">
      <c r="A173" s="1133" t="str">
        <f t="shared" si="9"/>
        <v>A3636616</v>
      </c>
      <c r="B173" s="1323" t="s">
        <v>361</v>
      </c>
      <c r="C173" s="1324"/>
      <c r="D173" s="1323" t="s">
        <v>748</v>
      </c>
      <c r="E173" s="1324"/>
      <c r="F173" s="1323" t="s">
        <v>753</v>
      </c>
      <c r="G173" s="1324"/>
      <c r="H173" s="1323" t="s">
        <v>748</v>
      </c>
      <c r="I173" s="1324"/>
      <c r="J173" s="1323" t="s">
        <v>779</v>
      </c>
      <c r="K173" s="1324"/>
      <c r="L173" s="1324"/>
      <c r="M173" s="1323"/>
      <c r="N173" s="1324"/>
      <c r="O173" s="1324"/>
      <c r="P173" s="1323"/>
      <c r="Q173" s="1324"/>
      <c r="R173" s="1323"/>
      <c r="S173" s="1324"/>
      <c r="T173" s="1325" t="s">
        <v>452</v>
      </c>
      <c r="U173" s="1324"/>
      <c r="V173" s="1324"/>
      <c r="W173" s="1324"/>
      <c r="X173" s="1324"/>
      <c r="Y173" s="1324"/>
      <c r="Z173" s="1324"/>
      <c r="AA173" s="1324"/>
      <c r="AB173" s="1323" t="s">
        <v>732</v>
      </c>
      <c r="AC173" s="1324"/>
      <c r="AD173" s="1324"/>
      <c r="AE173" s="1324"/>
      <c r="AF173" s="1324"/>
      <c r="AG173" s="1323" t="s">
        <v>735</v>
      </c>
      <c r="AH173" s="1324"/>
      <c r="AI173" s="1324"/>
      <c r="AJ173" s="1092" t="s">
        <v>370</v>
      </c>
      <c r="AK173" s="1326" t="s">
        <v>737</v>
      </c>
      <c r="AL173" s="1324"/>
      <c r="AM173" s="1324"/>
      <c r="AN173" s="1324"/>
      <c r="AO173" s="1324"/>
      <c r="AP173" s="1324"/>
      <c r="AQ173" s="1132">
        <v>520047000</v>
      </c>
      <c r="AR173" s="1132">
        <v>0</v>
      </c>
      <c r="AS173" s="1132">
        <v>520047000</v>
      </c>
      <c r="AT173" s="1132">
        <v>0</v>
      </c>
      <c r="AU173" s="1211">
        <v>0</v>
      </c>
      <c r="AV173" s="1132">
        <v>0</v>
      </c>
      <c r="AW173" s="1205">
        <v>0</v>
      </c>
      <c r="AX173" s="1132">
        <v>0</v>
      </c>
      <c r="AY173" s="1222">
        <v>0</v>
      </c>
      <c r="AZ173" s="1132">
        <v>0</v>
      </c>
      <c r="BA173" s="1132">
        <v>0</v>
      </c>
      <c r="BB173" s="1132">
        <v>0</v>
      </c>
      <c r="BC173" s="1132">
        <v>0</v>
      </c>
    </row>
    <row r="174" spans="1:55" s="1098" customFormat="1" x14ac:dyDescent="0.25">
      <c r="A174" s="1133" t="str">
        <f t="shared" si="9"/>
        <v>C10</v>
      </c>
      <c r="B174" s="1331" t="s">
        <v>453</v>
      </c>
      <c r="C174" s="1332"/>
      <c r="D174" s="1331"/>
      <c r="E174" s="1332"/>
      <c r="F174" s="1331"/>
      <c r="G174" s="1332"/>
      <c r="H174" s="1331"/>
      <c r="I174" s="1332"/>
      <c r="J174" s="1331"/>
      <c r="K174" s="1332"/>
      <c r="L174" s="1332"/>
      <c r="M174" s="1331"/>
      <c r="N174" s="1332"/>
      <c r="O174" s="1332"/>
      <c r="P174" s="1331"/>
      <c r="Q174" s="1332"/>
      <c r="R174" s="1331"/>
      <c r="S174" s="1332"/>
      <c r="T174" s="1334" t="s">
        <v>61</v>
      </c>
      <c r="U174" s="1332"/>
      <c r="V174" s="1332"/>
      <c r="W174" s="1332"/>
      <c r="X174" s="1332"/>
      <c r="Y174" s="1332"/>
      <c r="Z174" s="1332"/>
      <c r="AA174" s="1332"/>
      <c r="AB174" s="1331" t="s">
        <v>732</v>
      </c>
      <c r="AC174" s="1332"/>
      <c r="AD174" s="1332"/>
      <c r="AE174" s="1332"/>
      <c r="AF174" s="1332"/>
      <c r="AG174" s="1331" t="s">
        <v>733</v>
      </c>
      <c r="AH174" s="1332"/>
      <c r="AI174" s="1332"/>
      <c r="AJ174" s="1090" t="s">
        <v>417</v>
      </c>
      <c r="AK174" s="1333" t="s">
        <v>734</v>
      </c>
      <c r="AL174" s="1332"/>
      <c r="AM174" s="1332"/>
      <c r="AN174" s="1332"/>
      <c r="AO174" s="1332"/>
      <c r="AP174" s="1332"/>
      <c r="AQ174" s="1131">
        <v>28830707961</v>
      </c>
      <c r="AR174" s="1131">
        <v>25327037881</v>
      </c>
      <c r="AS174" s="1131">
        <v>3503670080</v>
      </c>
      <c r="AT174" s="1131">
        <v>0</v>
      </c>
      <c r="AU174" s="1210">
        <v>15954844365</v>
      </c>
      <c r="AV174" s="1131">
        <v>9372193516</v>
      </c>
      <c r="AW174" s="1204">
        <v>0</v>
      </c>
      <c r="AX174" s="1131">
        <v>15954844365</v>
      </c>
      <c r="AY174" s="1221">
        <v>0</v>
      </c>
      <c r="AZ174" s="1131">
        <v>0</v>
      </c>
      <c r="BA174" s="1131">
        <v>0</v>
      </c>
      <c r="BB174" s="1131">
        <v>0</v>
      </c>
      <c r="BC174" s="1131">
        <v>0</v>
      </c>
    </row>
    <row r="175" spans="1:55" s="1098" customFormat="1" x14ac:dyDescent="0.25">
      <c r="A175" s="1133" t="str">
        <f t="shared" si="9"/>
        <v>C13</v>
      </c>
      <c r="B175" s="1331" t="s">
        <v>453</v>
      </c>
      <c r="C175" s="1332"/>
      <c r="D175" s="1331"/>
      <c r="E175" s="1332"/>
      <c r="F175" s="1331"/>
      <c r="G175" s="1332"/>
      <c r="H175" s="1331"/>
      <c r="I175" s="1332"/>
      <c r="J175" s="1331"/>
      <c r="K175" s="1332"/>
      <c r="L175" s="1332"/>
      <c r="M175" s="1331"/>
      <c r="N175" s="1332"/>
      <c r="O175" s="1332"/>
      <c r="P175" s="1331"/>
      <c r="Q175" s="1332"/>
      <c r="R175" s="1331"/>
      <c r="S175" s="1332"/>
      <c r="T175" s="1334" t="s">
        <v>61</v>
      </c>
      <c r="U175" s="1332"/>
      <c r="V175" s="1332"/>
      <c r="W175" s="1332"/>
      <c r="X175" s="1332"/>
      <c r="Y175" s="1332"/>
      <c r="Z175" s="1332"/>
      <c r="AA175" s="1332"/>
      <c r="AB175" s="1331" t="s">
        <v>732</v>
      </c>
      <c r="AC175" s="1332"/>
      <c r="AD175" s="1332"/>
      <c r="AE175" s="1332"/>
      <c r="AF175" s="1332"/>
      <c r="AG175" s="1331" t="s">
        <v>733</v>
      </c>
      <c r="AH175" s="1332"/>
      <c r="AI175" s="1332"/>
      <c r="AJ175" s="1090" t="s">
        <v>765</v>
      </c>
      <c r="AK175" s="1333" t="s">
        <v>834</v>
      </c>
      <c r="AL175" s="1332"/>
      <c r="AM175" s="1332"/>
      <c r="AN175" s="1332"/>
      <c r="AO175" s="1332"/>
      <c r="AP175" s="1332"/>
      <c r="AQ175" s="1131">
        <v>4000000000</v>
      </c>
      <c r="AR175" s="1131">
        <v>0</v>
      </c>
      <c r="AS175" s="1131">
        <v>4000000000</v>
      </c>
      <c r="AT175" s="1131">
        <v>0</v>
      </c>
      <c r="AU175" s="1210">
        <v>0</v>
      </c>
      <c r="AV175" s="1131">
        <v>0</v>
      </c>
      <c r="AW175" s="1204">
        <v>0</v>
      </c>
      <c r="AX175" s="1131">
        <v>0</v>
      </c>
      <c r="AY175" s="1221">
        <v>0</v>
      </c>
      <c r="AZ175" s="1131">
        <v>0</v>
      </c>
      <c r="BA175" s="1131">
        <v>0</v>
      </c>
      <c r="BB175" s="1131">
        <v>0</v>
      </c>
      <c r="BC175" s="1131">
        <v>0</v>
      </c>
    </row>
    <row r="176" spans="1:55" s="1098" customFormat="1" x14ac:dyDescent="0.25">
      <c r="A176" s="1133" t="str">
        <f t="shared" si="9"/>
        <v>C15</v>
      </c>
      <c r="B176" s="1331" t="s">
        <v>453</v>
      </c>
      <c r="C176" s="1332"/>
      <c r="D176" s="1331"/>
      <c r="E176" s="1332"/>
      <c r="F176" s="1331"/>
      <c r="G176" s="1332"/>
      <c r="H176" s="1331"/>
      <c r="I176" s="1332"/>
      <c r="J176" s="1331"/>
      <c r="K176" s="1332"/>
      <c r="L176" s="1332"/>
      <c r="M176" s="1331"/>
      <c r="N176" s="1332"/>
      <c r="O176" s="1332"/>
      <c r="P176" s="1331"/>
      <c r="Q176" s="1332"/>
      <c r="R176" s="1331"/>
      <c r="S176" s="1332"/>
      <c r="T176" s="1334" t="s">
        <v>61</v>
      </c>
      <c r="U176" s="1332"/>
      <c r="V176" s="1332"/>
      <c r="W176" s="1332"/>
      <c r="X176" s="1332"/>
      <c r="Y176" s="1332"/>
      <c r="Z176" s="1332"/>
      <c r="AA176" s="1332"/>
      <c r="AB176" s="1331" t="s">
        <v>732</v>
      </c>
      <c r="AC176" s="1332"/>
      <c r="AD176" s="1332"/>
      <c r="AE176" s="1332"/>
      <c r="AF176" s="1332"/>
      <c r="AG176" s="1331" t="s">
        <v>735</v>
      </c>
      <c r="AH176" s="1332"/>
      <c r="AI176" s="1332"/>
      <c r="AJ176" s="1090" t="s">
        <v>745</v>
      </c>
      <c r="AK176" s="1333" t="s">
        <v>781</v>
      </c>
      <c r="AL176" s="1332"/>
      <c r="AM176" s="1332"/>
      <c r="AN176" s="1332"/>
      <c r="AO176" s="1332"/>
      <c r="AP176" s="1332"/>
      <c r="AQ176" s="1131">
        <v>3184674178</v>
      </c>
      <c r="AR176" s="1131">
        <v>766620000</v>
      </c>
      <c r="AS176" s="1131">
        <v>2418054178</v>
      </c>
      <c r="AT176" s="1131">
        <v>0</v>
      </c>
      <c r="AU176" s="1210">
        <v>540370000</v>
      </c>
      <c r="AV176" s="1131">
        <v>226250000</v>
      </c>
      <c r="AW176" s="1204">
        <v>0</v>
      </c>
      <c r="AX176" s="1131">
        <v>540370000</v>
      </c>
      <c r="AY176" s="1221">
        <v>0</v>
      </c>
      <c r="AZ176" s="1131">
        <v>0</v>
      </c>
      <c r="BA176" s="1131">
        <v>0</v>
      </c>
      <c r="BB176" s="1131">
        <v>0</v>
      </c>
      <c r="BC176" s="1131">
        <v>0</v>
      </c>
    </row>
    <row r="177" spans="1:55" x14ac:dyDescent="0.25">
      <c r="A177" s="1133" t="str">
        <f t="shared" si="9"/>
        <v>C250210</v>
      </c>
      <c r="B177" s="1329" t="s">
        <v>453</v>
      </c>
      <c r="C177" s="1324"/>
      <c r="D177" s="1329" t="s">
        <v>835</v>
      </c>
      <c r="E177" s="1324"/>
      <c r="F177" s="1329"/>
      <c r="G177" s="1324"/>
      <c r="H177" s="1329"/>
      <c r="I177" s="1324"/>
      <c r="J177" s="1329"/>
      <c r="K177" s="1324"/>
      <c r="L177" s="1324"/>
      <c r="M177" s="1329"/>
      <c r="N177" s="1324"/>
      <c r="O177" s="1324"/>
      <c r="P177" s="1329"/>
      <c r="Q177" s="1324"/>
      <c r="R177" s="1329"/>
      <c r="S177" s="1324"/>
      <c r="T177" s="1330" t="s">
        <v>836</v>
      </c>
      <c r="U177" s="1324"/>
      <c r="V177" s="1324"/>
      <c r="W177" s="1324"/>
      <c r="X177" s="1324"/>
      <c r="Y177" s="1324"/>
      <c r="Z177" s="1324"/>
      <c r="AA177" s="1324"/>
      <c r="AB177" s="1329" t="s">
        <v>732</v>
      </c>
      <c r="AC177" s="1324"/>
      <c r="AD177" s="1324"/>
      <c r="AE177" s="1324"/>
      <c r="AF177" s="1324"/>
      <c r="AG177" s="1329" t="s">
        <v>733</v>
      </c>
      <c r="AH177" s="1324"/>
      <c r="AI177" s="1324"/>
      <c r="AJ177" s="1091" t="s">
        <v>417</v>
      </c>
      <c r="AK177" s="1328" t="s">
        <v>734</v>
      </c>
      <c r="AL177" s="1324"/>
      <c r="AM177" s="1324"/>
      <c r="AN177" s="1324"/>
      <c r="AO177" s="1324"/>
      <c r="AP177" s="1324"/>
      <c r="AQ177" s="1130">
        <v>16953300000</v>
      </c>
      <c r="AR177" s="1130">
        <v>13449629920</v>
      </c>
      <c r="AS177" s="1130">
        <v>3503670080</v>
      </c>
      <c r="AT177" s="1130">
        <v>0</v>
      </c>
      <c r="AU177" s="1209">
        <v>4077436404</v>
      </c>
      <c r="AV177" s="1130">
        <v>9372193516</v>
      </c>
      <c r="AW177" s="1203">
        <v>0</v>
      </c>
      <c r="AX177" s="1130">
        <v>4077436404</v>
      </c>
      <c r="AY177" s="1220">
        <v>0</v>
      </c>
      <c r="AZ177" s="1130">
        <v>0</v>
      </c>
      <c r="BA177" s="1130">
        <v>0</v>
      </c>
      <c r="BB177" s="1130">
        <v>0</v>
      </c>
      <c r="BC177" s="1130">
        <v>0</v>
      </c>
    </row>
    <row r="178" spans="1:55" x14ac:dyDescent="0.25">
      <c r="A178" s="1133" t="str">
        <f t="shared" si="9"/>
        <v>C250215</v>
      </c>
      <c r="B178" s="1329" t="s">
        <v>453</v>
      </c>
      <c r="C178" s="1324"/>
      <c r="D178" s="1329" t="s">
        <v>835</v>
      </c>
      <c r="E178" s="1324"/>
      <c r="F178" s="1329"/>
      <c r="G178" s="1324"/>
      <c r="H178" s="1329"/>
      <c r="I178" s="1324"/>
      <c r="J178" s="1329"/>
      <c r="K178" s="1324"/>
      <c r="L178" s="1324"/>
      <c r="M178" s="1329"/>
      <c r="N178" s="1324"/>
      <c r="O178" s="1324"/>
      <c r="P178" s="1329"/>
      <c r="Q178" s="1324"/>
      <c r="R178" s="1329"/>
      <c r="S178" s="1324"/>
      <c r="T178" s="1330" t="s">
        <v>836</v>
      </c>
      <c r="U178" s="1324"/>
      <c r="V178" s="1324"/>
      <c r="W178" s="1324"/>
      <c r="X178" s="1324"/>
      <c r="Y178" s="1324"/>
      <c r="Z178" s="1324"/>
      <c r="AA178" s="1324"/>
      <c r="AB178" s="1329" t="s">
        <v>732</v>
      </c>
      <c r="AC178" s="1324"/>
      <c r="AD178" s="1324"/>
      <c r="AE178" s="1324"/>
      <c r="AF178" s="1324"/>
      <c r="AG178" s="1329" t="s">
        <v>735</v>
      </c>
      <c r="AH178" s="1324"/>
      <c r="AI178" s="1324"/>
      <c r="AJ178" s="1091" t="s">
        <v>745</v>
      </c>
      <c r="AK178" s="1328" t="s">
        <v>781</v>
      </c>
      <c r="AL178" s="1324"/>
      <c r="AM178" s="1324"/>
      <c r="AN178" s="1324"/>
      <c r="AO178" s="1324"/>
      <c r="AP178" s="1324"/>
      <c r="AQ178" s="1130">
        <v>3184674178</v>
      </c>
      <c r="AR178" s="1130">
        <v>766620000</v>
      </c>
      <c r="AS178" s="1130">
        <v>2418054178</v>
      </c>
      <c r="AT178" s="1130">
        <v>0</v>
      </c>
      <c r="AU178" s="1209">
        <v>540370000</v>
      </c>
      <c r="AV178" s="1130">
        <v>226250000</v>
      </c>
      <c r="AW178" s="1203">
        <v>0</v>
      </c>
      <c r="AX178" s="1130">
        <v>540370000</v>
      </c>
      <c r="AY178" s="1220">
        <v>0</v>
      </c>
      <c r="AZ178" s="1130">
        <v>0</v>
      </c>
      <c r="BA178" s="1130">
        <v>0</v>
      </c>
      <c r="BB178" s="1130">
        <v>0</v>
      </c>
      <c r="BC178" s="1130">
        <v>0</v>
      </c>
    </row>
    <row r="179" spans="1:55" x14ac:dyDescent="0.25">
      <c r="A179" s="1133" t="str">
        <f t="shared" si="9"/>
        <v>C2502010010</v>
      </c>
      <c r="B179" s="1329" t="s">
        <v>453</v>
      </c>
      <c r="C179" s="1324"/>
      <c r="D179" s="1329" t="s">
        <v>835</v>
      </c>
      <c r="E179" s="1324"/>
      <c r="F179" s="1329" t="s">
        <v>875</v>
      </c>
      <c r="G179" s="1324"/>
      <c r="H179" s="1329"/>
      <c r="I179" s="1324"/>
      <c r="J179" s="1329"/>
      <c r="K179" s="1324"/>
      <c r="L179" s="1324"/>
      <c r="M179" s="1329"/>
      <c r="N179" s="1324"/>
      <c r="O179" s="1324"/>
      <c r="P179" s="1329"/>
      <c r="Q179" s="1324"/>
      <c r="R179" s="1329"/>
      <c r="S179" s="1324"/>
      <c r="T179" s="1330" t="s">
        <v>876</v>
      </c>
      <c r="U179" s="1324"/>
      <c r="V179" s="1324"/>
      <c r="W179" s="1324"/>
      <c r="X179" s="1324"/>
      <c r="Y179" s="1324"/>
      <c r="Z179" s="1324"/>
      <c r="AA179" s="1324"/>
      <c r="AB179" s="1329" t="s">
        <v>732</v>
      </c>
      <c r="AC179" s="1324"/>
      <c r="AD179" s="1324"/>
      <c r="AE179" s="1324"/>
      <c r="AF179" s="1324"/>
      <c r="AG179" s="1329" t="s">
        <v>733</v>
      </c>
      <c r="AH179" s="1324"/>
      <c r="AI179" s="1324"/>
      <c r="AJ179" s="1091" t="s">
        <v>417</v>
      </c>
      <c r="AK179" s="1328" t="s">
        <v>734</v>
      </c>
      <c r="AL179" s="1324"/>
      <c r="AM179" s="1324"/>
      <c r="AN179" s="1324"/>
      <c r="AO179" s="1324"/>
      <c r="AP179" s="1324"/>
      <c r="AQ179" s="1130">
        <v>16953300000</v>
      </c>
      <c r="AR179" s="1130">
        <v>13449629920</v>
      </c>
      <c r="AS179" s="1130">
        <v>3503670080</v>
      </c>
      <c r="AT179" s="1130">
        <v>0</v>
      </c>
      <c r="AU179" s="1209">
        <v>4077436404</v>
      </c>
      <c r="AV179" s="1130">
        <v>9372193516</v>
      </c>
      <c r="AW179" s="1203">
        <v>0</v>
      </c>
      <c r="AX179" s="1130">
        <v>4077436404</v>
      </c>
      <c r="AY179" s="1220">
        <v>0</v>
      </c>
      <c r="AZ179" s="1130">
        <v>0</v>
      </c>
      <c r="BA179" s="1130">
        <v>0</v>
      </c>
      <c r="BB179" s="1130">
        <v>0</v>
      </c>
      <c r="BC179" s="1130">
        <v>0</v>
      </c>
    </row>
    <row r="180" spans="1:55" x14ac:dyDescent="0.25">
      <c r="A180" s="1133" t="str">
        <f t="shared" si="9"/>
        <v>C25020100110</v>
      </c>
      <c r="B180" s="1329" t="s">
        <v>453</v>
      </c>
      <c r="C180" s="1324"/>
      <c r="D180" s="1329" t="s">
        <v>835</v>
      </c>
      <c r="E180" s="1324"/>
      <c r="F180" s="1329" t="s">
        <v>875</v>
      </c>
      <c r="G180" s="1324"/>
      <c r="H180" s="1329" t="s">
        <v>738</v>
      </c>
      <c r="I180" s="1324"/>
      <c r="J180" s="1329"/>
      <c r="K180" s="1324"/>
      <c r="L180" s="1324"/>
      <c r="M180" s="1329"/>
      <c r="N180" s="1324"/>
      <c r="O180" s="1324"/>
      <c r="P180" s="1329"/>
      <c r="Q180" s="1324"/>
      <c r="R180" s="1329"/>
      <c r="S180" s="1324"/>
      <c r="T180" s="1330" t="s">
        <v>877</v>
      </c>
      <c r="U180" s="1324"/>
      <c r="V180" s="1324"/>
      <c r="W180" s="1324"/>
      <c r="X180" s="1324"/>
      <c r="Y180" s="1324"/>
      <c r="Z180" s="1324"/>
      <c r="AA180" s="1324"/>
      <c r="AB180" s="1329" t="s">
        <v>732</v>
      </c>
      <c r="AC180" s="1324"/>
      <c r="AD180" s="1324"/>
      <c r="AE180" s="1324"/>
      <c r="AF180" s="1324"/>
      <c r="AG180" s="1329" t="s">
        <v>733</v>
      </c>
      <c r="AH180" s="1324"/>
      <c r="AI180" s="1324"/>
      <c r="AJ180" s="1091" t="s">
        <v>417</v>
      </c>
      <c r="AK180" s="1328" t="s">
        <v>734</v>
      </c>
      <c r="AL180" s="1324"/>
      <c r="AM180" s="1324"/>
      <c r="AN180" s="1324"/>
      <c r="AO180" s="1324"/>
      <c r="AP180" s="1324"/>
      <c r="AQ180" s="1130">
        <v>16953300000</v>
      </c>
      <c r="AR180" s="1130">
        <v>13449629920</v>
      </c>
      <c r="AS180" s="1130">
        <v>3503670080</v>
      </c>
      <c r="AT180" s="1130">
        <v>0</v>
      </c>
      <c r="AU180" s="1209">
        <v>4077436404</v>
      </c>
      <c r="AV180" s="1130">
        <v>9372193516</v>
      </c>
      <c r="AW180" s="1203">
        <v>0</v>
      </c>
      <c r="AX180" s="1130">
        <v>4077436404</v>
      </c>
      <c r="AY180" s="1220">
        <v>0</v>
      </c>
      <c r="AZ180" s="1130">
        <v>0</v>
      </c>
      <c r="BA180" s="1130">
        <v>0</v>
      </c>
      <c r="BB180" s="1130">
        <v>0</v>
      </c>
      <c r="BC180" s="1130">
        <v>0</v>
      </c>
    </row>
    <row r="181" spans="1:55" x14ac:dyDescent="0.25">
      <c r="A181" s="1133" t="str">
        <f t="shared" si="9"/>
        <v>C250201001010</v>
      </c>
      <c r="B181" s="1329" t="s">
        <v>453</v>
      </c>
      <c r="C181" s="1324"/>
      <c r="D181" s="1329" t="s">
        <v>835</v>
      </c>
      <c r="E181" s="1324"/>
      <c r="F181" s="1329" t="s">
        <v>875</v>
      </c>
      <c r="G181" s="1324"/>
      <c r="H181" s="1329" t="s">
        <v>738</v>
      </c>
      <c r="I181" s="1324"/>
      <c r="J181" s="1329" t="s">
        <v>739</v>
      </c>
      <c r="K181" s="1324"/>
      <c r="L181" s="1324"/>
      <c r="M181" s="1329"/>
      <c r="N181" s="1324"/>
      <c r="O181" s="1324"/>
      <c r="P181" s="1329"/>
      <c r="Q181" s="1324"/>
      <c r="R181" s="1329"/>
      <c r="S181" s="1324"/>
      <c r="T181" s="1330" t="s">
        <v>878</v>
      </c>
      <c r="U181" s="1324"/>
      <c r="V181" s="1324"/>
      <c r="W181" s="1324"/>
      <c r="X181" s="1324"/>
      <c r="Y181" s="1324"/>
      <c r="Z181" s="1324"/>
      <c r="AA181" s="1324"/>
      <c r="AB181" s="1329" t="s">
        <v>732</v>
      </c>
      <c r="AC181" s="1324"/>
      <c r="AD181" s="1324"/>
      <c r="AE181" s="1324"/>
      <c r="AF181" s="1324"/>
      <c r="AG181" s="1329" t="s">
        <v>733</v>
      </c>
      <c r="AH181" s="1324"/>
      <c r="AI181" s="1324"/>
      <c r="AJ181" s="1091" t="s">
        <v>417</v>
      </c>
      <c r="AK181" s="1328" t="s">
        <v>734</v>
      </c>
      <c r="AL181" s="1324"/>
      <c r="AM181" s="1324"/>
      <c r="AN181" s="1324"/>
      <c r="AO181" s="1324"/>
      <c r="AP181" s="1324"/>
      <c r="AQ181" s="1130">
        <v>16953300000</v>
      </c>
      <c r="AR181" s="1130">
        <v>13449629920</v>
      </c>
      <c r="AS181" s="1130">
        <v>3503670080</v>
      </c>
      <c r="AT181" s="1130">
        <v>0</v>
      </c>
      <c r="AU181" s="1209">
        <v>4077436404</v>
      </c>
      <c r="AV181" s="1130">
        <v>9372193516</v>
      </c>
      <c r="AW181" s="1203">
        <v>0</v>
      </c>
      <c r="AX181" s="1130">
        <v>4077436404</v>
      </c>
      <c r="AY181" s="1220">
        <v>0</v>
      </c>
      <c r="AZ181" s="1130">
        <v>0</v>
      </c>
      <c r="BA181" s="1130">
        <v>0</v>
      </c>
      <c r="BB181" s="1130">
        <v>0</v>
      </c>
      <c r="BC181" s="1130">
        <v>0</v>
      </c>
    </row>
    <row r="182" spans="1:55" s="1143" customFormat="1" x14ac:dyDescent="0.25">
      <c r="A182" s="1143" t="str">
        <f t="shared" si="9"/>
        <v>C2502010010110</v>
      </c>
      <c r="B182" s="1357" t="s">
        <v>453</v>
      </c>
      <c r="C182" s="1356"/>
      <c r="D182" s="1357" t="s">
        <v>835</v>
      </c>
      <c r="E182" s="1356"/>
      <c r="F182" s="1357" t="s">
        <v>875</v>
      </c>
      <c r="G182" s="1356"/>
      <c r="H182" s="1357" t="s">
        <v>738</v>
      </c>
      <c r="I182" s="1356"/>
      <c r="J182" s="1357" t="s">
        <v>739</v>
      </c>
      <c r="K182" s="1356"/>
      <c r="L182" s="1356"/>
      <c r="M182" s="1357" t="s">
        <v>738</v>
      </c>
      <c r="N182" s="1356"/>
      <c r="O182" s="1356"/>
      <c r="P182" s="1357"/>
      <c r="Q182" s="1356"/>
      <c r="R182" s="1357"/>
      <c r="S182" s="1356"/>
      <c r="T182" s="1358" t="s">
        <v>844</v>
      </c>
      <c r="U182" s="1356"/>
      <c r="V182" s="1356"/>
      <c r="W182" s="1356"/>
      <c r="X182" s="1356"/>
      <c r="Y182" s="1356"/>
      <c r="Z182" s="1356"/>
      <c r="AA182" s="1356"/>
      <c r="AB182" s="1357" t="s">
        <v>732</v>
      </c>
      <c r="AC182" s="1356"/>
      <c r="AD182" s="1356"/>
      <c r="AE182" s="1356"/>
      <c r="AF182" s="1356"/>
      <c r="AG182" s="1357" t="s">
        <v>733</v>
      </c>
      <c r="AH182" s="1356"/>
      <c r="AI182" s="1356"/>
      <c r="AJ182" s="1144" t="s">
        <v>417</v>
      </c>
      <c r="AK182" s="1355" t="s">
        <v>734</v>
      </c>
      <c r="AL182" s="1356"/>
      <c r="AM182" s="1356"/>
      <c r="AN182" s="1356"/>
      <c r="AO182" s="1356"/>
      <c r="AP182" s="1356"/>
      <c r="AQ182" s="1145">
        <v>3200000000</v>
      </c>
      <c r="AR182" s="1145">
        <v>3127889920</v>
      </c>
      <c r="AS182" s="1145">
        <v>72110080</v>
      </c>
      <c r="AT182" s="1145">
        <v>0</v>
      </c>
      <c r="AU182" s="1209">
        <v>667938945</v>
      </c>
      <c r="AV182" s="1145">
        <v>2459950975</v>
      </c>
      <c r="AW182" s="1203">
        <v>0</v>
      </c>
      <c r="AX182" s="1145">
        <v>667938945</v>
      </c>
      <c r="AY182" s="1220">
        <v>0</v>
      </c>
      <c r="AZ182" s="1145">
        <v>0</v>
      </c>
      <c r="BA182" s="1145">
        <v>0</v>
      </c>
      <c r="BB182" s="1145">
        <v>0</v>
      </c>
      <c r="BC182" s="1145">
        <v>0</v>
      </c>
    </row>
    <row r="183" spans="1:55" x14ac:dyDescent="0.25">
      <c r="A183" s="1133" t="str">
        <f t="shared" si="9"/>
        <v>C25020100101110</v>
      </c>
      <c r="B183" s="1323" t="s">
        <v>453</v>
      </c>
      <c r="C183" s="1324"/>
      <c r="D183" s="1323" t="s">
        <v>835</v>
      </c>
      <c r="E183" s="1324"/>
      <c r="F183" s="1323" t="s">
        <v>875</v>
      </c>
      <c r="G183" s="1324"/>
      <c r="H183" s="1323" t="s">
        <v>738</v>
      </c>
      <c r="I183" s="1324"/>
      <c r="J183" s="1323" t="s">
        <v>739</v>
      </c>
      <c r="K183" s="1324"/>
      <c r="L183" s="1324"/>
      <c r="M183" s="1323" t="s">
        <v>738</v>
      </c>
      <c r="N183" s="1324"/>
      <c r="O183" s="1324"/>
      <c r="P183" s="1323" t="s">
        <v>738</v>
      </c>
      <c r="Q183" s="1324"/>
      <c r="R183" s="1323"/>
      <c r="S183" s="1324"/>
      <c r="T183" s="1325" t="s">
        <v>845</v>
      </c>
      <c r="U183" s="1324"/>
      <c r="V183" s="1324"/>
      <c r="W183" s="1324"/>
      <c r="X183" s="1324"/>
      <c r="Y183" s="1324"/>
      <c r="Z183" s="1324"/>
      <c r="AA183" s="1324"/>
      <c r="AB183" s="1323" t="s">
        <v>732</v>
      </c>
      <c r="AC183" s="1324"/>
      <c r="AD183" s="1324"/>
      <c r="AE183" s="1324"/>
      <c r="AF183" s="1324"/>
      <c r="AG183" s="1323" t="s">
        <v>733</v>
      </c>
      <c r="AH183" s="1324"/>
      <c r="AI183" s="1324"/>
      <c r="AJ183" s="1092" t="s">
        <v>417</v>
      </c>
      <c r="AK183" s="1326" t="s">
        <v>734</v>
      </c>
      <c r="AL183" s="1324"/>
      <c r="AM183" s="1324"/>
      <c r="AN183" s="1324"/>
      <c r="AO183" s="1324"/>
      <c r="AP183" s="1324"/>
      <c r="AQ183" s="1132">
        <v>1195270080</v>
      </c>
      <c r="AR183" s="1132">
        <v>1193160000</v>
      </c>
      <c r="AS183" s="1132">
        <v>2110080</v>
      </c>
      <c r="AT183" s="1132">
        <v>0</v>
      </c>
      <c r="AU183" s="1211">
        <v>623190000</v>
      </c>
      <c r="AV183" s="1132">
        <v>569970000</v>
      </c>
      <c r="AW183" s="1205">
        <v>0</v>
      </c>
      <c r="AX183" s="1132">
        <v>623190000</v>
      </c>
      <c r="AY183" s="1222">
        <v>0</v>
      </c>
      <c r="AZ183" s="1132">
        <v>0</v>
      </c>
      <c r="BA183" s="1132">
        <v>0</v>
      </c>
      <c r="BB183" s="1132">
        <v>0</v>
      </c>
      <c r="BC183" s="1132">
        <v>0</v>
      </c>
    </row>
    <row r="184" spans="1:55" x14ac:dyDescent="0.25">
      <c r="A184" s="1133" t="str">
        <f t="shared" si="9"/>
        <v>C25020100101210</v>
      </c>
      <c r="B184" s="1323" t="s">
        <v>453</v>
      </c>
      <c r="C184" s="1324"/>
      <c r="D184" s="1323" t="s">
        <v>835</v>
      </c>
      <c r="E184" s="1324"/>
      <c r="F184" s="1323" t="s">
        <v>875</v>
      </c>
      <c r="G184" s="1324"/>
      <c r="H184" s="1323" t="s">
        <v>738</v>
      </c>
      <c r="I184" s="1324"/>
      <c r="J184" s="1323" t="s">
        <v>739</v>
      </c>
      <c r="K184" s="1324"/>
      <c r="L184" s="1324"/>
      <c r="M184" s="1323" t="s">
        <v>738</v>
      </c>
      <c r="N184" s="1324"/>
      <c r="O184" s="1324"/>
      <c r="P184" s="1323" t="s">
        <v>741</v>
      </c>
      <c r="Q184" s="1324"/>
      <c r="R184" s="1323"/>
      <c r="S184" s="1324"/>
      <c r="T184" s="1325" t="s">
        <v>840</v>
      </c>
      <c r="U184" s="1324"/>
      <c r="V184" s="1324"/>
      <c r="W184" s="1324"/>
      <c r="X184" s="1324"/>
      <c r="Y184" s="1324"/>
      <c r="Z184" s="1324"/>
      <c r="AA184" s="1324"/>
      <c r="AB184" s="1323" t="s">
        <v>732</v>
      </c>
      <c r="AC184" s="1324"/>
      <c r="AD184" s="1324"/>
      <c r="AE184" s="1324"/>
      <c r="AF184" s="1324"/>
      <c r="AG184" s="1323" t="s">
        <v>733</v>
      </c>
      <c r="AH184" s="1324"/>
      <c r="AI184" s="1324"/>
      <c r="AJ184" s="1092" t="s">
        <v>417</v>
      </c>
      <c r="AK184" s="1326" t="s">
        <v>734</v>
      </c>
      <c r="AL184" s="1324"/>
      <c r="AM184" s="1324"/>
      <c r="AN184" s="1324"/>
      <c r="AO184" s="1324"/>
      <c r="AP184" s="1324"/>
      <c r="AQ184" s="1132">
        <v>572800000</v>
      </c>
      <c r="AR184" s="1132">
        <v>572800000</v>
      </c>
      <c r="AS184" s="1132">
        <v>0</v>
      </c>
      <c r="AT184" s="1132">
        <v>0</v>
      </c>
      <c r="AU184" s="1211">
        <v>0</v>
      </c>
      <c r="AV184" s="1132">
        <v>572800000</v>
      </c>
      <c r="AW184" s="1205">
        <v>0</v>
      </c>
      <c r="AX184" s="1132">
        <v>0</v>
      </c>
      <c r="AY184" s="1222">
        <v>0</v>
      </c>
      <c r="AZ184" s="1132">
        <v>0</v>
      </c>
      <c r="BA184" s="1132">
        <v>0</v>
      </c>
      <c r="BB184" s="1132">
        <v>0</v>
      </c>
      <c r="BC184" s="1132">
        <v>0</v>
      </c>
    </row>
    <row r="185" spans="1:55" x14ac:dyDescent="0.25">
      <c r="A185" s="1133" t="str">
        <f t="shared" si="9"/>
        <v>C25020100101310</v>
      </c>
      <c r="B185" s="1323" t="s">
        <v>453</v>
      </c>
      <c r="C185" s="1324"/>
      <c r="D185" s="1323" t="s">
        <v>835</v>
      </c>
      <c r="E185" s="1324"/>
      <c r="F185" s="1323" t="s">
        <v>875</v>
      </c>
      <c r="G185" s="1324"/>
      <c r="H185" s="1323" t="s">
        <v>738</v>
      </c>
      <c r="I185" s="1324"/>
      <c r="J185" s="1323" t="s">
        <v>739</v>
      </c>
      <c r="K185" s="1324"/>
      <c r="L185" s="1324"/>
      <c r="M185" s="1323" t="s">
        <v>738</v>
      </c>
      <c r="N185" s="1324"/>
      <c r="O185" s="1324"/>
      <c r="P185" s="1323" t="s">
        <v>748</v>
      </c>
      <c r="Q185" s="1324"/>
      <c r="R185" s="1323"/>
      <c r="S185" s="1324"/>
      <c r="T185" s="1325" t="s">
        <v>841</v>
      </c>
      <c r="U185" s="1324"/>
      <c r="V185" s="1324"/>
      <c r="W185" s="1324"/>
      <c r="X185" s="1324"/>
      <c r="Y185" s="1324"/>
      <c r="Z185" s="1324"/>
      <c r="AA185" s="1324"/>
      <c r="AB185" s="1323" t="s">
        <v>732</v>
      </c>
      <c r="AC185" s="1324"/>
      <c r="AD185" s="1324"/>
      <c r="AE185" s="1324"/>
      <c r="AF185" s="1324"/>
      <c r="AG185" s="1323" t="s">
        <v>733</v>
      </c>
      <c r="AH185" s="1324"/>
      <c r="AI185" s="1324"/>
      <c r="AJ185" s="1092" t="s">
        <v>417</v>
      </c>
      <c r="AK185" s="1326" t="s">
        <v>734</v>
      </c>
      <c r="AL185" s="1324"/>
      <c r="AM185" s="1324"/>
      <c r="AN185" s="1324"/>
      <c r="AO185" s="1324"/>
      <c r="AP185" s="1324"/>
      <c r="AQ185" s="1132">
        <v>300000000</v>
      </c>
      <c r="AR185" s="1132">
        <v>300000000</v>
      </c>
      <c r="AS185" s="1132">
        <v>0</v>
      </c>
      <c r="AT185" s="1132">
        <v>0</v>
      </c>
      <c r="AU185" s="1211">
        <v>0</v>
      </c>
      <c r="AV185" s="1132">
        <v>300000000</v>
      </c>
      <c r="AW185" s="1205">
        <v>0</v>
      </c>
      <c r="AX185" s="1132">
        <v>0</v>
      </c>
      <c r="AY185" s="1222">
        <v>0</v>
      </c>
      <c r="AZ185" s="1132">
        <v>0</v>
      </c>
      <c r="BA185" s="1132">
        <v>0</v>
      </c>
      <c r="BB185" s="1132">
        <v>0</v>
      </c>
      <c r="BC185" s="1132">
        <v>0</v>
      </c>
    </row>
    <row r="186" spans="1:55" x14ac:dyDescent="0.25">
      <c r="A186" s="1133" t="str">
        <f t="shared" si="9"/>
        <v>C25020100101410</v>
      </c>
      <c r="B186" s="1323" t="s">
        <v>453</v>
      </c>
      <c r="C186" s="1324"/>
      <c r="D186" s="1323" t="s">
        <v>835</v>
      </c>
      <c r="E186" s="1324"/>
      <c r="F186" s="1323" t="s">
        <v>875</v>
      </c>
      <c r="G186" s="1324"/>
      <c r="H186" s="1323" t="s">
        <v>738</v>
      </c>
      <c r="I186" s="1324"/>
      <c r="J186" s="1323" t="s">
        <v>739</v>
      </c>
      <c r="K186" s="1324"/>
      <c r="L186" s="1324"/>
      <c r="M186" s="1323" t="s">
        <v>738</v>
      </c>
      <c r="N186" s="1324"/>
      <c r="O186" s="1324"/>
      <c r="P186" s="1323" t="s">
        <v>742</v>
      </c>
      <c r="Q186" s="1324"/>
      <c r="R186" s="1323"/>
      <c r="S186" s="1324"/>
      <c r="T186" s="1325" t="s">
        <v>437</v>
      </c>
      <c r="U186" s="1324"/>
      <c r="V186" s="1324"/>
      <c r="W186" s="1324"/>
      <c r="X186" s="1324"/>
      <c r="Y186" s="1324"/>
      <c r="Z186" s="1324"/>
      <c r="AA186" s="1324"/>
      <c r="AB186" s="1323" t="s">
        <v>732</v>
      </c>
      <c r="AC186" s="1324"/>
      <c r="AD186" s="1324"/>
      <c r="AE186" s="1324"/>
      <c r="AF186" s="1324"/>
      <c r="AG186" s="1323" t="s">
        <v>733</v>
      </c>
      <c r="AH186" s="1324"/>
      <c r="AI186" s="1324"/>
      <c r="AJ186" s="1092" t="s">
        <v>417</v>
      </c>
      <c r="AK186" s="1326" t="s">
        <v>734</v>
      </c>
      <c r="AL186" s="1324"/>
      <c r="AM186" s="1324"/>
      <c r="AN186" s="1324"/>
      <c r="AO186" s="1324"/>
      <c r="AP186" s="1324"/>
      <c r="AQ186" s="1132">
        <v>1061929920</v>
      </c>
      <c r="AR186" s="1132">
        <v>1061929920</v>
      </c>
      <c r="AS186" s="1132">
        <v>0</v>
      </c>
      <c r="AT186" s="1132">
        <v>0</v>
      </c>
      <c r="AU186" s="1211">
        <v>44748945</v>
      </c>
      <c r="AV186" s="1132">
        <v>1017180975</v>
      </c>
      <c r="AW186" s="1205">
        <v>0</v>
      </c>
      <c r="AX186" s="1132">
        <v>44748945</v>
      </c>
      <c r="AY186" s="1222">
        <v>0</v>
      </c>
      <c r="AZ186" s="1132">
        <v>0</v>
      </c>
      <c r="BA186" s="1132">
        <v>0</v>
      </c>
      <c r="BB186" s="1132">
        <v>0</v>
      </c>
      <c r="BC186" s="1132">
        <v>0</v>
      </c>
    </row>
    <row r="187" spans="1:55" x14ac:dyDescent="0.25">
      <c r="A187" s="1133" t="str">
        <f t="shared" si="9"/>
        <v>C25020100101610</v>
      </c>
      <c r="B187" s="1323" t="s">
        <v>453</v>
      </c>
      <c r="C187" s="1324"/>
      <c r="D187" s="1323" t="s">
        <v>835</v>
      </c>
      <c r="E187" s="1324"/>
      <c r="F187" s="1323" t="s">
        <v>875</v>
      </c>
      <c r="G187" s="1324"/>
      <c r="H187" s="1323" t="s">
        <v>738</v>
      </c>
      <c r="I187" s="1324"/>
      <c r="J187" s="1323" t="s">
        <v>739</v>
      </c>
      <c r="K187" s="1324"/>
      <c r="L187" s="1324"/>
      <c r="M187" s="1323" t="s">
        <v>738</v>
      </c>
      <c r="N187" s="1324"/>
      <c r="O187" s="1324"/>
      <c r="P187" s="1323" t="s">
        <v>753</v>
      </c>
      <c r="Q187" s="1324"/>
      <c r="R187" s="1323"/>
      <c r="S187" s="1324"/>
      <c r="T187" s="1325" t="s">
        <v>842</v>
      </c>
      <c r="U187" s="1324"/>
      <c r="V187" s="1324"/>
      <c r="W187" s="1324"/>
      <c r="X187" s="1324"/>
      <c r="Y187" s="1324"/>
      <c r="Z187" s="1324"/>
      <c r="AA187" s="1324"/>
      <c r="AB187" s="1323" t="s">
        <v>732</v>
      </c>
      <c r="AC187" s="1324"/>
      <c r="AD187" s="1324"/>
      <c r="AE187" s="1324"/>
      <c r="AF187" s="1324"/>
      <c r="AG187" s="1323" t="s">
        <v>733</v>
      </c>
      <c r="AH187" s="1324"/>
      <c r="AI187" s="1324"/>
      <c r="AJ187" s="1092" t="s">
        <v>417</v>
      </c>
      <c r="AK187" s="1326" t="s">
        <v>734</v>
      </c>
      <c r="AL187" s="1324"/>
      <c r="AM187" s="1324"/>
      <c r="AN187" s="1324"/>
      <c r="AO187" s="1324"/>
      <c r="AP187" s="1324"/>
      <c r="AQ187" s="1132">
        <v>70000000</v>
      </c>
      <c r="AR187" s="1132">
        <v>0</v>
      </c>
      <c r="AS187" s="1132">
        <v>70000000</v>
      </c>
      <c r="AT187" s="1132">
        <v>0</v>
      </c>
      <c r="AU187" s="1211">
        <v>0</v>
      </c>
      <c r="AV187" s="1132">
        <v>0</v>
      </c>
      <c r="AW187" s="1205">
        <v>0</v>
      </c>
      <c r="AX187" s="1132">
        <v>0</v>
      </c>
      <c r="AY187" s="1222">
        <v>0</v>
      </c>
      <c r="AZ187" s="1132">
        <v>0</v>
      </c>
      <c r="BA187" s="1132">
        <v>0</v>
      </c>
      <c r="BB187" s="1132">
        <v>0</v>
      </c>
      <c r="BC187" s="1132">
        <v>0</v>
      </c>
    </row>
    <row r="188" spans="1:55" s="1143" customFormat="1" x14ac:dyDescent="0.25">
      <c r="A188" s="1143" t="str">
        <f t="shared" si="9"/>
        <v>C2502010010210</v>
      </c>
      <c r="B188" s="1357" t="s">
        <v>453</v>
      </c>
      <c r="C188" s="1356"/>
      <c r="D188" s="1357" t="s">
        <v>835</v>
      </c>
      <c r="E188" s="1356"/>
      <c r="F188" s="1357" t="s">
        <v>875</v>
      </c>
      <c r="G188" s="1356"/>
      <c r="H188" s="1357" t="s">
        <v>738</v>
      </c>
      <c r="I188" s="1356"/>
      <c r="J188" s="1357" t="s">
        <v>739</v>
      </c>
      <c r="K188" s="1356"/>
      <c r="L188" s="1356"/>
      <c r="M188" s="1357" t="s">
        <v>741</v>
      </c>
      <c r="N188" s="1356"/>
      <c r="O188" s="1356"/>
      <c r="P188" s="1357"/>
      <c r="Q188" s="1356"/>
      <c r="R188" s="1357"/>
      <c r="S188" s="1356"/>
      <c r="T188" s="1358" t="s">
        <v>839</v>
      </c>
      <c r="U188" s="1356"/>
      <c r="V188" s="1356"/>
      <c r="W188" s="1356"/>
      <c r="X188" s="1356"/>
      <c r="Y188" s="1356"/>
      <c r="Z188" s="1356"/>
      <c r="AA188" s="1356"/>
      <c r="AB188" s="1357" t="s">
        <v>732</v>
      </c>
      <c r="AC188" s="1356"/>
      <c r="AD188" s="1356"/>
      <c r="AE188" s="1356"/>
      <c r="AF188" s="1356"/>
      <c r="AG188" s="1357" t="s">
        <v>733</v>
      </c>
      <c r="AH188" s="1356"/>
      <c r="AI188" s="1356"/>
      <c r="AJ188" s="1144" t="s">
        <v>417</v>
      </c>
      <c r="AK188" s="1355" t="s">
        <v>734</v>
      </c>
      <c r="AL188" s="1356"/>
      <c r="AM188" s="1356"/>
      <c r="AN188" s="1356"/>
      <c r="AO188" s="1356"/>
      <c r="AP188" s="1356"/>
      <c r="AQ188" s="1145">
        <v>13753300000</v>
      </c>
      <c r="AR188" s="1145">
        <v>10321740000</v>
      </c>
      <c r="AS188" s="1145">
        <v>3431560000</v>
      </c>
      <c r="AT188" s="1145">
        <v>0</v>
      </c>
      <c r="AU188" s="1209">
        <v>3409497459</v>
      </c>
      <c r="AV188" s="1145">
        <v>6912242541</v>
      </c>
      <c r="AW188" s="1203">
        <v>0</v>
      </c>
      <c r="AX188" s="1145">
        <v>3409497459</v>
      </c>
      <c r="AY188" s="1220">
        <v>0</v>
      </c>
      <c r="AZ188" s="1145">
        <v>0</v>
      </c>
      <c r="BA188" s="1145">
        <v>0</v>
      </c>
      <c r="BB188" s="1145">
        <v>0</v>
      </c>
      <c r="BC188" s="1145">
        <v>0</v>
      </c>
    </row>
    <row r="189" spans="1:55" x14ac:dyDescent="0.25">
      <c r="A189" s="1133" t="str">
        <f t="shared" si="9"/>
        <v>C25020100102110</v>
      </c>
      <c r="B189" s="1323" t="s">
        <v>453</v>
      </c>
      <c r="C189" s="1324"/>
      <c r="D189" s="1323" t="s">
        <v>835</v>
      </c>
      <c r="E189" s="1324"/>
      <c r="F189" s="1323" t="s">
        <v>875</v>
      </c>
      <c r="G189" s="1324"/>
      <c r="H189" s="1323" t="s">
        <v>738</v>
      </c>
      <c r="I189" s="1324"/>
      <c r="J189" s="1323" t="s">
        <v>739</v>
      </c>
      <c r="K189" s="1324"/>
      <c r="L189" s="1324"/>
      <c r="M189" s="1323" t="s">
        <v>741</v>
      </c>
      <c r="N189" s="1324"/>
      <c r="O189" s="1324"/>
      <c r="P189" s="1323" t="s">
        <v>738</v>
      </c>
      <c r="Q189" s="1324"/>
      <c r="R189" s="1323"/>
      <c r="S189" s="1324"/>
      <c r="T189" s="1325" t="s">
        <v>845</v>
      </c>
      <c r="U189" s="1324"/>
      <c r="V189" s="1324"/>
      <c r="W189" s="1324"/>
      <c r="X189" s="1324"/>
      <c r="Y189" s="1324"/>
      <c r="Z189" s="1324"/>
      <c r="AA189" s="1324"/>
      <c r="AB189" s="1323" t="s">
        <v>732</v>
      </c>
      <c r="AC189" s="1324"/>
      <c r="AD189" s="1324"/>
      <c r="AE189" s="1324"/>
      <c r="AF189" s="1324"/>
      <c r="AG189" s="1323" t="s">
        <v>733</v>
      </c>
      <c r="AH189" s="1324"/>
      <c r="AI189" s="1324"/>
      <c r="AJ189" s="1092" t="s">
        <v>417</v>
      </c>
      <c r="AK189" s="1326" t="s">
        <v>734</v>
      </c>
      <c r="AL189" s="1324"/>
      <c r="AM189" s="1324"/>
      <c r="AN189" s="1324"/>
      <c r="AO189" s="1324"/>
      <c r="AP189" s="1324"/>
      <c r="AQ189" s="1132">
        <v>7474200000</v>
      </c>
      <c r="AR189" s="1132">
        <v>5123340000</v>
      </c>
      <c r="AS189" s="1132">
        <v>2350860000</v>
      </c>
      <c r="AT189" s="1132">
        <v>0</v>
      </c>
      <c r="AU189" s="1211">
        <v>3388600000</v>
      </c>
      <c r="AV189" s="1132">
        <v>1734740000</v>
      </c>
      <c r="AW189" s="1205">
        <v>0</v>
      </c>
      <c r="AX189" s="1132">
        <v>3388600000</v>
      </c>
      <c r="AY189" s="1222">
        <v>0</v>
      </c>
      <c r="AZ189" s="1132">
        <v>0</v>
      </c>
      <c r="BA189" s="1132">
        <v>0</v>
      </c>
      <c r="BB189" s="1132">
        <v>0</v>
      </c>
      <c r="BC189" s="1132">
        <v>0</v>
      </c>
    </row>
    <row r="190" spans="1:55" x14ac:dyDescent="0.25">
      <c r="A190" s="1133" t="str">
        <f t="shared" si="9"/>
        <v>C25020100102210</v>
      </c>
      <c r="B190" s="1323" t="s">
        <v>453</v>
      </c>
      <c r="C190" s="1324"/>
      <c r="D190" s="1323" t="s">
        <v>835</v>
      </c>
      <c r="E190" s="1324"/>
      <c r="F190" s="1323" t="s">
        <v>875</v>
      </c>
      <c r="G190" s="1324"/>
      <c r="H190" s="1323" t="s">
        <v>738</v>
      </c>
      <c r="I190" s="1324"/>
      <c r="J190" s="1323" t="s">
        <v>739</v>
      </c>
      <c r="K190" s="1324"/>
      <c r="L190" s="1324"/>
      <c r="M190" s="1323" t="s">
        <v>741</v>
      </c>
      <c r="N190" s="1324"/>
      <c r="O190" s="1324"/>
      <c r="P190" s="1323" t="s">
        <v>741</v>
      </c>
      <c r="Q190" s="1324"/>
      <c r="R190" s="1323"/>
      <c r="S190" s="1324"/>
      <c r="T190" s="1325" t="s">
        <v>840</v>
      </c>
      <c r="U190" s="1324"/>
      <c r="V190" s="1324"/>
      <c r="W190" s="1324"/>
      <c r="X190" s="1324"/>
      <c r="Y190" s="1324"/>
      <c r="Z190" s="1324"/>
      <c r="AA190" s="1324"/>
      <c r="AB190" s="1323" t="s">
        <v>732</v>
      </c>
      <c r="AC190" s="1324"/>
      <c r="AD190" s="1324"/>
      <c r="AE190" s="1324"/>
      <c r="AF190" s="1324"/>
      <c r="AG190" s="1323" t="s">
        <v>733</v>
      </c>
      <c r="AH190" s="1324"/>
      <c r="AI190" s="1324"/>
      <c r="AJ190" s="1092" t="s">
        <v>417</v>
      </c>
      <c r="AK190" s="1326" t="s">
        <v>734</v>
      </c>
      <c r="AL190" s="1324"/>
      <c r="AM190" s="1324"/>
      <c r="AN190" s="1324"/>
      <c r="AO190" s="1324"/>
      <c r="AP190" s="1324"/>
      <c r="AQ190" s="1132">
        <v>1941970000</v>
      </c>
      <c r="AR190" s="1132">
        <v>1941970000</v>
      </c>
      <c r="AS190" s="1132">
        <v>0</v>
      </c>
      <c r="AT190" s="1132">
        <v>0</v>
      </c>
      <c r="AU190" s="1211">
        <v>0</v>
      </c>
      <c r="AV190" s="1132">
        <v>1941970000</v>
      </c>
      <c r="AW190" s="1205">
        <v>0</v>
      </c>
      <c r="AX190" s="1132">
        <v>0</v>
      </c>
      <c r="AY190" s="1222">
        <v>0</v>
      </c>
      <c r="AZ190" s="1132">
        <v>0</v>
      </c>
      <c r="BA190" s="1132">
        <v>0</v>
      </c>
      <c r="BB190" s="1132">
        <v>0</v>
      </c>
      <c r="BC190" s="1132">
        <v>0</v>
      </c>
    </row>
    <row r="191" spans="1:55" x14ac:dyDescent="0.25">
      <c r="A191" s="1133" t="str">
        <f t="shared" si="9"/>
        <v>C25020100102310</v>
      </c>
      <c r="B191" s="1323" t="s">
        <v>453</v>
      </c>
      <c r="C191" s="1324"/>
      <c r="D191" s="1323" t="s">
        <v>835</v>
      </c>
      <c r="E191" s="1324"/>
      <c r="F191" s="1323" t="s">
        <v>875</v>
      </c>
      <c r="G191" s="1324"/>
      <c r="H191" s="1323" t="s">
        <v>738</v>
      </c>
      <c r="I191" s="1324"/>
      <c r="J191" s="1323" t="s">
        <v>739</v>
      </c>
      <c r="K191" s="1324"/>
      <c r="L191" s="1324"/>
      <c r="M191" s="1323" t="s">
        <v>741</v>
      </c>
      <c r="N191" s="1324"/>
      <c r="O191" s="1324"/>
      <c r="P191" s="1323" t="s">
        <v>748</v>
      </c>
      <c r="Q191" s="1324"/>
      <c r="R191" s="1323"/>
      <c r="S191" s="1324"/>
      <c r="T191" s="1325" t="s">
        <v>841</v>
      </c>
      <c r="U191" s="1324"/>
      <c r="V191" s="1324"/>
      <c r="W191" s="1324"/>
      <c r="X191" s="1324"/>
      <c r="Y191" s="1324"/>
      <c r="Z191" s="1324"/>
      <c r="AA191" s="1324"/>
      <c r="AB191" s="1323" t="s">
        <v>732</v>
      </c>
      <c r="AC191" s="1324"/>
      <c r="AD191" s="1324"/>
      <c r="AE191" s="1324"/>
      <c r="AF191" s="1324"/>
      <c r="AG191" s="1323" t="s">
        <v>733</v>
      </c>
      <c r="AH191" s="1324"/>
      <c r="AI191" s="1324"/>
      <c r="AJ191" s="1092" t="s">
        <v>417</v>
      </c>
      <c r="AK191" s="1326" t="s">
        <v>734</v>
      </c>
      <c r="AL191" s="1324"/>
      <c r="AM191" s="1324"/>
      <c r="AN191" s="1324"/>
      <c r="AO191" s="1324"/>
      <c r="AP191" s="1324"/>
      <c r="AQ191" s="1132">
        <v>987660000</v>
      </c>
      <c r="AR191" s="1132">
        <v>987660000</v>
      </c>
      <c r="AS191" s="1132">
        <v>0</v>
      </c>
      <c r="AT191" s="1132">
        <v>0</v>
      </c>
      <c r="AU191" s="1211">
        <v>0</v>
      </c>
      <c r="AV191" s="1132">
        <v>987660000</v>
      </c>
      <c r="AW191" s="1205">
        <v>0</v>
      </c>
      <c r="AX191" s="1132">
        <v>0</v>
      </c>
      <c r="AY191" s="1222">
        <v>0</v>
      </c>
      <c r="AZ191" s="1132">
        <v>0</v>
      </c>
      <c r="BA191" s="1132">
        <v>0</v>
      </c>
      <c r="BB191" s="1132">
        <v>0</v>
      </c>
      <c r="BC191" s="1132">
        <v>0</v>
      </c>
    </row>
    <row r="192" spans="1:55" x14ac:dyDescent="0.25">
      <c r="A192" s="1133" t="str">
        <f t="shared" si="9"/>
        <v>C25020100102410</v>
      </c>
      <c r="B192" s="1323" t="s">
        <v>453</v>
      </c>
      <c r="C192" s="1324"/>
      <c r="D192" s="1323" t="s">
        <v>835</v>
      </c>
      <c r="E192" s="1324"/>
      <c r="F192" s="1323" t="s">
        <v>875</v>
      </c>
      <c r="G192" s="1324"/>
      <c r="H192" s="1323" t="s">
        <v>738</v>
      </c>
      <c r="I192" s="1324"/>
      <c r="J192" s="1323" t="s">
        <v>739</v>
      </c>
      <c r="K192" s="1324"/>
      <c r="L192" s="1324"/>
      <c r="M192" s="1323" t="s">
        <v>741</v>
      </c>
      <c r="N192" s="1324"/>
      <c r="O192" s="1324"/>
      <c r="P192" s="1323" t="s">
        <v>742</v>
      </c>
      <c r="Q192" s="1324"/>
      <c r="R192" s="1323"/>
      <c r="S192" s="1324"/>
      <c r="T192" s="1325" t="s">
        <v>437</v>
      </c>
      <c r="U192" s="1324"/>
      <c r="V192" s="1324"/>
      <c r="W192" s="1324"/>
      <c r="X192" s="1324"/>
      <c r="Y192" s="1324"/>
      <c r="Z192" s="1324"/>
      <c r="AA192" s="1324"/>
      <c r="AB192" s="1323" t="s">
        <v>732</v>
      </c>
      <c r="AC192" s="1324"/>
      <c r="AD192" s="1324"/>
      <c r="AE192" s="1324"/>
      <c r="AF192" s="1324"/>
      <c r="AG192" s="1323" t="s">
        <v>733</v>
      </c>
      <c r="AH192" s="1324"/>
      <c r="AI192" s="1324"/>
      <c r="AJ192" s="1092" t="s">
        <v>417</v>
      </c>
      <c r="AK192" s="1326" t="s">
        <v>734</v>
      </c>
      <c r="AL192" s="1324"/>
      <c r="AM192" s="1324"/>
      <c r="AN192" s="1324"/>
      <c r="AO192" s="1324"/>
      <c r="AP192" s="1324"/>
      <c r="AQ192" s="1132">
        <v>2268770000</v>
      </c>
      <c r="AR192" s="1132">
        <v>2268770000</v>
      </c>
      <c r="AS192" s="1132">
        <v>0</v>
      </c>
      <c r="AT192" s="1132">
        <v>0</v>
      </c>
      <c r="AU192" s="1211">
        <v>20897459</v>
      </c>
      <c r="AV192" s="1132">
        <v>2247872541</v>
      </c>
      <c r="AW192" s="1205">
        <v>0</v>
      </c>
      <c r="AX192" s="1132">
        <v>20897459</v>
      </c>
      <c r="AY192" s="1222">
        <v>0</v>
      </c>
      <c r="AZ192" s="1132">
        <v>0</v>
      </c>
      <c r="BA192" s="1132">
        <v>0</v>
      </c>
      <c r="BB192" s="1132">
        <v>0</v>
      </c>
      <c r="BC192" s="1132">
        <v>0</v>
      </c>
    </row>
    <row r="193" spans="1:55" x14ac:dyDescent="0.25">
      <c r="A193" s="1133" t="str">
        <f t="shared" si="9"/>
        <v>C25020100102610</v>
      </c>
      <c r="B193" s="1323" t="s">
        <v>453</v>
      </c>
      <c r="C193" s="1324"/>
      <c r="D193" s="1323" t="s">
        <v>835</v>
      </c>
      <c r="E193" s="1324"/>
      <c r="F193" s="1323" t="s">
        <v>875</v>
      </c>
      <c r="G193" s="1324"/>
      <c r="H193" s="1323" t="s">
        <v>738</v>
      </c>
      <c r="I193" s="1324"/>
      <c r="J193" s="1323" t="s">
        <v>739</v>
      </c>
      <c r="K193" s="1324"/>
      <c r="L193" s="1324"/>
      <c r="M193" s="1323" t="s">
        <v>741</v>
      </c>
      <c r="N193" s="1324"/>
      <c r="O193" s="1324"/>
      <c r="P193" s="1323" t="s">
        <v>753</v>
      </c>
      <c r="Q193" s="1324"/>
      <c r="R193" s="1323"/>
      <c r="S193" s="1324"/>
      <c r="T193" s="1325" t="s">
        <v>842</v>
      </c>
      <c r="U193" s="1324"/>
      <c r="V193" s="1324"/>
      <c r="W193" s="1324"/>
      <c r="X193" s="1324"/>
      <c r="Y193" s="1324"/>
      <c r="Z193" s="1324"/>
      <c r="AA193" s="1324"/>
      <c r="AB193" s="1323" t="s">
        <v>732</v>
      </c>
      <c r="AC193" s="1324"/>
      <c r="AD193" s="1324"/>
      <c r="AE193" s="1324"/>
      <c r="AF193" s="1324"/>
      <c r="AG193" s="1323" t="s">
        <v>733</v>
      </c>
      <c r="AH193" s="1324"/>
      <c r="AI193" s="1324"/>
      <c r="AJ193" s="1092" t="s">
        <v>417</v>
      </c>
      <c r="AK193" s="1326" t="s">
        <v>734</v>
      </c>
      <c r="AL193" s="1324"/>
      <c r="AM193" s="1324"/>
      <c r="AN193" s="1324"/>
      <c r="AO193" s="1324"/>
      <c r="AP193" s="1324"/>
      <c r="AQ193" s="1132">
        <v>136400000</v>
      </c>
      <c r="AR193" s="1132">
        <v>0</v>
      </c>
      <c r="AS193" s="1132">
        <v>136400000</v>
      </c>
      <c r="AT193" s="1132">
        <v>0</v>
      </c>
      <c r="AU193" s="1211">
        <v>0</v>
      </c>
      <c r="AV193" s="1132">
        <v>0</v>
      </c>
      <c r="AW193" s="1205">
        <v>0</v>
      </c>
      <c r="AX193" s="1132">
        <v>0</v>
      </c>
      <c r="AY193" s="1222">
        <v>0</v>
      </c>
      <c r="AZ193" s="1132">
        <v>0</v>
      </c>
      <c r="BA193" s="1132">
        <v>0</v>
      </c>
      <c r="BB193" s="1132">
        <v>0</v>
      </c>
      <c r="BC193" s="1132">
        <v>0</v>
      </c>
    </row>
    <row r="194" spans="1:55" x14ac:dyDescent="0.25">
      <c r="A194" s="1133" t="str">
        <f t="shared" si="9"/>
        <v>C250201001021110</v>
      </c>
      <c r="B194" s="1323" t="s">
        <v>453</v>
      </c>
      <c r="C194" s="1324"/>
      <c r="D194" s="1323" t="s">
        <v>835</v>
      </c>
      <c r="E194" s="1324"/>
      <c r="F194" s="1323" t="s">
        <v>875</v>
      </c>
      <c r="G194" s="1324"/>
      <c r="H194" s="1323" t="s">
        <v>738</v>
      </c>
      <c r="I194" s="1324"/>
      <c r="J194" s="1323" t="s">
        <v>739</v>
      </c>
      <c r="K194" s="1324"/>
      <c r="L194" s="1324"/>
      <c r="M194" s="1323" t="s">
        <v>741</v>
      </c>
      <c r="N194" s="1324"/>
      <c r="O194" s="1324"/>
      <c r="P194" s="1323" t="s">
        <v>433</v>
      </c>
      <c r="Q194" s="1324"/>
      <c r="R194" s="1323"/>
      <c r="S194" s="1324"/>
      <c r="T194" s="1325" t="s">
        <v>843</v>
      </c>
      <c r="U194" s="1324"/>
      <c r="V194" s="1324"/>
      <c r="W194" s="1324"/>
      <c r="X194" s="1324"/>
      <c r="Y194" s="1324"/>
      <c r="Z194" s="1324"/>
      <c r="AA194" s="1324"/>
      <c r="AB194" s="1323" t="s">
        <v>732</v>
      </c>
      <c r="AC194" s="1324"/>
      <c r="AD194" s="1324"/>
      <c r="AE194" s="1324"/>
      <c r="AF194" s="1324"/>
      <c r="AG194" s="1323" t="s">
        <v>733</v>
      </c>
      <c r="AH194" s="1324"/>
      <c r="AI194" s="1324"/>
      <c r="AJ194" s="1092" t="s">
        <v>417</v>
      </c>
      <c r="AK194" s="1326" t="s">
        <v>734</v>
      </c>
      <c r="AL194" s="1324"/>
      <c r="AM194" s="1324"/>
      <c r="AN194" s="1324"/>
      <c r="AO194" s="1324"/>
      <c r="AP194" s="1324"/>
      <c r="AQ194" s="1132">
        <v>944300000</v>
      </c>
      <c r="AR194" s="1132">
        <v>0</v>
      </c>
      <c r="AS194" s="1132">
        <v>944300000</v>
      </c>
      <c r="AT194" s="1132">
        <v>0</v>
      </c>
      <c r="AU194" s="1211">
        <v>0</v>
      </c>
      <c r="AV194" s="1132">
        <v>0</v>
      </c>
      <c r="AW194" s="1205">
        <v>0</v>
      </c>
      <c r="AX194" s="1132">
        <v>0</v>
      </c>
      <c r="AY194" s="1222">
        <v>0</v>
      </c>
      <c r="AZ194" s="1132">
        <v>0</v>
      </c>
      <c r="BA194" s="1132">
        <v>0</v>
      </c>
      <c r="BB194" s="1132">
        <v>0</v>
      </c>
      <c r="BC194" s="1132">
        <v>0</v>
      </c>
    </row>
    <row r="195" spans="1:55" s="1148" customFormat="1" x14ac:dyDescent="0.25">
      <c r="A195" s="1148" t="str">
        <f t="shared" si="9"/>
        <v>C2502100015</v>
      </c>
      <c r="B195" s="1357" t="s">
        <v>453</v>
      </c>
      <c r="C195" s="1356"/>
      <c r="D195" s="1357" t="s">
        <v>835</v>
      </c>
      <c r="E195" s="1356"/>
      <c r="F195" s="1357" t="s">
        <v>837</v>
      </c>
      <c r="G195" s="1356"/>
      <c r="H195" s="1357"/>
      <c r="I195" s="1356"/>
      <c r="J195" s="1357"/>
      <c r="K195" s="1356"/>
      <c r="L195" s="1356"/>
      <c r="M195" s="1357"/>
      <c r="N195" s="1356"/>
      <c r="O195" s="1356"/>
      <c r="P195" s="1357"/>
      <c r="Q195" s="1356"/>
      <c r="R195" s="1357"/>
      <c r="S195" s="1356"/>
      <c r="T195" s="1358" t="s">
        <v>838</v>
      </c>
      <c r="U195" s="1356"/>
      <c r="V195" s="1356"/>
      <c r="W195" s="1356"/>
      <c r="X195" s="1356"/>
      <c r="Y195" s="1356"/>
      <c r="Z195" s="1356"/>
      <c r="AA195" s="1356"/>
      <c r="AB195" s="1357" t="s">
        <v>732</v>
      </c>
      <c r="AC195" s="1356"/>
      <c r="AD195" s="1356"/>
      <c r="AE195" s="1356"/>
      <c r="AF195" s="1356"/>
      <c r="AG195" s="1357" t="s">
        <v>735</v>
      </c>
      <c r="AH195" s="1356"/>
      <c r="AI195" s="1356"/>
      <c r="AJ195" s="1144" t="s">
        <v>745</v>
      </c>
      <c r="AK195" s="1355" t="s">
        <v>781</v>
      </c>
      <c r="AL195" s="1356"/>
      <c r="AM195" s="1356"/>
      <c r="AN195" s="1356"/>
      <c r="AO195" s="1356"/>
      <c r="AP195" s="1356"/>
      <c r="AQ195" s="1145">
        <v>3184674178</v>
      </c>
      <c r="AR195" s="1145">
        <v>766620000</v>
      </c>
      <c r="AS195" s="1145">
        <v>2418054178</v>
      </c>
      <c r="AT195" s="1145">
        <v>0</v>
      </c>
      <c r="AU195" s="1209">
        <v>540370000</v>
      </c>
      <c r="AV195" s="1145">
        <v>226250000</v>
      </c>
      <c r="AW195" s="1203">
        <v>0</v>
      </c>
      <c r="AX195" s="1145">
        <v>540370000</v>
      </c>
      <c r="AY195" s="1220">
        <v>0</v>
      </c>
      <c r="AZ195" s="1145">
        <v>0</v>
      </c>
      <c r="BA195" s="1145">
        <v>0</v>
      </c>
      <c r="BB195" s="1145">
        <v>0</v>
      </c>
      <c r="BC195" s="1145">
        <v>0</v>
      </c>
    </row>
    <row r="196" spans="1:55" s="1148" customFormat="1" x14ac:dyDescent="0.25">
      <c r="A196" s="1148" t="str">
        <f t="shared" si="9"/>
        <v>C25021000115</v>
      </c>
      <c r="B196" s="1357" t="s">
        <v>453</v>
      </c>
      <c r="C196" s="1356"/>
      <c r="D196" s="1357" t="s">
        <v>835</v>
      </c>
      <c r="E196" s="1356"/>
      <c r="F196" s="1357" t="s">
        <v>837</v>
      </c>
      <c r="G196" s="1356"/>
      <c r="H196" s="1357" t="s">
        <v>738</v>
      </c>
      <c r="I196" s="1356"/>
      <c r="J196" s="1357"/>
      <c r="K196" s="1356"/>
      <c r="L196" s="1356"/>
      <c r="M196" s="1357"/>
      <c r="N196" s="1356"/>
      <c r="O196" s="1356"/>
      <c r="P196" s="1357"/>
      <c r="Q196" s="1356"/>
      <c r="R196" s="1357"/>
      <c r="S196" s="1356"/>
      <c r="T196" s="1358" t="s">
        <v>687</v>
      </c>
      <c r="U196" s="1356"/>
      <c r="V196" s="1356"/>
      <c r="W196" s="1356"/>
      <c r="X196" s="1356"/>
      <c r="Y196" s="1356"/>
      <c r="Z196" s="1356"/>
      <c r="AA196" s="1356"/>
      <c r="AB196" s="1357" t="s">
        <v>732</v>
      </c>
      <c r="AC196" s="1356"/>
      <c r="AD196" s="1356"/>
      <c r="AE196" s="1356"/>
      <c r="AF196" s="1356"/>
      <c r="AG196" s="1357" t="s">
        <v>735</v>
      </c>
      <c r="AH196" s="1356"/>
      <c r="AI196" s="1356"/>
      <c r="AJ196" s="1144" t="s">
        <v>745</v>
      </c>
      <c r="AK196" s="1355" t="s">
        <v>781</v>
      </c>
      <c r="AL196" s="1356"/>
      <c r="AM196" s="1356"/>
      <c r="AN196" s="1356"/>
      <c r="AO196" s="1356"/>
      <c r="AP196" s="1356"/>
      <c r="AQ196" s="1145">
        <v>3184674178</v>
      </c>
      <c r="AR196" s="1145">
        <v>766620000</v>
      </c>
      <c r="AS196" s="1145">
        <v>2418054178</v>
      </c>
      <c r="AT196" s="1145">
        <v>0</v>
      </c>
      <c r="AU196" s="1209">
        <v>540370000</v>
      </c>
      <c r="AV196" s="1145">
        <v>226250000</v>
      </c>
      <c r="AW196" s="1203">
        <v>0</v>
      </c>
      <c r="AX196" s="1145">
        <v>540370000</v>
      </c>
      <c r="AY196" s="1220">
        <v>0</v>
      </c>
      <c r="AZ196" s="1145">
        <v>0</v>
      </c>
      <c r="BA196" s="1145">
        <v>0</v>
      </c>
      <c r="BB196" s="1145">
        <v>0</v>
      </c>
      <c r="BC196" s="1145">
        <v>0</v>
      </c>
    </row>
    <row r="197" spans="1:55" s="1148" customFormat="1" x14ac:dyDescent="0.25">
      <c r="A197" s="1148" t="str">
        <f t="shared" si="9"/>
        <v>C250210001015</v>
      </c>
      <c r="B197" s="1357" t="s">
        <v>453</v>
      </c>
      <c r="C197" s="1356"/>
      <c r="D197" s="1357" t="s">
        <v>835</v>
      </c>
      <c r="E197" s="1356"/>
      <c r="F197" s="1357" t="s">
        <v>837</v>
      </c>
      <c r="G197" s="1356"/>
      <c r="H197" s="1357" t="s">
        <v>738</v>
      </c>
      <c r="I197" s="1356"/>
      <c r="J197" s="1357" t="s">
        <v>739</v>
      </c>
      <c r="K197" s="1356"/>
      <c r="L197" s="1356"/>
      <c r="M197" s="1357"/>
      <c r="N197" s="1356"/>
      <c r="O197" s="1356"/>
      <c r="P197" s="1357"/>
      <c r="Q197" s="1356"/>
      <c r="R197" s="1357"/>
      <c r="S197" s="1356"/>
      <c r="T197" s="1358" t="s">
        <v>687</v>
      </c>
      <c r="U197" s="1356"/>
      <c r="V197" s="1356"/>
      <c r="W197" s="1356"/>
      <c r="X197" s="1356"/>
      <c r="Y197" s="1356"/>
      <c r="Z197" s="1356"/>
      <c r="AA197" s="1356"/>
      <c r="AB197" s="1357" t="s">
        <v>732</v>
      </c>
      <c r="AC197" s="1356"/>
      <c r="AD197" s="1356"/>
      <c r="AE197" s="1356"/>
      <c r="AF197" s="1356"/>
      <c r="AG197" s="1357" t="s">
        <v>735</v>
      </c>
      <c r="AH197" s="1356"/>
      <c r="AI197" s="1356"/>
      <c r="AJ197" s="1144" t="s">
        <v>745</v>
      </c>
      <c r="AK197" s="1355" t="s">
        <v>781</v>
      </c>
      <c r="AL197" s="1356"/>
      <c r="AM197" s="1356"/>
      <c r="AN197" s="1356"/>
      <c r="AO197" s="1356"/>
      <c r="AP197" s="1356"/>
      <c r="AQ197" s="1145">
        <v>3184674178</v>
      </c>
      <c r="AR197" s="1145">
        <v>766620000</v>
      </c>
      <c r="AS197" s="1145">
        <v>2418054178</v>
      </c>
      <c r="AT197" s="1145">
        <v>0</v>
      </c>
      <c r="AU197" s="1209">
        <v>540370000</v>
      </c>
      <c r="AV197" s="1145">
        <v>226250000</v>
      </c>
      <c r="AW197" s="1203">
        <v>0</v>
      </c>
      <c r="AX197" s="1145">
        <v>540370000</v>
      </c>
      <c r="AY197" s="1220">
        <v>0</v>
      </c>
      <c r="AZ197" s="1145">
        <v>0</v>
      </c>
      <c r="BA197" s="1145">
        <v>0</v>
      </c>
      <c r="BB197" s="1145">
        <v>0</v>
      </c>
      <c r="BC197" s="1145">
        <v>0</v>
      </c>
    </row>
    <row r="198" spans="1:55" s="1148" customFormat="1" x14ac:dyDescent="0.25">
      <c r="A198" s="1148" t="str">
        <f t="shared" si="9"/>
        <v>C2502100010115</v>
      </c>
      <c r="B198" s="1357" t="s">
        <v>453</v>
      </c>
      <c r="C198" s="1356"/>
      <c r="D198" s="1357" t="s">
        <v>835</v>
      </c>
      <c r="E198" s="1356"/>
      <c r="F198" s="1357" t="s">
        <v>837</v>
      </c>
      <c r="G198" s="1356"/>
      <c r="H198" s="1357" t="s">
        <v>738</v>
      </c>
      <c r="I198" s="1356"/>
      <c r="J198" s="1357" t="s">
        <v>739</v>
      </c>
      <c r="K198" s="1356"/>
      <c r="L198" s="1356"/>
      <c r="M198" s="1357" t="s">
        <v>738</v>
      </c>
      <c r="N198" s="1356"/>
      <c r="O198" s="1356"/>
      <c r="P198" s="1357"/>
      <c r="Q198" s="1356"/>
      <c r="R198" s="1357"/>
      <c r="S198" s="1356"/>
      <c r="T198" s="1358" t="s">
        <v>844</v>
      </c>
      <c r="U198" s="1356"/>
      <c r="V198" s="1356"/>
      <c r="W198" s="1356"/>
      <c r="X198" s="1356"/>
      <c r="Y198" s="1356"/>
      <c r="Z198" s="1356"/>
      <c r="AA198" s="1356"/>
      <c r="AB198" s="1357" t="s">
        <v>732</v>
      </c>
      <c r="AC198" s="1356"/>
      <c r="AD198" s="1356"/>
      <c r="AE198" s="1356"/>
      <c r="AF198" s="1356"/>
      <c r="AG198" s="1357" t="s">
        <v>735</v>
      </c>
      <c r="AH198" s="1356"/>
      <c r="AI198" s="1356"/>
      <c r="AJ198" s="1144" t="s">
        <v>745</v>
      </c>
      <c r="AK198" s="1355" t="s">
        <v>781</v>
      </c>
      <c r="AL198" s="1356"/>
      <c r="AM198" s="1356"/>
      <c r="AN198" s="1356"/>
      <c r="AO198" s="1356"/>
      <c r="AP198" s="1356"/>
      <c r="AQ198" s="1145">
        <v>0</v>
      </c>
      <c r="AR198" s="1145">
        <v>0</v>
      </c>
      <c r="AS198" s="1145">
        <v>0</v>
      </c>
      <c r="AT198" s="1145">
        <v>0</v>
      </c>
      <c r="AU198" s="1209">
        <v>0</v>
      </c>
      <c r="AV198" s="1145">
        <v>0</v>
      </c>
      <c r="AW198" s="1203">
        <v>0</v>
      </c>
      <c r="AX198" s="1145">
        <v>0</v>
      </c>
      <c r="AY198" s="1220">
        <v>0</v>
      </c>
      <c r="AZ198" s="1145">
        <v>0</v>
      </c>
      <c r="BA198" s="1145">
        <v>0</v>
      </c>
      <c r="BB198" s="1145">
        <v>0</v>
      </c>
      <c r="BC198" s="1145">
        <v>0</v>
      </c>
    </row>
    <row r="199" spans="1:55" x14ac:dyDescent="0.25">
      <c r="A199" s="1133" t="str">
        <f t="shared" si="9"/>
        <v>C25021000101115</v>
      </c>
      <c r="B199" s="1323" t="s">
        <v>453</v>
      </c>
      <c r="C199" s="1324"/>
      <c r="D199" s="1323" t="s">
        <v>835</v>
      </c>
      <c r="E199" s="1324"/>
      <c r="F199" s="1323" t="s">
        <v>837</v>
      </c>
      <c r="G199" s="1324"/>
      <c r="H199" s="1323" t="s">
        <v>738</v>
      </c>
      <c r="I199" s="1324"/>
      <c r="J199" s="1323" t="s">
        <v>739</v>
      </c>
      <c r="K199" s="1324"/>
      <c r="L199" s="1324"/>
      <c r="M199" s="1323" t="s">
        <v>738</v>
      </c>
      <c r="N199" s="1324"/>
      <c r="O199" s="1324"/>
      <c r="P199" s="1323" t="s">
        <v>738</v>
      </c>
      <c r="Q199" s="1324"/>
      <c r="R199" s="1323"/>
      <c r="S199" s="1324"/>
      <c r="T199" s="1325" t="s">
        <v>845</v>
      </c>
      <c r="U199" s="1324"/>
      <c r="V199" s="1324"/>
      <c r="W199" s="1324"/>
      <c r="X199" s="1324"/>
      <c r="Y199" s="1324"/>
      <c r="Z199" s="1324"/>
      <c r="AA199" s="1324"/>
      <c r="AB199" s="1323" t="s">
        <v>732</v>
      </c>
      <c r="AC199" s="1324"/>
      <c r="AD199" s="1324"/>
      <c r="AE199" s="1324"/>
      <c r="AF199" s="1324"/>
      <c r="AG199" s="1323" t="s">
        <v>735</v>
      </c>
      <c r="AH199" s="1324"/>
      <c r="AI199" s="1324"/>
      <c r="AJ199" s="1092" t="s">
        <v>745</v>
      </c>
      <c r="AK199" s="1326" t="s">
        <v>781</v>
      </c>
      <c r="AL199" s="1324"/>
      <c r="AM199" s="1324"/>
      <c r="AN199" s="1324"/>
      <c r="AO199" s="1324"/>
      <c r="AP199" s="1324"/>
      <c r="AQ199" s="1132">
        <v>0</v>
      </c>
      <c r="AR199" s="1132">
        <v>0</v>
      </c>
      <c r="AS199" s="1132">
        <v>0</v>
      </c>
      <c r="AT199" s="1132">
        <v>0</v>
      </c>
      <c r="AU199" s="1211">
        <v>0</v>
      </c>
      <c r="AV199" s="1132">
        <v>0</v>
      </c>
      <c r="AW199" s="1205">
        <v>0</v>
      </c>
      <c r="AX199" s="1132">
        <v>0</v>
      </c>
      <c r="AY199" s="1222">
        <v>0</v>
      </c>
      <c r="AZ199" s="1132">
        <v>0</v>
      </c>
      <c r="BA199" s="1132">
        <v>0</v>
      </c>
      <c r="BB199" s="1132">
        <v>0</v>
      </c>
      <c r="BC199" s="1132">
        <v>0</v>
      </c>
    </row>
    <row r="200" spans="1:55" x14ac:dyDescent="0.25">
      <c r="A200" s="1133" t="str">
        <f t="shared" si="9"/>
        <v>C25021000101215</v>
      </c>
      <c r="B200" s="1323" t="s">
        <v>453</v>
      </c>
      <c r="C200" s="1324"/>
      <c r="D200" s="1323" t="s">
        <v>835</v>
      </c>
      <c r="E200" s="1324"/>
      <c r="F200" s="1323" t="s">
        <v>837</v>
      </c>
      <c r="G200" s="1324"/>
      <c r="H200" s="1323" t="s">
        <v>738</v>
      </c>
      <c r="I200" s="1324"/>
      <c r="J200" s="1323" t="s">
        <v>739</v>
      </c>
      <c r="K200" s="1324"/>
      <c r="L200" s="1324"/>
      <c r="M200" s="1323" t="s">
        <v>738</v>
      </c>
      <c r="N200" s="1324"/>
      <c r="O200" s="1324"/>
      <c r="P200" s="1323" t="s">
        <v>741</v>
      </c>
      <c r="Q200" s="1324"/>
      <c r="R200" s="1323"/>
      <c r="S200" s="1324"/>
      <c r="T200" s="1325" t="s">
        <v>840</v>
      </c>
      <c r="U200" s="1324"/>
      <c r="V200" s="1324"/>
      <c r="W200" s="1324"/>
      <c r="X200" s="1324"/>
      <c r="Y200" s="1324"/>
      <c r="Z200" s="1324"/>
      <c r="AA200" s="1324"/>
      <c r="AB200" s="1323" t="s">
        <v>732</v>
      </c>
      <c r="AC200" s="1324"/>
      <c r="AD200" s="1324"/>
      <c r="AE200" s="1324"/>
      <c r="AF200" s="1324"/>
      <c r="AG200" s="1323" t="s">
        <v>735</v>
      </c>
      <c r="AH200" s="1324"/>
      <c r="AI200" s="1324"/>
      <c r="AJ200" s="1092" t="s">
        <v>745</v>
      </c>
      <c r="AK200" s="1326" t="s">
        <v>781</v>
      </c>
      <c r="AL200" s="1324"/>
      <c r="AM200" s="1324"/>
      <c r="AN200" s="1324"/>
      <c r="AO200" s="1324"/>
      <c r="AP200" s="1324"/>
      <c r="AQ200" s="1132">
        <v>0</v>
      </c>
      <c r="AR200" s="1132">
        <v>0</v>
      </c>
      <c r="AS200" s="1132">
        <v>0</v>
      </c>
      <c r="AT200" s="1132">
        <v>0</v>
      </c>
      <c r="AU200" s="1211">
        <v>0</v>
      </c>
      <c r="AV200" s="1132">
        <v>0</v>
      </c>
      <c r="AW200" s="1205">
        <v>0</v>
      </c>
      <c r="AX200" s="1132">
        <v>0</v>
      </c>
      <c r="AY200" s="1222">
        <v>0</v>
      </c>
      <c r="AZ200" s="1132">
        <v>0</v>
      </c>
      <c r="BA200" s="1132">
        <v>0</v>
      </c>
      <c r="BB200" s="1132">
        <v>0</v>
      </c>
      <c r="BC200" s="1132">
        <v>0</v>
      </c>
    </row>
    <row r="201" spans="1:55" x14ac:dyDescent="0.25">
      <c r="A201" s="1133" t="str">
        <f t="shared" si="9"/>
        <v>C25021000101315</v>
      </c>
      <c r="B201" s="1323" t="s">
        <v>453</v>
      </c>
      <c r="C201" s="1324"/>
      <c r="D201" s="1323" t="s">
        <v>835</v>
      </c>
      <c r="E201" s="1324"/>
      <c r="F201" s="1323" t="s">
        <v>837</v>
      </c>
      <c r="G201" s="1324"/>
      <c r="H201" s="1323" t="s">
        <v>738</v>
      </c>
      <c r="I201" s="1324"/>
      <c r="J201" s="1323" t="s">
        <v>739</v>
      </c>
      <c r="K201" s="1324"/>
      <c r="L201" s="1324"/>
      <c r="M201" s="1323" t="s">
        <v>738</v>
      </c>
      <c r="N201" s="1324"/>
      <c r="O201" s="1324"/>
      <c r="P201" s="1323" t="s">
        <v>748</v>
      </c>
      <c r="Q201" s="1324"/>
      <c r="R201" s="1323"/>
      <c r="S201" s="1324"/>
      <c r="T201" s="1325" t="s">
        <v>841</v>
      </c>
      <c r="U201" s="1324"/>
      <c r="V201" s="1324"/>
      <c r="W201" s="1324"/>
      <c r="X201" s="1324"/>
      <c r="Y201" s="1324"/>
      <c r="Z201" s="1324"/>
      <c r="AA201" s="1324"/>
      <c r="AB201" s="1323" t="s">
        <v>732</v>
      </c>
      <c r="AC201" s="1324"/>
      <c r="AD201" s="1324"/>
      <c r="AE201" s="1324"/>
      <c r="AF201" s="1324"/>
      <c r="AG201" s="1323" t="s">
        <v>735</v>
      </c>
      <c r="AH201" s="1324"/>
      <c r="AI201" s="1324"/>
      <c r="AJ201" s="1092" t="s">
        <v>745</v>
      </c>
      <c r="AK201" s="1326" t="s">
        <v>781</v>
      </c>
      <c r="AL201" s="1324"/>
      <c r="AM201" s="1324"/>
      <c r="AN201" s="1324"/>
      <c r="AO201" s="1324"/>
      <c r="AP201" s="1324"/>
      <c r="AQ201" s="1132">
        <v>0</v>
      </c>
      <c r="AR201" s="1132">
        <v>0</v>
      </c>
      <c r="AS201" s="1132">
        <v>0</v>
      </c>
      <c r="AT201" s="1132">
        <v>0</v>
      </c>
      <c r="AU201" s="1211">
        <v>0</v>
      </c>
      <c r="AV201" s="1132">
        <v>0</v>
      </c>
      <c r="AW201" s="1205">
        <v>0</v>
      </c>
      <c r="AX201" s="1132">
        <v>0</v>
      </c>
      <c r="AY201" s="1222">
        <v>0</v>
      </c>
      <c r="AZ201" s="1132">
        <v>0</v>
      </c>
      <c r="BA201" s="1132">
        <v>0</v>
      </c>
      <c r="BB201" s="1132">
        <v>0</v>
      </c>
      <c r="BC201" s="1132">
        <v>0</v>
      </c>
    </row>
    <row r="202" spans="1:55" x14ac:dyDescent="0.25">
      <c r="A202" s="1133" t="str">
        <f t="shared" si="9"/>
        <v>C25021000101415</v>
      </c>
      <c r="B202" s="1323" t="s">
        <v>453</v>
      </c>
      <c r="C202" s="1324"/>
      <c r="D202" s="1323" t="s">
        <v>835</v>
      </c>
      <c r="E202" s="1324"/>
      <c r="F202" s="1323" t="s">
        <v>837</v>
      </c>
      <c r="G202" s="1324"/>
      <c r="H202" s="1323" t="s">
        <v>738</v>
      </c>
      <c r="I202" s="1324"/>
      <c r="J202" s="1323" t="s">
        <v>739</v>
      </c>
      <c r="K202" s="1324"/>
      <c r="L202" s="1324"/>
      <c r="M202" s="1323" t="s">
        <v>738</v>
      </c>
      <c r="N202" s="1324"/>
      <c r="O202" s="1324"/>
      <c r="P202" s="1323" t="s">
        <v>742</v>
      </c>
      <c r="Q202" s="1324"/>
      <c r="R202" s="1323"/>
      <c r="S202" s="1324"/>
      <c r="T202" s="1325" t="s">
        <v>437</v>
      </c>
      <c r="U202" s="1324"/>
      <c r="V202" s="1324"/>
      <c r="W202" s="1324"/>
      <c r="X202" s="1324"/>
      <c r="Y202" s="1324"/>
      <c r="Z202" s="1324"/>
      <c r="AA202" s="1324"/>
      <c r="AB202" s="1323" t="s">
        <v>732</v>
      </c>
      <c r="AC202" s="1324"/>
      <c r="AD202" s="1324"/>
      <c r="AE202" s="1324"/>
      <c r="AF202" s="1324"/>
      <c r="AG202" s="1323" t="s">
        <v>735</v>
      </c>
      <c r="AH202" s="1324"/>
      <c r="AI202" s="1324"/>
      <c r="AJ202" s="1092" t="s">
        <v>745</v>
      </c>
      <c r="AK202" s="1326" t="s">
        <v>781</v>
      </c>
      <c r="AL202" s="1324"/>
      <c r="AM202" s="1324"/>
      <c r="AN202" s="1324"/>
      <c r="AO202" s="1324"/>
      <c r="AP202" s="1324"/>
      <c r="AQ202" s="1132">
        <v>0</v>
      </c>
      <c r="AR202" s="1132">
        <v>0</v>
      </c>
      <c r="AS202" s="1132">
        <v>0</v>
      </c>
      <c r="AT202" s="1132">
        <v>0</v>
      </c>
      <c r="AU202" s="1211">
        <v>0</v>
      </c>
      <c r="AV202" s="1132">
        <v>0</v>
      </c>
      <c r="AW202" s="1205">
        <v>0</v>
      </c>
      <c r="AX202" s="1132">
        <v>0</v>
      </c>
      <c r="AY202" s="1222">
        <v>0</v>
      </c>
      <c r="AZ202" s="1132">
        <v>0</v>
      </c>
      <c r="BA202" s="1132">
        <v>0</v>
      </c>
      <c r="BB202" s="1132">
        <v>0</v>
      </c>
      <c r="BC202" s="1132">
        <v>0</v>
      </c>
    </row>
    <row r="203" spans="1:55" s="1148" customFormat="1" x14ac:dyDescent="0.25">
      <c r="A203" s="1148" t="str">
        <f t="shared" si="9"/>
        <v>C2502100010315</v>
      </c>
      <c r="B203" s="1357" t="s">
        <v>453</v>
      </c>
      <c r="C203" s="1356"/>
      <c r="D203" s="1357" t="s">
        <v>835</v>
      </c>
      <c r="E203" s="1356"/>
      <c r="F203" s="1357" t="s">
        <v>837</v>
      </c>
      <c r="G203" s="1356"/>
      <c r="H203" s="1357" t="s">
        <v>738</v>
      </c>
      <c r="I203" s="1356"/>
      <c r="J203" s="1357" t="s">
        <v>739</v>
      </c>
      <c r="K203" s="1356"/>
      <c r="L203" s="1356"/>
      <c r="M203" s="1357" t="s">
        <v>748</v>
      </c>
      <c r="N203" s="1356"/>
      <c r="O203" s="1356"/>
      <c r="P203" s="1357"/>
      <c r="Q203" s="1356"/>
      <c r="R203" s="1357"/>
      <c r="S203" s="1356"/>
      <c r="T203" s="1358" t="s">
        <v>879</v>
      </c>
      <c r="U203" s="1356"/>
      <c r="V203" s="1356"/>
      <c r="W203" s="1356"/>
      <c r="X203" s="1356"/>
      <c r="Y203" s="1356"/>
      <c r="Z203" s="1356"/>
      <c r="AA203" s="1356"/>
      <c r="AB203" s="1357" t="s">
        <v>732</v>
      </c>
      <c r="AC203" s="1356"/>
      <c r="AD203" s="1356"/>
      <c r="AE203" s="1356"/>
      <c r="AF203" s="1356"/>
      <c r="AG203" s="1357" t="s">
        <v>735</v>
      </c>
      <c r="AH203" s="1356"/>
      <c r="AI203" s="1356"/>
      <c r="AJ203" s="1144" t="s">
        <v>745</v>
      </c>
      <c r="AK203" s="1355" t="s">
        <v>781</v>
      </c>
      <c r="AL203" s="1356"/>
      <c r="AM203" s="1356"/>
      <c r="AN203" s="1356"/>
      <c r="AO203" s="1356"/>
      <c r="AP203" s="1356"/>
      <c r="AQ203" s="1145">
        <v>3184674178</v>
      </c>
      <c r="AR203" s="1145">
        <v>766620000</v>
      </c>
      <c r="AS203" s="1145">
        <v>2418054178</v>
      </c>
      <c r="AT203" s="1145">
        <v>0</v>
      </c>
      <c r="AU203" s="1209">
        <v>540370000</v>
      </c>
      <c r="AV203" s="1145">
        <v>226250000</v>
      </c>
      <c r="AW203" s="1203">
        <v>0</v>
      </c>
      <c r="AX203" s="1145">
        <v>540370000</v>
      </c>
      <c r="AY203" s="1220">
        <v>0</v>
      </c>
      <c r="AZ203" s="1145">
        <v>0</v>
      </c>
      <c r="BA203" s="1145">
        <v>0</v>
      </c>
      <c r="BB203" s="1145">
        <v>0</v>
      </c>
      <c r="BC203" s="1145">
        <v>0</v>
      </c>
    </row>
    <row r="204" spans="1:55" x14ac:dyDescent="0.25">
      <c r="A204" s="1133" t="str">
        <f t="shared" si="9"/>
        <v>C25021000103115</v>
      </c>
      <c r="B204" s="1323" t="s">
        <v>453</v>
      </c>
      <c r="C204" s="1324"/>
      <c r="D204" s="1323" t="s">
        <v>835</v>
      </c>
      <c r="E204" s="1324"/>
      <c r="F204" s="1323" t="s">
        <v>837</v>
      </c>
      <c r="G204" s="1324"/>
      <c r="H204" s="1323" t="s">
        <v>738</v>
      </c>
      <c r="I204" s="1324"/>
      <c r="J204" s="1323" t="s">
        <v>739</v>
      </c>
      <c r="K204" s="1324"/>
      <c r="L204" s="1324"/>
      <c r="M204" s="1323" t="s">
        <v>748</v>
      </c>
      <c r="N204" s="1324"/>
      <c r="O204" s="1324"/>
      <c r="P204" s="1323" t="s">
        <v>738</v>
      </c>
      <c r="Q204" s="1324"/>
      <c r="R204" s="1323"/>
      <c r="S204" s="1324"/>
      <c r="T204" s="1325" t="s">
        <v>845</v>
      </c>
      <c r="U204" s="1324"/>
      <c r="V204" s="1324"/>
      <c r="W204" s="1324"/>
      <c r="X204" s="1324"/>
      <c r="Y204" s="1324"/>
      <c r="Z204" s="1324"/>
      <c r="AA204" s="1324"/>
      <c r="AB204" s="1323" t="s">
        <v>732</v>
      </c>
      <c r="AC204" s="1324"/>
      <c r="AD204" s="1324"/>
      <c r="AE204" s="1324"/>
      <c r="AF204" s="1324"/>
      <c r="AG204" s="1323" t="s">
        <v>735</v>
      </c>
      <c r="AH204" s="1324"/>
      <c r="AI204" s="1324"/>
      <c r="AJ204" s="1092" t="s">
        <v>745</v>
      </c>
      <c r="AK204" s="1326" t="s">
        <v>781</v>
      </c>
      <c r="AL204" s="1324"/>
      <c r="AM204" s="1324"/>
      <c r="AN204" s="1324"/>
      <c r="AO204" s="1324"/>
      <c r="AP204" s="1324"/>
      <c r="AQ204" s="1132">
        <v>2748820000</v>
      </c>
      <c r="AR204" s="1132">
        <v>596620000</v>
      </c>
      <c r="AS204" s="1132">
        <v>2152200000</v>
      </c>
      <c r="AT204" s="1132">
        <v>0</v>
      </c>
      <c r="AU204" s="1211">
        <v>540370000</v>
      </c>
      <c r="AV204" s="1132">
        <v>56250000</v>
      </c>
      <c r="AW204" s="1205">
        <v>0</v>
      </c>
      <c r="AX204" s="1132">
        <v>540370000</v>
      </c>
      <c r="AY204" s="1222">
        <v>0</v>
      </c>
      <c r="AZ204" s="1132">
        <v>0</v>
      </c>
      <c r="BA204" s="1132">
        <v>0</v>
      </c>
      <c r="BB204" s="1132">
        <v>0</v>
      </c>
      <c r="BC204" s="1132">
        <v>0</v>
      </c>
    </row>
    <row r="205" spans="1:55" x14ac:dyDescent="0.25">
      <c r="A205" s="1133" t="str">
        <f t="shared" si="9"/>
        <v>C25021000103215</v>
      </c>
      <c r="B205" s="1323" t="s">
        <v>453</v>
      </c>
      <c r="C205" s="1324"/>
      <c r="D205" s="1323" t="s">
        <v>835</v>
      </c>
      <c r="E205" s="1324"/>
      <c r="F205" s="1323" t="s">
        <v>837</v>
      </c>
      <c r="G205" s="1324"/>
      <c r="H205" s="1323" t="s">
        <v>738</v>
      </c>
      <c r="I205" s="1324"/>
      <c r="J205" s="1323" t="s">
        <v>739</v>
      </c>
      <c r="K205" s="1324"/>
      <c r="L205" s="1324"/>
      <c r="M205" s="1323" t="s">
        <v>748</v>
      </c>
      <c r="N205" s="1324"/>
      <c r="O205" s="1324"/>
      <c r="P205" s="1323" t="s">
        <v>741</v>
      </c>
      <c r="Q205" s="1324"/>
      <c r="R205" s="1323"/>
      <c r="S205" s="1324"/>
      <c r="T205" s="1325" t="s">
        <v>840</v>
      </c>
      <c r="U205" s="1324"/>
      <c r="V205" s="1324"/>
      <c r="W205" s="1324"/>
      <c r="X205" s="1324"/>
      <c r="Y205" s="1324"/>
      <c r="Z205" s="1324"/>
      <c r="AA205" s="1324"/>
      <c r="AB205" s="1323" t="s">
        <v>732</v>
      </c>
      <c r="AC205" s="1324"/>
      <c r="AD205" s="1324"/>
      <c r="AE205" s="1324"/>
      <c r="AF205" s="1324"/>
      <c r="AG205" s="1323" t="s">
        <v>735</v>
      </c>
      <c r="AH205" s="1324"/>
      <c r="AI205" s="1324"/>
      <c r="AJ205" s="1092" t="s">
        <v>745</v>
      </c>
      <c r="AK205" s="1326" t="s">
        <v>781</v>
      </c>
      <c r="AL205" s="1324"/>
      <c r="AM205" s="1324"/>
      <c r="AN205" s="1324"/>
      <c r="AO205" s="1324"/>
      <c r="AP205" s="1324"/>
      <c r="AQ205" s="1132">
        <v>215354178</v>
      </c>
      <c r="AR205" s="1132">
        <v>100000000</v>
      </c>
      <c r="AS205" s="1132">
        <v>115354178</v>
      </c>
      <c r="AT205" s="1132">
        <v>0</v>
      </c>
      <c r="AU205" s="1211">
        <v>0</v>
      </c>
      <c r="AV205" s="1132">
        <v>100000000</v>
      </c>
      <c r="AW205" s="1205">
        <v>0</v>
      </c>
      <c r="AX205" s="1132">
        <v>0</v>
      </c>
      <c r="AY205" s="1222">
        <v>0</v>
      </c>
      <c r="AZ205" s="1132">
        <v>0</v>
      </c>
      <c r="BA205" s="1132">
        <v>0</v>
      </c>
      <c r="BB205" s="1132">
        <v>0</v>
      </c>
      <c r="BC205" s="1132">
        <v>0</v>
      </c>
    </row>
    <row r="206" spans="1:55" x14ac:dyDescent="0.25">
      <c r="A206" s="1133" t="str">
        <f t="shared" si="9"/>
        <v>C25021000103315</v>
      </c>
      <c r="B206" s="1323" t="s">
        <v>453</v>
      </c>
      <c r="C206" s="1324"/>
      <c r="D206" s="1323" t="s">
        <v>835</v>
      </c>
      <c r="E206" s="1324"/>
      <c r="F206" s="1323" t="s">
        <v>837</v>
      </c>
      <c r="G206" s="1324"/>
      <c r="H206" s="1323" t="s">
        <v>738</v>
      </c>
      <c r="I206" s="1324"/>
      <c r="J206" s="1323" t="s">
        <v>739</v>
      </c>
      <c r="K206" s="1324"/>
      <c r="L206" s="1324"/>
      <c r="M206" s="1323" t="s">
        <v>748</v>
      </c>
      <c r="N206" s="1324"/>
      <c r="O206" s="1324"/>
      <c r="P206" s="1323" t="s">
        <v>748</v>
      </c>
      <c r="Q206" s="1324"/>
      <c r="R206" s="1323"/>
      <c r="S206" s="1324"/>
      <c r="T206" s="1325" t="s">
        <v>841</v>
      </c>
      <c r="U206" s="1324"/>
      <c r="V206" s="1324"/>
      <c r="W206" s="1324"/>
      <c r="X206" s="1324"/>
      <c r="Y206" s="1324"/>
      <c r="Z206" s="1324"/>
      <c r="AA206" s="1324"/>
      <c r="AB206" s="1323" t="s">
        <v>732</v>
      </c>
      <c r="AC206" s="1324"/>
      <c r="AD206" s="1324"/>
      <c r="AE206" s="1324"/>
      <c r="AF206" s="1324"/>
      <c r="AG206" s="1323" t="s">
        <v>735</v>
      </c>
      <c r="AH206" s="1324"/>
      <c r="AI206" s="1324"/>
      <c r="AJ206" s="1092" t="s">
        <v>745</v>
      </c>
      <c r="AK206" s="1326" t="s">
        <v>781</v>
      </c>
      <c r="AL206" s="1324"/>
      <c r="AM206" s="1324"/>
      <c r="AN206" s="1324"/>
      <c r="AO206" s="1324"/>
      <c r="AP206" s="1324"/>
      <c r="AQ206" s="1132">
        <v>157500000</v>
      </c>
      <c r="AR206" s="1132">
        <v>70000000</v>
      </c>
      <c r="AS206" s="1132">
        <v>87500000</v>
      </c>
      <c r="AT206" s="1132">
        <v>0</v>
      </c>
      <c r="AU206" s="1211">
        <v>0</v>
      </c>
      <c r="AV206" s="1132">
        <v>70000000</v>
      </c>
      <c r="AW206" s="1205">
        <v>0</v>
      </c>
      <c r="AX206" s="1132">
        <v>0</v>
      </c>
      <c r="AY206" s="1222">
        <v>0</v>
      </c>
      <c r="AZ206" s="1132">
        <v>0</v>
      </c>
      <c r="BA206" s="1132">
        <v>0</v>
      </c>
      <c r="BB206" s="1132">
        <v>0</v>
      </c>
      <c r="BC206" s="1132">
        <v>0</v>
      </c>
    </row>
    <row r="207" spans="1:55" x14ac:dyDescent="0.25">
      <c r="A207" s="1133" t="str">
        <f t="shared" si="9"/>
        <v>C25021000103415</v>
      </c>
      <c r="B207" s="1323" t="s">
        <v>453</v>
      </c>
      <c r="C207" s="1324"/>
      <c r="D207" s="1323" t="s">
        <v>835</v>
      </c>
      <c r="E207" s="1324"/>
      <c r="F207" s="1323" t="s">
        <v>837</v>
      </c>
      <c r="G207" s="1324"/>
      <c r="H207" s="1323" t="s">
        <v>738</v>
      </c>
      <c r="I207" s="1324"/>
      <c r="J207" s="1323" t="s">
        <v>739</v>
      </c>
      <c r="K207" s="1324"/>
      <c r="L207" s="1324"/>
      <c r="M207" s="1323" t="s">
        <v>748</v>
      </c>
      <c r="N207" s="1324"/>
      <c r="O207" s="1324"/>
      <c r="P207" s="1323" t="s">
        <v>742</v>
      </c>
      <c r="Q207" s="1324"/>
      <c r="R207" s="1323"/>
      <c r="S207" s="1324"/>
      <c r="T207" s="1325" t="s">
        <v>437</v>
      </c>
      <c r="U207" s="1324"/>
      <c r="V207" s="1324"/>
      <c r="W207" s="1324"/>
      <c r="X207" s="1324"/>
      <c r="Y207" s="1324"/>
      <c r="Z207" s="1324"/>
      <c r="AA207" s="1324"/>
      <c r="AB207" s="1323" t="s">
        <v>732</v>
      </c>
      <c r="AC207" s="1324"/>
      <c r="AD207" s="1324"/>
      <c r="AE207" s="1324"/>
      <c r="AF207" s="1324"/>
      <c r="AG207" s="1323" t="s">
        <v>735</v>
      </c>
      <c r="AH207" s="1324"/>
      <c r="AI207" s="1324"/>
      <c r="AJ207" s="1092" t="s">
        <v>745</v>
      </c>
      <c r="AK207" s="1326" t="s">
        <v>781</v>
      </c>
      <c r="AL207" s="1324"/>
      <c r="AM207" s="1324"/>
      <c r="AN207" s="1324"/>
      <c r="AO207" s="1324"/>
      <c r="AP207" s="1324"/>
      <c r="AQ207" s="1132">
        <v>63000000</v>
      </c>
      <c r="AR207" s="1132">
        <v>0</v>
      </c>
      <c r="AS207" s="1132">
        <v>63000000</v>
      </c>
      <c r="AT207" s="1132">
        <v>0</v>
      </c>
      <c r="AU207" s="1211">
        <v>0</v>
      </c>
      <c r="AV207" s="1132">
        <v>0</v>
      </c>
      <c r="AW207" s="1205">
        <v>0</v>
      </c>
      <c r="AX207" s="1132">
        <v>0</v>
      </c>
      <c r="AY207" s="1222">
        <v>0</v>
      </c>
      <c r="AZ207" s="1132">
        <v>0</v>
      </c>
      <c r="BA207" s="1132">
        <v>0</v>
      </c>
      <c r="BB207" s="1132">
        <v>0</v>
      </c>
      <c r="BC207" s="1132">
        <v>0</v>
      </c>
    </row>
    <row r="208" spans="1:55" s="1148" customFormat="1" x14ac:dyDescent="0.25">
      <c r="A208" s="1148" t="str">
        <f t="shared" si="9"/>
        <v>C259910</v>
      </c>
      <c r="B208" s="1357" t="s">
        <v>453</v>
      </c>
      <c r="C208" s="1356"/>
      <c r="D208" s="1357" t="s">
        <v>846</v>
      </c>
      <c r="E208" s="1356"/>
      <c r="F208" s="1357"/>
      <c r="G208" s="1356"/>
      <c r="H208" s="1357"/>
      <c r="I208" s="1356"/>
      <c r="J208" s="1357"/>
      <c r="K208" s="1356"/>
      <c r="L208" s="1356"/>
      <c r="M208" s="1357"/>
      <c r="N208" s="1356"/>
      <c r="O208" s="1356"/>
      <c r="P208" s="1357"/>
      <c r="Q208" s="1356"/>
      <c r="R208" s="1357"/>
      <c r="S208" s="1356"/>
      <c r="T208" s="1358" t="s">
        <v>847</v>
      </c>
      <c r="U208" s="1356"/>
      <c r="V208" s="1356"/>
      <c r="W208" s="1356"/>
      <c r="X208" s="1356"/>
      <c r="Y208" s="1356"/>
      <c r="Z208" s="1356"/>
      <c r="AA208" s="1356"/>
      <c r="AB208" s="1357" t="s">
        <v>732</v>
      </c>
      <c r="AC208" s="1356"/>
      <c r="AD208" s="1356"/>
      <c r="AE208" s="1356"/>
      <c r="AF208" s="1356"/>
      <c r="AG208" s="1357" t="s">
        <v>733</v>
      </c>
      <c r="AH208" s="1356"/>
      <c r="AI208" s="1356"/>
      <c r="AJ208" s="1144" t="s">
        <v>417</v>
      </c>
      <c r="AK208" s="1355" t="s">
        <v>734</v>
      </c>
      <c r="AL208" s="1356"/>
      <c r="AM208" s="1356"/>
      <c r="AN208" s="1356"/>
      <c r="AO208" s="1356"/>
      <c r="AP208" s="1356"/>
      <c r="AQ208" s="1145">
        <v>11877407961</v>
      </c>
      <c r="AR208" s="1145">
        <v>11877407961</v>
      </c>
      <c r="AS208" s="1145">
        <v>0</v>
      </c>
      <c r="AT208" s="1145">
        <v>0</v>
      </c>
      <c r="AU208" s="1209">
        <v>11877407961</v>
      </c>
      <c r="AV208" s="1145">
        <v>0</v>
      </c>
      <c r="AW208" s="1203">
        <v>0</v>
      </c>
      <c r="AX208" s="1145">
        <v>11877407961</v>
      </c>
      <c r="AY208" s="1220">
        <v>0</v>
      </c>
      <c r="AZ208" s="1145">
        <v>0</v>
      </c>
      <c r="BA208" s="1145">
        <v>0</v>
      </c>
      <c r="BB208" s="1145">
        <v>0</v>
      </c>
      <c r="BC208" s="1145">
        <v>0</v>
      </c>
    </row>
    <row r="209" spans="1:55" s="1148" customFormat="1" x14ac:dyDescent="0.25">
      <c r="A209" s="1148" t="str">
        <f t="shared" si="9"/>
        <v>C259913</v>
      </c>
      <c r="B209" s="1357" t="s">
        <v>453</v>
      </c>
      <c r="C209" s="1356"/>
      <c r="D209" s="1357" t="s">
        <v>846</v>
      </c>
      <c r="E209" s="1356"/>
      <c r="F209" s="1357"/>
      <c r="G209" s="1356"/>
      <c r="H209" s="1357"/>
      <c r="I209" s="1356"/>
      <c r="J209" s="1357"/>
      <c r="K209" s="1356"/>
      <c r="L209" s="1356"/>
      <c r="M209" s="1357"/>
      <c r="N209" s="1356"/>
      <c r="O209" s="1356"/>
      <c r="P209" s="1357"/>
      <c r="Q209" s="1356"/>
      <c r="R209" s="1357"/>
      <c r="S209" s="1356"/>
      <c r="T209" s="1358" t="s">
        <v>847</v>
      </c>
      <c r="U209" s="1356"/>
      <c r="V209" s="1356"/>
      <c r="W209" s="1356"/>
      <c r="X209" s="1356"/>
      <c r="Y209" s="1356"/>
      <c r="Z209" s="1356"/>
      <c r="AA209" s="1356"/>
      <c r="AB209" s="1357" t="s">
        <v>732</v>
      </c>
      <c r="AC209" s="1356"/>
      <c r="AD209" s="1356"/>
      <c r="AE209" s="1356"/>
      <c r="AF209" s="1356"/>
      <c r="AG209" s="1357" t="s">
        <v>733</v>
      </c>
      <c r="AH209" s="1356"/>
      <c r="AI209" s="1356"/>
      <c r="AJ209" s="1144" t="s">
        <v>765</v>
      </c>
      <c r="AK209" s="1355" t="s">
        <v>834</v>
      </c>
      <c r="AL209" s="1356"/>
      <c r="AM209" s="1356"/>
      <c r="AN209" s="1356"/>
      <c r="AO209" s="1356"/>
      <c r="AP209" s="1356"/>
      <c r="AQ209" s="1145">
        <v>4000000000</v>
      </c>
      <c r="AR209" s="1145">
        <v>0</v>
      </c>
      <c r="AS209" s="1145">
        <v>4000000000</v>
      </c>
      <c r="AT209" s="1145">
        <v>0</v>
      </c>
      <c r="AU209" s="1209">
        <v>0</v>
      </c>
      <c r="AV209" s="1145">
        <v>0</v>
      </c>
      <c r="AW209" s="1203">
        <v>0</v>
      </c>
      <c r="AX209" s="1145">
        <v>0</v>
      </c>
      <c r="AY209" s="1220">
        <v>0</v>
      </c>
      <c r="AZ209" s="1145">
        <v>0</v>
      </c>
      <c r="BA209" s="1145">
        <v>0</v>
      </c>
      <c r="BB209" s="1145">
        <v>0</v>
      </c>
      <c r="BC209" s="1145">
        <v>0</v>
      </c>
    </row>
    <row r="210" spans="1:55" s="1148" customFormat="1" x14ac:dyDescent="0.25">
      <c r="A210" s="1148" t="str">
        <f t="shared" si="9"/>
        <v>C2599100010</v>
      </c>
      <c r="B210" s="1357" t="s">
        <v>453</v>
      </c>
      <c r="C210" s="1356"/>
      <c r="D210" s="1357" t="s">
        <v>846</v>
      </c>
      <c r="E210" s="1356"/>
      <c r="F210" s="1357" t="s">
        <v>837</v>
      </c>
      <c r="G210" s="1356"/>
      <c r="H210" s="1357"/>
      <c r="I210" s="1356"/>
      <c r="J210" s="1357"/>
      <c r="K210" s="1356"/>
      <c r="L210" s="1356"/>
      <c r="M210" s="1357"/>
      <c r="N210" s="1356"/>
      <c r="O210" s="1356"/>
      <c r="P210" s="1357"/>
      <c r="Q210" s="1356"/>
      <c r="R210" s="1357"/>
      <c r="S210" s="1356"/>
      <c r="T210" s="1358" t="s">
        <v>838</v>
      </c>
      <c r="U210" s="1356"/>
      <c r="V210" s="1356"/>
      <c r="W210" s="1356"/>
      <c r="X210" s="1356"/>
      <c r="Y210" s="1356"/>
      <c r="Z210" s="1356"/>
      <c r="AA210" s="1356"/>
      <c r="AB210" s="1357" t="s">
        <v>732</v>
      </c>
      <c r="AC210" s="1356"/>
      <c r="AD210" s="1356"/>
      <c r="AE210" s="1356"/>
      <c r="AF210" s="1356"/>
      <c r="AG210" s="1357" t="s">
        <v>733</v>
      </c>
      <c r="AH210" s="1356"/>
      <c r="AI210" s="1356"/>
      <c r="AJ210" s="1144" t="s">
        <v>417</v>
      </c>
      <c r="AK210" s="1355" t="s">
        <v>734</v>
      </c>
      <c r="AL210" s="1356"/>
      <c r="AM210" s="1356"/>
      <c r="AN210" s="1356"/>
      <c r="AO210" s="1356"/>
      <c r="AP210" s="1356"/>
      <c r="AQ210" s="1145">
        <v>11877407961</v>
      </c>
      <c r="AR210" s="1145">
        <v>11877407961</v>
      </c>
      <c r="AS210" s="1145">
        <v>0</v>
      </c>
      <c r="AT210" s="1145">
        <v>0</v>
      </c>
      <c r="AU210" s="1209">
        <v>11877407961</v>
      </c>
      <c r="AV210" s="1145">
        <v>0</v>
      </c>
      <c r="AW210" s="1203">
        <v>0</v>
      </c>
      <c r="AX210" s="1145">
        <v>11877407961</v>
      </c>
      <c r="AY210" s="1220">
        <v>0</v>
      </c>
      <c r="AZ210" s="1145">
        <v>0</v>
      </c>
      <c r="BA210" s="1145">
        <v>0</v>
      </c>
      <c r="BB210" s="1145">
        <v>0</v>
      </c>
      <c r="BC210" s="1145">
        <v>0</v>
      </c>
    </row>
    <row r="211" spans="1:55" s="1148" customFormat="1" x14ac:dyDescent="0.25">
      <c r="A211" s="1148" t="str">
        <f t="shared" si="9"/>
        <v>C2599100013</v>
      </c>
      <c r="B211" s="1357" t="s">
        <v>453</v>
      </c>
      <c r="C211" s="1356"/>
      <c r="D211" s="1357" t="s">
        <v>846</v>
      </c>
      <c r="E211" s="1356"/>
      <c r="F211" s="1357" t="s">
        <v>837</v>
      </c>
      <c r="G211" s="1356"/>
      <c r="H211" s="1357"/>
      <c r="I211" s="1356"/>
      <c r="J211" s="1357"/>
      <c r="K211" s="1356"/>
      <c r="L211" s="1356"/>
      <c r="M211" s="1357"/>
      <c r="N211" s="1356"/>
      <c r="O211" s="1356"/>
      <c r="P211" s="1357"/>
      <c r="Q211" s="1356"/>
      <c r="R211" s="1357"/>
      <c r="S211" s="1356"/>
      <c r="T211" s="1358" t="s">
        <v>838</v>
      </c>
      <c r="U211" s="1356"/>
      <c r="V211" s="1356"/>
      <c r="W211" s="1356"/>
      <c r="X211" s="1356"/>
      <c r="Y211" s="1356"/>
      <c r="Z211" s="1356"/>
      <c r="AA211" s="1356"/>
      <c r="AB211" s="1357" t="s">
        <v>732</v>
      </c>
      <c r="AC211" s="1356"/>
      <c r="AD211" s="1356"/>
      <c r="AE211" s="1356"/>
      <c r="AF211" s="1356"/>
      <c r="AG211" s="1357" t="s">
        <v>733</v>
      </c>
      <c r="AH211" s="1356"/>
      <c r="AI211" s="1356"/>
      <c r="AJ211" s="1144" t="s">
        <v>765</v>
      </c>
      <c r="AK211" s="1355" t="s">
        <v>834</v>
      </c>
      <c r="AL211" s="1356"/>
      <c r="AM211" s="1356"/>
      <c r="AN211" s="1356"/>
      <c r="AO211" s="1356"/>
      <c r="AP211" s="1356"/>
      <c r="AQ211" s="1145">
        <v>4000000000</v>
      </c>
      <c r="AR211" s="1145">
        <v>0</v>
      </c>
      <c r="AS211" s="1145">
        <v>4000000000</v>
      </c>
      <c r="AT211" s="1145">
        <v>0</v>
      </c>
      <c r="AU211" s="1209">
        <v>0</v>
      </c>
      <c r="AV211" s="1145">
        <v>0</v>
      </c>
      <c r="AW211" s="1203">
        <v>0</v>
      </c>
      <c r="AX211" s="1145">
        <v>0</v>
      </c>
      <c r="AY211" s="1220">
        <v>0</v>
      </c>
      <c r="AZ211" s="1145">
        <v>0</v>
      </c>
      <c r="BA211" s="1145">
        <v>0</v>
      </c>
      <c r="BB211" s="1145">
        <v>0</v>
      </c>
      <c r="BC211" s="1145">
        <v>0</v>
      </c>
    </row>
    <row r="212" spans="1:55" x14ac:dyDescent="0.25">
      <c r="A212" s="1133" t="str">
        <f t="shared" si="9"/>
        <v>C25991000110</v>
      </c>
      <c r="B212" s="1323" t="s">
        <v>453</v>
      </c>
      <c r="C212" s="1324"/>
      <c r="D212" s="1323" t="s">
        <v>846</v>
      </c>
      <c r="E212" s="1324"/>
      <c r="F212" s="1323" t="s">
        <v>837</v>
      </c>
      <c r="G212" s="1324"/>
      <c r="H212" s="1323" t="s">
        <v>738</v>
      </c>
      <c r="I212" s="1324"/>
      <c r="J212" s="1323"/>
      <c r="K212" s="1324"/>
      <c r="L212" s="1324"/>
      <c r="M212" s="1323"/>
      <c r="N212" s="1324"/>
      <c r="O212" s="1324"/>
      <c r="P212" s="1323"/>
      <c r="Q212" s="1324"/>
      <c r="R212" s="1323"/>
      <c r="S212" s="1324"/>
      <c r="T212" s="1325" t="s">
        <v>579</v>
      </c>
      <c r="U212" s="1324"/>
      <c r="V212" s="1324"/>
      <c r="W212" s="1324"/>
      <c r="X212" s="1324"/>
      <c r="Y212" s="1324"/>
      <c r="Z212" s="1324"/>
      <c r="AA212" s="1324"/>
      <c r="AB212" s="1323" t="s">
        <v>732</v>
      </c>
      <c r="AC212" s="1324"/>
      <c r="AD212" s="1324"/>
      <c r="AE212" s="1324"/>
      <c r="AF212" s="1324"/>
      <c r="AG212" s="1323" t="s">
        <v>733</v>
      </c>
      <c r="AH212" s="1324"/>
      <c r="AI212" s="1324"/>
      <c r="AJ212" s="1092" t="s">
        <v>417</v>
      </c>
      <c r="AK212" s="1326" t="s">
        <v>734</v>
      </c>
      <c r="AL212" s="1324"/>
      <c r="AM212" s="1324"/>
      <c r="AN212" s="1324"/>
      <c r="AO212" s="1324"/>
      <c r="AP212" s="1324"/>
      <c r="AQ212" s="1132">
        <v>11877407961</v>
      </c>
      <c r="AR212" s="1132">
        <v>11877407961</v>
      </c>
      <c r="AS212" s="1132">
        <v>0</v>
      </c>
      <c r="AT212" s="1132">
        <v>0</v>
      </c>
      <c r="AU212" s="1211">
        <v>11877407961</v>
      </c>
      <c r="AV212" s="1132">
        <v>0</v>
      </c>
      <c r="AW212" s="1205">
        <v>0</v>
      </c>
      <c r="AX212" s="1132">
        <v>11877407961</v>
      </c>
      <c r="AY212" s="1222">
        <v>0</v>
      </c>
      <c r="AZ212" s="1132">
        <v>0</v>
      </c>
      <c r="BA212" s="1132">
        <v>0</v>
      </c>
      <c r="BB212" s="1132">
        <v>0</v>
      </c>
      <c r="BC212" s="1132">
        <v>0</v>
      </c>
    </row>
    <row r="213" spans="1:55" x14ac:dyDescent="0.25">
      <c r="A213" s="1133" t="str">
        <f t="shared" si="9"/>
        <v>C25991000713</v>
      </c>
      <c r="B213" s="1323" t="s">
        <v>453</v>
      </c>
      <c r="C213" s="1324"/>
      <c r="D213" s="1323" t="s">
        <v>846</v>
      </c>
      <c r="E213" s="1324"/>
      <c r="F213" s="1323" t="s">
        <v>837</v>
      </c>
      <c r="G213" s="1324"/>
      <c r="H213" s="1323" t="s">
        <v>754</v>
      </c>
      <c r="I213" s="1324"/>
      <c r="J213" s="1323"/>
      <c r="K213" s="1324"/>
      <c r="L213" s="1324"/>
      <c r="M213" s="1323"/>
      <c r="N213" s="1324"/>
      <c r="O213" s="1324"/>
      <c r="P213" s="1323"/>
      <c r="Q213" s="1324"/>
      <c r="R213" s="1323"/>
      <c r="S213" s="1324"/>
      <c r="T213" s="1325" t="s">
        <v>880</v>
      </c>
      <c r="U213" s="1324"/>
      <c r="V213" s="1324"/>
      <c r="W213" s="1324"/>
      <c r="X213" s="1324"/>
      <c r="Y213" s="1324"/>
      <c r="Z213" s="1324"/>
      <c r="AA213" s="1324"/>
      <c r="AB213" s="1323" t="s">
        <v>732</v>
      </c>
      <c r="AC213" s="1324"/>
      <c r="AD213" s="1324"/>
      <c r="AE213" s="1324"/>
      <c r="AF213" s="1324"/>
      <c r="AG213" s="1323" t="s">
        <v>733</v>
      </c>
      <c r="AH213" s="1324"/>
      <c r="AI213" s="1324"/>
      <c r="AJ213" s="1092" t="s">
        <v>765</v>
      </c>
      <c r="AK213" s="1326" t="s">
        <v>834</v>
      </c>
      <c r="AL213" s="1324"/>
      <c r="AM213" s="1324"/>
      <c r="AN213" s="1324"/>
      <c r="AO213" s="1324"/>
      <c r="AP213" s="1324"/>
      <c r="AQ213" s="1132">
        <v>4000000000</v>
      </c>
      <c r="AR213" s="1132">
        <v>0</v>
      </c>
      <c r="AS213" s="1132">
        <v>4000000000</v>
      </c>
      <c r="AT213" s="1132">
        <v>0</v>
      </c>
      <c r="AU213" s="1211">
        <v>0</v>
      </c>
      <c r="AV213" s="1132">
        <v>0</v>
      </c>
      <c r="AW213" s="1205">
        <v>0</v>
      </c>
      <c r="AX213" s="1132">
        <v>0</v>
      </c>
      <c r="AY213" s="1222">
        <v>0</v>
      </c>
      <c r="AZ213" s="1132">
        <v>0</v>
      </c>
      <c r="BA213" s="1132">
        <v>0</v>
      </c>
      <c r="BB213" s="1132">
        <v>0</v>
      </c>
      <c r="BC213" s="1132">
        <v>0</v>
      </c>
    </row>
    <row r="214" spans="1:55" x14ac:dyDescent="0.25">
      <c r="A214" s="1133" t="str">
        <f t="shared" si="9"/>
        <v/>
      </c>
      <c r="B214" s="1096" t="s">
        <v>685</v>
      </c>
      <c r="C214" s="1096" t="s">
        <v>685</v>
      </c>
      <c r="D214" s="1096" t="s">
        <v>685</v>
      </c>
      <c r="E214" s="1096" t="s">
        <v>685</v>
      </c>
      <c r="F214" s="1096" t="s">
        <v>685</v>
      </c>
      <c r="G214" s="1096" t="s">
        <v>685</v>
      </c>
      <c r="H214" s="1096" t="s">
        <v>685</v>
      </c>
      <c r="I214" s="1096" t="s">
        <v>685</v>
      </c>
      <c r="J214" s="1096" t="s">
        <v>685</v>
      </c>
      <c r="K214" s="1327" t="s">
        <v>685</v>
      </c>
      <c r="L214" s="1324"/>
      <c r="M214" s="1327" t="s">
        <v>685</v>
      </c>
      <c r="N214" s="1324"/>
      <c r="O214" s="1096" t="s">
        <v>685</v>
      </c>
      <c r="P214" s="1096" t="s">
        <v>685</v>
      </c>
      <c r="Q214" s="1096" t="s">
        <v>685</v>
      </c>
      <c r="R214" s="1096" t="s">
        <v>685</v>
      </c>
      <c r="S214" s="1096" t="s">
        <v>685</v>
      </c>
      <c r="T214" s="1096" t="s">
        <v>685</v>
      </c>
      <c r="U214" s="1096" t="s">
        <v>685</v>
      </c>
      <c r="V214" s="1096" t="s">
        <v>685</v>
      </c>
      <c r="W214" s="1096" t="s">
        <v>685</v>
      </c>
      <c r="X214" s="1096" t="s">
        <v>685</v>
      </c>
      <c r="Y214" s="1096" t="s">
        <v>685</v>
      </c>
      <c r="Z214" s="1096" t="s">
        <v>685</v>
      </c>
      <c r="AA214" s="1096" t="s">
        <v>685</v>
      </c>
      <c r="AB214" s="1327" t="s">
        <v>685</v>
      </c>
      <c r="AC214" s="1324"/>
      <c r="AD214" s="1327" t="s">
        <v>685</v>
      </c>
      <c r="AE214" s="1324"/>
      <c r="AF214" s="1096" t="s">
        <v>685</v>
      </c>
      <c r="AG214" s="1096" t="s">
        <v>685</v>
      </c>
      <c r="AH214" s="1096" t="s">
        <v>685</v>
      </c>
      <c r="AI214" s="1096" t="s">
        <v>685</v>
      </c>
      <c r="AJ214" s="1096" t="s">
        <v>685</v>
      </c>
      <c r="AK214" s="1096" t="s">
        <v>685</v>
      </c>
      <c r="AL214" s="1096" t="s">
        <v>685</v>
      </c>
      <c r="AM214" s="1096" t="s">
        <v>685</v>
      </c>
      <c r="AN214" s="1327" t="s">
        <v>685</v>
      </c>
      <c r="AO214" s="1324"/>
      <c r="AP214" s="1324"/>
      <c r="AQ214" s="1096" t="s">
        <v>685</v>
      </c>
      <c r="AR214" s="1096" t="s">
        <v>685</v>
      </c>
      <c r="AS214" s="1096" t="s">
        <v>685</v>
      </c>
      <c r="AT214" s="1096" t="s">
        <v>685</v>
      </c>
      <c r="AU214" s="1207" t="s">
        <v>685</v>
      </c>
      <c r="AV214" s="1096" t="s">
        <v>685</v>
      </c>
      <c r="AW214" s="1196" t="s">
        <v>685</v>
      </c>
      <c r="AX214" s="1096" t="s">
        <v>685</v>
      </c>
      <c r="AY214" s="1213" t="s">
        <v>685</v>
      </c>
      <c r="AZ214" s="1096" t="s">
        <v>685</v>
      </c>
      <c r="BA214" s="1096" t="s">
        <v>685</v>
      </c>
      <c r="BB214" s="1096" t="s">
        <v>685</v>
      </c>
      <c r="BC214" s="1096" t="s">
        <v>685</v>
      </c>
    </row>
  </sheetData>
  <autoFilter ref="B26:BE26">
    <filterColumn colId="0" showButton="0"/>
    <filterColumn colId="2" showButton="0"/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</autoFilter>
  <mergeCells count="2289">
    <mergeCell ref="AE9:AN9"/>
    <mergeCell ref="AP9:AT9"/>
    <mergeCell ref="B14:F14"/>
    <mergeCell ref="G14:I14"/>
    <mergeCell ref="J14:Q14"/>
    <mergeCell ref="R14:X14"/>
    <mergeCell ref="Y14:AE14"/>
    <mergeCell ref="AF14:AK14"/>
    <mergeCell ref="AN14:AP14"/>
    <mergeCell ref="B2:K6"/>
    <mergeCell ref="N3:AB5"/>
    <mergeCell ref="AE3:AN3"/>
    <mergeCell ref="AP3:AT3"/>
    <mergeCell ref="AE5:AN7"/>
    <mergeCell ref="AP5:AT7"/>
    <mergeCell ref="AG24:AK24"/>
    <mergeCell ref="B26:C26"/>
    <mergeCell ref="D26:E26"/>
    <mergeCell ref="F26:G26"/>
    <mergeCell ref="H26:I26"/>
    <mergeCell ref="J26:L26"/>
    <mergeCell ref="M26:O26"/>
    <mergeCell ref="P26:Q26"/>
    <mergeCell ref="R26:S26"/>
    <mergeCell ref="T26:AA26"/>
    <mergeCell ref="AG18:AP18"/>
    <mergeCell ref="AG19:AP19"/>
    <mergeCell ref="AG20:AP20"/>
    <mergeCell ref="AG21:AP21"/>
    <mergeCell ref="AF22:AP22"/>
    <mergeCell ref="AF23:AJ23"/>
    <mergeCell ref="B15:G15"/>
    <mergeCell ref="H15:AH15"/>
    <mergeCell ref="AN15:AP15"/>
    <mergeCell ref="B16:H16"/>
    <mergeCell ref="I16:AP16"/>
    <mergeCell ref="AG17:AP17"/>
    <mergeCell ref="R27:S27"/>
    <mergeCell ref="T27:AA27"/>
    <mergeCell ref="AB27:AF27"/>
    <mergeCell ref="AG27:AI27"/>
    <mergeCell ref="AK27:AP27"/>
    <mergeCell ref="B28:C28"/>
    <mergeCell ref="D28:E28"/>
    <mergeCell ref="F28:G28"/>
    <mergeCell ref="H28:I28"/>
    <mergeCell ref="J28:L28"/>
    <mergeCell ref="AB26:AF26"/>
    <mergeCell ref="AG26:AI26"/>
    <mergeCell ref="AK26:AP26"/>
    <mergeCell ref="B27:C27"/>
    <mergeCell ref="D27:E27"/>
    <mergeCell ref="F27:G27"/>
    <mergeCell ref="H27:I27"/>
    <mergeCell ref="J27:L27"/>
    <mergeCell ref="M27:O27"/>
    <mergeCell ref="P27:Q27"/>
    <mergeCell ref="AB29:AF29"/>
    <mergeCell ref="AG29:AI29"/>
    <mergeCell ref="AK29:AP29"/>
    <mergeCell ref="B30:C30"/>
    <mergeCell ref="D30:E30"/>
    <mergeCell ref="F30:G30"/>
    <mergeCell ref="H30:I30"/>
    <mergeCell ref="J30:L30"/>
    <mergeCell ref="M30:O30"/>
    <mergeCell ref="P30:Q30"/>
    <mergeCell ref="AK28:AP28"/>
    <mergeCell ref="B29:C29"/>
    <mergeCell ref="D29:E29"/>
    <mergeCell ref="F29:G29"/>
    <mergeCell ref="H29:I29"/>
    <mergeCell ref="J29:L29"/>
    <mergeCell ref="M29:O29"/>
    <mergeCell ref="P29:Q29"/>
    <mergeCell ref="R29:S29"/>
    <mergeCell ref="T29:AA29"/>
    <mergeCell ref="M28:O28"/>
    <mergeCell ref="P28:Q28"/>
    <mergeCell ref="R28:S28"/>
    <mergeCell ref="T28:AA28"/>
    <mergeCell ref="AB28:AF28"/>
    <mergeCell ref="AG28:AI28"/>
    <mergeCell ref="AK31:AP31"/>
    <mergeCell ref="B32:C32"/>
    <mergeCell ref="D32:E32"/>
    <mergeCell ref="F32:G32"/>
    <mergeCell ref="H32:I32"/>
    <mergeCell ref="J32:L32"/>
    <mergeCell ref="M32:O32"/>
    <mergeCell ref="P32:Q32"/>
    <mergeCell ref="R32:S32"/>
    <mergeCell ref="T32:AA32"/>
    <mergeCell ref="M31:O31"/>
    <mergeCell ref="P31:Q31"/>
    <mergeCell ref="R31:S31"/>
    <mergeCell ref="T31:AA31"/>
    <mergeCell ref="AB31:AF31"/>
    <mergeCell ref="AG31:AI31"/>
    <mergeCell ref="R30:S30"/>
    <mergeCell ref="T30:AA30"/>
    <mergeCell ref="AB30:AF30"/>
    <mergeCell ref="AG30:AI30"/>
    <mergeCell ref="AK30:AP30"/>
    <mergeCell ref="B31:C31"/>
    <mergeCell ref="D31:E31"/>
    <mergeCell ref="F31:G31"/>
    <mergeCell ref="H31:I31"/>
    <mergeCell ref="J31:L31"/>
    <mergeCell ref="R33:S33"/>
    <mergeCell ref="T33:AA33"/>
    <mergeCell ref="AB33:AF33"/>
    <mergeCell ref="AG33:AI33"/>
    <mergeCell ref="AK33:AP33"/>
    <mergeCell ref="B34:C34"/>
    <mergeCell ref="D34:E34"/>
    <mergeCell ref="F34:G34"/>
    <mergeCell ref="H34:I34"/>
    <mergeCell ref="J34:L34"/>
    <mergeCell ref="AB32:AF32"/>
    <mergeCell ref="AG32:AI32"/>
    <mergeCell ref="AK32:AP32"/>
    <mergeCell ref="B33:C33"/>
    <mergeCell ref="D33:E33"/>
    <mergeCell ref="F33:G33"/>
    <mergeCell ref="H33:I33"/>
    <mergeCell ref="J33:L33"/>
    <mergeCell ref="M33:O33"/>
    <mergeCell ref="P33:Q33"/>
    <mergeCell ref="AB35:AF35"/>
    <mergeCell ref="AG35:AI35"/>
    <mergeCell ref="AK35:AP35"/>
    <mergeCell ref="B36:C36"/>
    <mergeCell ref="D36:E36"/>
    <mergeCell ref="F36:G36"/>
    <mergeCell ref="H36:I36"/>
    <mergeCell ref="J36:L36"/>
    <mergeCell ref="M36:O36"/>
    <mergeCell ref="P36:Q36"/>
    <mergeCell ref="AK34:AP34"/>
    <mergeCell ref="B35:C35"/>
    <mergeCell ref="D35:E35"/>
    <mergeCell ref="F35:G35"/>
    <mergeCell ref="H35:I35"/>
    <mergeCell ref="J35:L35"/>
    <mergeCell ref="M35:O35"/>
    <mergeCell ref="P35:Q35"/>
    <mergeCell ref="R35:S35"/>
    <mergeCell ref="T35:AA35"/>
    <mergeCell ref="M34:O34"/>
    <mergeCell ref="P34:Q34"/>
    <mergeCell ref="R34:S34"/>
    <mergeCell ref="T34:AA34"/>
    <mergeCell ref="AB34:AF34"/>
    <mergeCell ref="AG34:AI34"/>
    <mergeCell ref="AK37:AP37"/>
    <mergeCell ref="B38:C38"/>
    <mergeCell ref="D38:E38"/>
    <mergeCell ref="F38:G38"/>
    <mergeCell ref="H38:I38"/>
    <mergeCell ref="J38:L38"/>
    <mergeCell ref="M38:O38"/>
    <mergeCell ref="P38:Q38"/>
    <mergeCell ref="R38:S38"/>
    <mergeCell ref="T38:AA38"/>
    <mergeCell ref="M37:O37"/>
    <mergeCell ref="P37:Q37"/>
    <mergeCell ref="R37:S37"/>
    <mergeCell ref="T37:AA37"/>
    <mergeCell ref="AB37:AF37"/>
    <mergeCell ref="AG37:AI37"/>
    <mergeCell ref="R36:S36"/>
    <mergeCell ref="T36:AA36"/>
    <mergeCell ref="AB36:AF36"/>
    <mergeCell ref="AG36:AI36"/>
    <mergeCell ref="AK36:AP36"/>
    <mergeCell ref="B37:C37"/>
    <mergeCell ref="D37:E37"/>
    <mergeCell ref="F37:G37"/>
    <mergeCell ref="H37:I37"/>
    <mergeCell ref="J37:L37"/>
    <mergeCell ref="R39:S39"/>
    <mergeCell ref="T39:AA39"/>
    <mergeCell ref="AB39:AF39"/>
    <mergeCell ref="AG39:AI39"/>
    <mergeCell ref="AK39:AP39"/>
    <mergeCell ref="B40:C40"/>
    <mergeCell ref="D40:E40"/>
    <mergeCell ref="F40:G40"/>
    <mergeCell ref="H40:I40"/>
    <mergeCell ref="J40:L40"/>
    <mergeCell ref="AB38:AF38"/>
    <mergeCell ref="AG38:AI38"/>
    <mergeCell ref="AK38:AP38"/>
    <mergeCell ref="B39:C39"/>
    <mergeCell ref="D39:E39"/>
    <mergeCell ref="F39:G39"/>
    <mergeCell ref="H39:I39"/>
    <mergeCell ref="J39:L39"/>
    <mergeCell ref="M39:O39"/>
    <mergeCell ref="P39:Q39"/>
    <mergeCell ref="AB41:AF41"/>
    <mergeCell ref="AG41:AI41"/>
    <mergeCell ref="AK41:AP41"/>
    <mergeCell ref="B42:C42"/>
    <mergeCell ref="D42:E42"/>
    <mergeCell ref="F42:G42"/>
    <mergeCell ref="H42:I42"/>
    <mergeCell ref="J42:L42"/>
    <mergeCell ref="M42:O42"/>
    <mergeCell ref="P42:Q42"/>
    <mergeCell ref="AK40:AP40"/>
    <mergeCell ref="B41:C41"/>
    <mergeCell ref="D41:E41"/>
    <mergeCell ref="F41:G41"/>
    <mergeCell ref="H41:I41"/>
    <mergeCell ref="J41:L41"/>
    <mergeCell ref="M41:O41"/>
    <mergeCell ref="P41:Q41"/>
    <mergeCell ref="R41:S41"/>
    <mergeCell ref="T41:AA41"/>
    <mergeCell ref="M40:O40"/>
    <mergeCell ref="P40:Q40"/>
    <mergeCell ref="R40:S40"/>
    <mergeCell ref="T40:AA40"/>
    <mergeCell ref="AB40:AF40"/>
    <mergeCell ref="AG40:AI40"/>
    <mergeCell ref="AK43:AP43"/>
    <mergeCell ref="B44:C44"/>
    <mergeCell ref="D44:E44"/>
    <mergeCell ref="F44:G44"/>
    <mergeCell ref="H44:I44"/>
    <mergeCell ref="J44:L44"/>
    <mergeCell ref="M44:O44"/>
    <mergeCell ref="P44:Q44"/>
    <mergeCell ref="R44:S44"/>
    <mergeCell ref="T44:AA44"/>
    <mergeCell ref="M43:O43"/>
    <mergeCell ref="P43:Q43"/>
    <mergeCell ref="R43:S43"/>
    <mergeCell ref="T43:AA43"/>
    <mergeCell ref="AB43:AF43"/>
    <mergeCell ref="AG43:AI43"/>
    <mergeCell ref="R42:S42"/>
    <mergeCell ref="T42:AA42"/>
    <mergeCell ref="AB42:AF42"/>
    <mergeCell ref="AG42:AI42"/>
    <mergeCell ref="AK42:AP42"/>
    <mergeCell ref="B43:C43"/>
    <mergeCell ref="D43:E43"/>
    <mergeCell ref="F43:G43"/>
    <mergeCell ref="H43:I43"/>
    <mergeCell ref="J43:L43"/>
    <mergeCell ref="R45:S45"/>
    <mergeCell ref="T45:AA45"/>
    <mergeCell ref="AB45:AF45"/>
    <mergeCell ref="AG45:AI45"/>
    <mergeCell ref="AK45:AP45"/>
    <mergeCell ref="B46:C46"/>
    <mergeCell ref="D46:E46"/>
    <mergeCell ref="F46:G46"/>
    <mergeCell ref="H46:I46"/>
    <mergeCell ref="J46:L46"/>
    <mergeCell ref="AB44:AF44"/>
    <mergeCell ref="AG44:AI44"/>
    <mergeCell ref="AK44:AP44"/>
    <mergeCell ref="B45:C45"/>
    <mergeCell ref="D45:E45"/>
    <mergeCell ref="F45:G45"/>
    <mergeCell ref="H45:I45"/>
    <mergeCell ref="J45:L45"/>
    <mergeCell ref="M45:O45"/>
    <mergeCell ref="P45:Q45"/>
    <mergeCell ref="AB47:AF47"/>
    <mergeCell ref="AG47:AI47"/>
    <mergeCell ref="AK47:AP47"/>
    <mergeCell ref="B48:C48"/>
    <mergeCell ref="D48:E48"/>
    <mergeCell ref="F48:G48"/>
    <mergeCell ref="H48:I48"/>
    <mergeCell ref="J48:L48"/>
    <mergeCell ref="M48:O48"/>
    <mergeCell ref="P48:Q48"/>
    <mergeCell ref="AK46:AP46"/>
    <mergeCell ref="B47:C47"/>
    <mergeCell ref="D47:E47"/>
    <mergeCell ref="F47:G47"/>
    <mergeCell ref="H47:I47"/>
    <mergeCell ref="J47:L47"/>
    <mergeCell ref="M47:O47"/>
    <mergeCell ref="P47:Q47"/>
    <mergeCell ref="R47:S47"/>
    <mergeCell ref="T47:AA47"/>
    <mergeCell ref="M46:O46"/>
    <mergeCell ref="P46:Q46"/>
    <mergeCell ref="R46:S46"/>
    <mergeCell ref="T46:AA46"/>
    <mergeCell ref="AB46:AF46"/>
    <mergeCell ref="AG46:AI46"/>
    <mergeCell ref="AK49:AP49"/>
    <mergeCell ref="B50:C50"/>
    <mergeCell ref="D50:E50"/>
    <mergeCell ref="F50:G50"/>
    <mergeCell ref="H50:I50"/>
    <mergeCell ref="J50:L50"/>
    <mergeCell ref="M50:O50"/>
    <mergeCell ref="P50:Q50"/>
    <mergeCell ref="R50:S50"/>
    <mergeCell ref="T50:AA50"/>
    <mergeCell ref="M49:O49"/>
    <mergeCell ref="P49:Q49"/>
    <mergeCell ref="R49:S49"/>
    <mergeCell ref="T49:AA49"/>
    <mergeCell ref="AB49:AF49"/>
    <mergeCell ref="AG49:AI49"/>
    <mergeCell ref="R48:S48"/>
    <mergeCell ref="T48:AA48"/>
    <mergeCell ref="AB48:AF48"/>
    <mergeCell ref="AG48:AI48"/>
    <mergeCell ref="AK48:AP48"/>
    <mergeCell ref="B49:C49"/>
    <mergeCell ref="D49:E49"/>
    <mergeCell ref="F49:G49"/>
    <mergeCell ref="H49:I49"/>
    <mergeCell ref="J49:L49"/>
    <mergeCell ref="R51:S51"/>
    <mergeCell ref="T51:AA51"/>
    <mergeCell ref="AB51:AF51"/>
    <mergeCell ref="AG51:AI51"/>
    <mergeCell ref="AK51:AP51"/>
    <mergeCell ref="B52:C52"/>
    <mergeCell ref="D52:E52"/>
    <mergeCell ref="F52:G52"/>
    <mergeCell ref="H52:I52"/>
    <mergeCell ref="J52:L52"/>
    <mergeCell ref="AB50:AF50"/>
    <mergeCell ref="AG50:AI50"/>
    <mergeCell ref="AK50:AP50"/>
    <mergeCell ref="B51:C51"/>
    <mergeCell ref="D51:E51"/>
    <mergeCell ref="F51:G51"/>
    <mergeCell ref="H51:I51"/>
    <mergeCell ref="J51:L51"/>
    <mergeCell ref="M51:O51"/>
    <mergeCell ref="P51:Q51"/>
    <mergeCell ref="AB53:AF53"/>
    <mergeCell ref="AG53:AI53"/>
    <mergeCell ref="AK53:AP53"/>
    <mergeCell ref="B54:C54"/>
    <mergeCell ref="D54:E54"/>
    <mergeCell ref="F54:G54"/>
    <mergeCell ref="H54:I54"/>
    <mergeCell ref="J54:L54"/>
    <mergeCell ref="M54:O54"/>
    <mergeCell ref="P54:Q54"/>
    <mergeCell ref="AK52:AP52"/>
    <mergeCell ref="B53:C53"/>
    <mergeCell ref="D53:E53"/>
    <mergeCell ref="F53:G53"/>
    <mergeCell ref="H53:I53"/>
    <mergeCell ref="J53:L53"/>
    <mergeCell ref="M53:O53"/>
    <mergeCell ref="P53:Q53"/>
    <mergeCell ref="R53:S53"/>
    <mergeCell ref="T53:AA53"/>
    <mergeCell ref="M52:O52"/>
    <mergeCell ref="P52:Q52"/>
    <mergeCell ref="R52:S52"/>
    <mergeCell ref="T52:AA52"/>
    <mergeCell ref="AB52:AF52"/>
    <mergeCell ref="AG52:AI52"/>
    <mergeCell ref="AK55:AP55"/>
    <mergeCell ref="B56:C56"/>
    <mergeCell ref="D56:E56"/>
    <mergeCell ref="F56:G56"/>
    <mergeCell ref="H56:I56"/>
    <mergeCell ref="J56:L56"/>
    <mergeCell ref="M56:O56"/>
    <mergeCell ref="P56:Q56"/>
    <mergeCell ref="R56:S56"/>
    <mergeCell ref="T56:AA56"/>
    <mergeCell ref="M55:O55"/>
    <mergeCell ref="P55:Q55"/>
    <mergeCell ref="R55:S55"/>
    <mergeCell ref="T55:AA55"/>
    <mergeCell ref="AB55:AF55"/>
    <mergeCell ref="AG55:AI55"/>
    <mergeCell ref="R54:S54"/>
    <mergeCell ref="T54:AA54"/>
    <mergeCell ref="AB54:AF54"/>
    <mergeCell ref="AG54:AI54"/>
    <mergeCell ref="AK54:AP54"/>
    <mergeCell ref="B55:C55"/>
    <mergeCell ref="D55:E55"/>
    <mergeCell ref="F55:G55"/>
    <mergeCell ref="H55:I55"/>
    <mergeCell ref="J55:L55"/>
    <mergeCell ref="R57:S57"/>
    <mergeCell ref="T57:AA57"/>
    <mergeCell ref="AB57:AF57"/>
    <mergeCell ref="AG57:AI57"/>
    <mergeCell ref="AK57:AP57"/>
    <mergeCell ref="B58:C58"/>
    <mergeCell ref="D58:E58"/>
    <mergeCell ref="F58:G58"/>
    <mergeCell ref="H58:I58"/>
    <mergeCell ref="J58:L58"/>
    <mergeCell ref="AB56:AF56"/>
    <mergeCell ref="AG56:AI56"/>
    <mergeCell ref="AK56:AP56"/>
    <mergeCell ref="B57:C57"/>
    <mergeCell ref="D57:E57"/>
    <mergeCell ref="F57:G57"/>
    <mergeCell ref="H57:I57"/>
    <mergeCell ref="J57:L57"/>
    <mergeCell ref="M57:O57"/>
    <mergeCell ref="P57:Q57"/>
    <mergeCell ref="AB59:AF59"/>
    <mergeCell ref="AG59:AI59"/>
    <mergeCell ref="AK59:AP59"/>
    <mergeCell ref="B60:C60"/>
    <mergeCell ref="D60:E60"/>
    <mergeCell ref="F60:G60"/>
    <mergeCell ref="H60:I60"/>
    <mergeCell ref="J60:L60"/>
    <mergeCell ref="M60:O60"/>
    <mergeCell ref="P60:Q60"/>
    <mergeCell ref="AK58:AP58"/>
    <mergeCell ref="B59:C59"/>
    <mergeCell ref="D59:E59"/>
    <mergeCell ref="F59:G59"/>
    <mergeCell ref="H59:I59"/>
    <mergeCell ref="J59:L59"/>
    <mergeCell ref="M59:O59"/>
    <mergeCell ref="P59:Q59"/>
    <mergeCell ref="R59:S59"/>
    <mergeCell ref="T59:AA59"/>
    <mergeCell ref="M58:O58"/>
    <mergeCell ref="P58:Q58"/>
    <mergeCell ref="R58:S58"/>
    <mergeCell ref="T58:AA58"/>
    <mergeCell ref="AB58:AF58"/>
    <mergeCell ref="AG58:AI58"/>
    <mergeCell ref="AK61:AP61"/>
    <mergeCell ref="B62:C62"/>
    <mergeCell ref="D62:E62"/>
    <mergeCell ref="F62:G62"/>
    <mergeCell ref="H62:I62"/>
    <mergeCell ref="J62:L62"/>
    <mergeCell ref="M62:O62"/>
    <mergeCell ref="P62:Q62"/>
    <mergeCell ref="R62:S62"/>
    <mergeCell ref="T62:AA62"/>
    <mergeCell ref="M61:O61"/>
    <mergeCell ref="P61:Q61"/>
    <mergeCell ref="R61:S61"/>
    <mergeCell ref="T61:AA61"/>
    <mergeCell ref="AB61:AF61"/>
    <mergeCell ref="AG61:AI61"/>
    <mergeCell ref="R60:S60"/>
    <mergeCell ref="T60:AA60"/>
    <mergeCell ref="AB60:AF60"/>
    <mergeCell ref="AG60:AI60"/>
    <mergeCell ref="AK60:AP60"/>
    <mergeCell ref="B61:C61"/>
    <mergeCell ref="D61:E61"/>
    <mergeCell ref="F61:G61"/>
    <mergeCell ref="H61:I61"/>
    <mergeCell ref="J61:L61"/>
    <mergeCell ref="R63:S63"/>
    <mergeCell ref="T63:AA63"/>
    <mergeCell ref="AB63:AF63"/>
    <mergeCell ref="AG63:AI63"/>
    <mergeCell ref="AK63:AP63"/>
    <mergeCell ref="B64:C64"/>
    <mergeCell ref="D64:E64"/>
    <mergeCell ref="F64:G64"/>
    <mergeCell ref="H64:I64"/>
    <mergeCell ref="J64:L64"/>
    <mergeCell ref="AB62:AF62"/>
    <mergeCell ref="AG62:AI62"/>
    <mergeCell ref="AK62:AP62"/>
    <mergeCell ref="B63:C63"/>
    <mergeCell ref="D63:E63"/>
    <mergeCell ref="F63:G63"/>
    <mergeCell ref="H63:I63"/>
    <mergeCell ref="J63:L63"/>
    <mergeCell ref="M63:O63"/>
    <mergeCell ref="P63:Q63"/>
    <mergeCell ref="AB65:AF65"/>
    <mergeCell ref="AG65:AI65"/>
    <mergeCell ref="AK65:AP65"/>
    <mergeCell ref="B66:C66"/>
    <mergeCell ref="D66:E66"/>
    <mergeCell ref="F66:G66"/>
    <mergeCell ref="H66:I66"/>
    <mergeCell ref="J66:L66"/>
    <mergeCell ref="M66:O66"/>
    <mergeCell ref="P66:Q66"/>
    <mergeCell ref="AK64:AP64"/>
    <mergeCell ref="B65:C65"/>
    <mergeCell ref="D65:E65"/>
    <mergeCell ref="F65:G65"/>
    <mergeCell ref="H65:I65"/>
    <mergeCell ref="J65:L65"/>
    <mergeCell ref="M65:O65"/>
    <mergeCell ref="P65:Q65"/>
    <mergeCell ref="R65:S65"/>
    <mergeCell ref="T65:AA65"/>
    <mergeCell ref="M64:O64"/>
    <mergeCell ref="P64:Q64"/>
    <mergeCell ref="R64:S64"/>
    <mergeCell ref="T64:AA64"/>
    <mergeCell ref="AB64:AF64"/>
    <mergeCell ref="AG64:AI64"/>
    <mergeCell ref="AK67:AP67"/>
    <mergeCell ref="B68:C68"/>
    <mergeCell ref="D68:E68"/>
    <mergeCell ref="F68:G68"/>
    <mergeCell ref="H68:I68"/>
    <mergeCell ref="J68:L68"/>
    <mergeCell ref="M68:O68"/>
    <mergeCell ref="P68:Q68"/>
    <mergeCell ref="R68:S68"/>
    <mergeCell ref="T68:AA68"/>
    <mergeCell ref="M67:O67"/>
    <mergeCell ref="P67:Q67"/>
    <mergeCell ref="R67:S67"/>
    <mergeCell ref="T67:AA67"/>
    <mergeCell ref="AB67:AF67"/>
    <mergeCell ref="AG67:AI67"/>
    <mergeCell ref="R66:S66"/>
    <mergeCell ref="T66:AA66"/>
    <mergeCell ref="AB66:AF66"/>
    <mergeCell ref="AG66:AI66"/>
    <mergeCell ref="AK66:AP66"/>
    <mergeCell ref="B67:C67"/>
    <mergeCell ref="D67:E67"/>
    <mergeCell ref="F67:G67"/>
    <mergeCell ref="H67:I67"/>
    <mergeCell ref="J67:L67"/>
    <mergeCell ref="R69:S69"/>
    <mergeCell ref="T69:AA69"/>
    <mergeCell ref="AB69:AF69"/>
    <mergeCell ref="AG69:AI69"/>
    <mergeCell ref="AK69:AP69"/>
    <mergeCell ref="B70:C70"/>
    <mergeCell ref="D70:E70"/>
    <mergeCell ref="F70:G70"/>
    <mergeCell ref="H70:I70"/>
    <mergeCell ref="J70:L70"/>
    <mergeCell ref="AB68:AF68"/>
    <mergeCell ref="AG68:AI68"/>
    <mergeCell ref="AK68:AP68"/>
    <mergeCell ref="B69:C69"/>
    <mergeCell ref="D69:E69"/>
    <mergeCell ref="F69:G69"/>
    <mergeCell ref="H69:I69"/>
    <mergeCell ref="J69:L69"/>
    <mergeCell ref="M69:O69"/>
    <mergeCell ref="P69:Q69"/>
    <mergeCell ref="AB71:AF71"/>
    <mergeCell ref="AG71:AI71"/>
    <mergeCell ref="AK71:AP71"/>
    <mergeCell ref="B72:C72"/>
    <mergeCell ref="D72:E72"/>
    <mergeCell ref="F72:G72"/>
    <mergeCell ref="H72:I72"/>
    <mergeCell ref="J72:L72"/>
    <mergeCell ref="M72:O72"/>
    <mergeCell ref="P72:Q72"/>
    <mergeCell ref="AK70:AP70"/>
    <mergeCell ref="B71:C71"/>
    <mergeCell ref="D71:E71"/>
    <mergeCell ref="F71:G71"/>
    <mergeCell ref="H71:I71"/>
    <mergeCell ref="J71:L71"/>
    <mergeCell ref="M71:O71"/>
    <mergeCell ref="P71:Q71"/>
    <mergeCell ref="R71:S71"/>
    <mergeCell ref="T71:AA71"/>
    <mergeCell ref="M70:O70"/>
    <mergeCell ref="P70:Q70"/>
    <mergeCell ref="R70:S70"/>
    <mergeCell ref="T70:AA70"/>
    <mergeCell ref="AB70:AF70"/>
    <mergeCell ref="AG70:AI70"/>
    <mergeCell ref="AK73:AP73"/>
    <mergeCell ref="B74:C74"/>
    <mergeCell ref="D74:E74"/>
    <mergeCell ref="F74:G74"/>
    <mergeCell ref="H74:I74"/>
    <mergeCell ref="J74:L74"/>
    <mergeCell ref="M74:O74"/>
    <mergeCell ref="P74:Q74"/>
    <mergeCell ref="R74:S74"/>
    <mergeCell ref="T74:AA74"/>
    <mergeCell ref="M73:O73"/>
    <mergeCell ref="P73:Q73"/>
    <mergeCell ref="R73:S73"/>
    <mergeCell ref="T73:AA73"/>
    <mergeCell ref="AB73:AF73"/>
    <mergeCell ref="AG73:AI73"/>
    <mergeCell ref="R72:S72"/>
    <mergeCell ref="T72:AA72"/>
    <mergeCell ref="AB72:AF72"/>
    <mergeCell ref="AG72:AI72"/>
    <mergeCell ref="AK72:AP72"/>
    <mergeCell ref="B73:C73"/>
    <mergeCell ref="D73:E73"/>
    <mergeCell ref="F73:G73"/>
    <mergeCell ref="H73:I73"/>
    <mergeCell ref="J73:L73"/>
    <mergeCell ref="R75:S75"/>
    <mergeCell ref="T75:AA75"/>
    <mergeCell ref="AB75:AF75"/>
    <mergeCell ref="AG75:AI75"/>
    <mergeCell ref="AK75:AP75"/>
    <mergeCell ref="B76:C76"/>
    <mergeCell ref="D76:E76"/>
    <mergeCell ref="F76:G76"/>
    <mergeCell ref="H76:I76"/>
    <mergeCell ref="J76:L76"/>
    <mergeCell ref="AB74:AF74"/>
    <mergeCell ref="AG74:AI74"/>
    <mergeCell ref="AK74:AP74"/>
    <mergeCell ref="B75:C75"/>
    <mergeCell ref="D75:E75"/>
    <mergeCell ref="F75:G75"/>
    <mergeCell ref="H75:I75"/>
    <mergeCell ref="J75:L75"/>
    <mergeCell ref="M75:O75"/>
    <mergeCell ref="P75:Q75"/>
    <mergeCell ref="AB77:AF77"/>
    <mergeCell ref="AG77:AI77"/>
    <mergeCell ref="AK77:AP77"/>
    <mergeCell ref="B78:C78"/>
    <mergeCell ref="D78:E78"/>
    <mergeCell ref="F78:G78"/>
    <mergeCell ref="H78:I78"/>
    <mergeCell ref="J78:L78"/>
    <mergeCell ref="M78:O78"/>
    <mergeCell ref="P78:Q78"/>
    <mergeCell ref="AK76:AP76"/>
    <mergeCell ref="B77:C77"/>
    <mergeCell ref="D77:E77"/>
    <mergeCell ref="F77:G77"/>
    <mergeCell ref="H77:I77"/>
    <mergeCell ref="J77:L77"/>
    <mergeCell ref="M77:O77"/>
    <mergeCell ref="P77:Q77"/>
    <mergeCell ref="R77:S77"/>
    <mergeCell ref="T77:AA77"/>
    <mergeCell ref="M76:O76"/>
    <mergeCell ref="P76:Q76"/>
    <mergeCell ref="R76:S76"/>
    <mergeCell ref="T76:AA76"/>
    <mergeCell ref="AB76:AF76"/>
    <mergeCell ref="AG76:AI76"/>
    <mergeCell ref="AK79:AP79"/>
    <mergeCell ref="B80:C80"/>
    <mergeCell ref="D80:E80"/>
    <mergeCell ref="F80:G80"/>
    <mergeCell ref="H80:I80"/>
    <mergeCell ref="J80:L80"/>
    <mergeCell ref="M80:O80"/>
    <mergeCell ref="P80:Q80"/>
    <mergeCell ref="R80:S80"/>
    <mergeCell ref="T80:AA80"/>
    <mergeCell ref="M79:O79"/>
    <mergeCell ref="P79:Q79"/>
    <mergeCell ref="R79:S79"/>
    <mergeCell ref="T79:AA79"/>
    <mergeCell ref="AB79:AF79"/>
    <mergeCell ref="AG79:AI79"/>
    <mergeCell ref="R78:S78"/>
    <mergeCell ref="T78:AA78"/>
    <mergeCell ref="AB78:AF78"/>
    <mergeCell ref="AG78:AI78"/>
    <mergeCell ref="AK78:AP78"/>
    <mergeCell ref="B79:C79"/>
    <mergeCell ref="D79:E79"/>
    <mergeCell ref="F79:G79"/>
    <mergeCell ref="H79:I79"/>
    <mergeCell ref="J79:L79"/>
    <mergeCell ref="R81:S81"/>
    <mergeCell ref="T81:AA81"/>
    <mergeCell ref="AB81:AF81"/>
    <mergeCell ref="AG81:AI81"/>
    <mergeCell ref="AK81:AP81"/>
    <mergeCell ref="B82:C82"/>
    <mergeCell ref="D82:E82"/>
    <mergeCell ref="F82:G82"/>
    <mergeCell ref="H82:I82"/>
    <mergeCell ref="J82:L82"/>
    <mergeCell ref="AB80:AF80"/>
    <mergeCell ref="AG80:AI80"/>
    <mergeCell ref="AK80:AP80"/>
    <mergeCell ref="B81:C81"/>
    <mergeCell ref="D81:E81"/>
    <mergeCell ref="F81:G81"/>
    <mergeCell ref="H81:I81"/>
    <mergeCell ref="J81:L81"/>
    <mergeCell ref="M81:O81"/>
    <mergeCell ref="P81:Q81"/>
    <mergeCell ref="AB83:AF83"/>
    <mergeCell ref="AG83:AI83"/>
    <mergeCell ref="AK83:AP83"/>
    <mergeCell ref="B84:C84"/>
    <mergeCell ref="D84:E84"/>
    <mergeCell ref="F84:G84"/>
    <mergeCell ref="H84:I84"/>
    <mergeCell ref="J84:L84"/>
    <mergeCell ref="M84:O84"/>
    <mergeCell ref="P84:Q84"/>
    <mergeCell ref="AK82:AP82"/>
    <mergeCell ref="B83:C83"/>
    <mergeCell ref="D83:E83"/>
    <mergeCell ref="F83:G83"/>
    <mergeCell ref="H83:I83"/>
    <mergeCell ref="J83:L83"/>
    <mergeCell ref="M83:O83"/>
    <mergeCell ref="P83:Q83"/>
    <mergeCell ref="R83:S83"/>
    <mergeCell ref="T83:AA83"/>
    <mergeCell ref="M82:O82"/>
    <mergeCell ref="P82:Q82"/>
    <mergeCell ref="R82:S82"/>
    <mergeCell ref="T82:AA82"/>
    <mergeCell ref="AB82:AF82"/>
    <mergeCell ref="AG82:AI82"/>
    <mergeCell ref="AK85:AP85"/>
    <mergeCell ref="B86:C86"/>
    <mergeCell ref="D86:E86"/>
    <mergeCell ref="F86:G86"/>
    <mergeCell ref="H86:I86"/>
    <mergeCell ref="J86:L86"/>
    <mergeCell ref="M86:O86"/>
    <mergeCell ref="P86:Q86"/>
    <mergeCell ref="R86:S86"/>
    <mergeCell ref="T86:AA86"/>
    <mergeCell ref="M85:O85"/>
    <mergeCell ref="P85:Q85"/>
    <mergeCell ref="R85:S85"/>
    <mergeCell ref="T85:AA85"/>
    <mergeCell ref="AB85:AF85"/>
    <mergeCell ref="AG85:AI85"/>
    <mergeCell ref="R84:S84"/>
    <mergeCell ref="T84:AA84"/>
    <mergeCell ref="AB84:AF84"/>
    <mergeCell ref="AG84:AI84"/>
    <mergeCell ref="AK84:AP84"/>
    <mergeCell ref="B85:C85"/>
    <mergeCell ref="D85:E85"/>
    <mergeCell ref="F85:G85"/>
    <mergeCell ref="H85:I85"/>
    <mergeCell ref="J85:L85"/>
    <mergeCell ref="R87:S87"/>
    <mergeCell ref="T87:AA87"/>
    <mergeCell ref="AB87:AF87"/>
    <mergeCell ref="AG87:AI87"/>
    <mergeCell ref="AK87:AP87"/>
    <mergeCell ref="B88:C88"/>
    <mergeCell ref="D88:E88"/>
    <mergeCell ref="F88:G88"/>
    <mergeCell ref="H88:I88"/>
    <mergeCell ref="J88:L88"/>
    <mergeCell ref="AB86:AF86"/>
    <mergeCell ref="AG86:AI86"/>
    <mergeCell ref="AK86:AP86"/>
    <mergeCell ref="B87:C87"/>
    <mergeCell ref="D87:E87"/>
    <mergeCell ref="F87:G87"/>
    <mergeCell ref="H87:I87"/>
    <mergeCell ref="J87:L87"/>
    <mergeCell ref="M87:O87"/>
    <mergeCell ref="P87:Q87"/>
    <mergeCell ref="AB89:AF89"/>
    <mergeCell ref="AG89:AI89"/>
    <mergeCell ref="AK89:AP89"/>
    <mergeCell ref="B90:C90"/>
    <mergeCell ref="D90:E90"/>
    <mergeCell ref="F90:G90"/>
    <mergeCell ref="H90:I90"/>
    <mergeCell ref="J90:L90"/>
    <mergeCell ref="M90:O90"/>
    <mergeCell ref="P90:Q90"/>
    <mergeCell ref="AK88:AP88"/>
    <mergeCell ref="B89:C89"/>
    <mergeCell ref="D89:E89"/>
    <mergeCell ref="F89:G89"/>
    <mergeCell ref="H89:I89"/>
    <mergeCell ref="J89:L89"/>
    <mergeCell ref="M89:O89"/>
    <mergeCell ref="P89:Q89"/>
    <mergeCell ref="R89:S89"/>
    <mergeCell ref="T89:AA89"/>
    <mergeCell ref="M88:O88"/>
    <mergeCell ref="P88:Q88"/>
    <mergeCell ref="R88:S88"/>
    <mergeCell ref="T88:AA88"/>
    <mergeCell ref="AB88:AF88"/>
    <mergeCell ref="AG88:AI88"/>
    <mergeCell ref="AK91:AP91"/>
    <mergeCell ref="B92:C92"/>
    <mergeCell ref="D92:E92"/>
    <mergeCell ref="F92:G92"/>
    <mergeCell ref="H92:I92"/>
    <mergeCell ref="J92:L92"/>
    <mergeCell ref="M92:O92"/>
    <mergeCell ref="P92:Q92"/>
    <mergeCell ref="R92:S92"/>
    <mergeCell ref="T92:AA92"/>
    <mergeCell ref="M91:O91"/>
    <mergeCell ref="P91:Q91"/>
    <mergeCell ref="R91:S91"/>
    <mergeCell ref="T91:AA91"/>
    <mergeCell ref="AB91:AF91"/>
    <mergeCell ref="AG91:AI91"/>
    <mergeCell ref="R90:S90"/>
    <mergeCell ref="T90:AA90"/>
    <mergeCell ref="AB90:AF90"/>
    <mergeCell ref="AG90:AI90"/>
    <mergeCell ref="AK90:AP90"/>
    <mergeCell ref="B91:C91"/>
    <mergeCell ref="D91:E91"/>
    <mergeCell ref="F91:G91"/>
    <mergeCell ref="H91:I91"/>
    <mergeCell ref="J91:L91"/>
    <mergeCell ref="R93:S93"/>
    <mergeCell ref="T93:AA93"/>
    <mergeCell ref="AB93:AF93"/>
    <mergeCell ref="AG93:AI93"/>
    <mergeCell ref="AK93:AP93"/>
    <mergeCell ref="B94:C94"/>
    <mergeCell ref="D94:E94"/>
    <mergeCell ref="F94:G94"/>
    <mergeCell ref="H94:I94"/>
    <mergeCell ref="J94:L94"/>
    <mergeCell ref="AB92:AF92"/>
    <mergeCell ref="AG92:AI92"/>
    <mergeCell ref="AK92:AP92"/>
    <mergeCell ref="B93:C93"/>
    <mergeCell ref="D93:E93"/>
    <mergeCell ref="F93:G93"/>
    <mergeCell ref="H93:I93"/>
    <mergeCell ref="J93:L93"/>
    <mergeCell ref="M93:O93"/>
    <mergeCell ref="P93:Q93"/>
    <mergeCell ref="AB95:AF95"/>
    <mergeCell ref="AG95:AI95"/>
    <mergeCell ref="AK95:AP95"/>
    <mergeCell ref="B96:C96"/>
    <mergeCell ref="D96:E96"/>
    <mergeCell ref="F96:G96"/>
    <mergeCell ref="H96:I96"/>
    <mergeCell ref="J96:L96"/>
    <mergeCell ref="M96:O96"/>
    <mergeCell ref="P96:Q96"/>
    <mergeCell ref="AK94:AP94"/>
    <mergeCell ref="B95:C95"/>
    <mergeCell ref="D95:E95"/>
    <mergeCell ref="F95:G95"/>
    <mergeCell ref="H95:I95"/>
    <mergeCell ref="J95:L95"/>
    <mergeCell ref="M95:O95"/>
    <mergeCell ref="P95:Q95"/>
    <mergeCell ref="R95:S95"/>
    <mergeCell ref="T95:AA95"/>
    <mergeCell ref="M94:O94"/>
    <mergeCell ref="P94:Q94"/>
    <mergeCell ref="R94:S94"/>
    <mergeCell ref="T94:AA94"/>
    <mergeCell ref="AB94:AF94"/>
    <mergeCell ref="AG94:AI94"/>
    <mergeCell ref="AK97:AP97"/>
    <mergeCell ref="B98:C98"/>
    <mergeCell ref="D98:E98"/>
    <mergeCell ref="F98:G98"/>
    <mergeCell ref="H98:I98"/>
    <mergeCell ref="J98:L98"/>
    <mergeCell ref="M98:O98"/>
    <mergeCell ref="P98:Q98"/>
    <mergeCell ref="R98:S98"/>
    <mergeCell ref="T98:AA98"/>
    <mergeCell ref="M97:O97"/>
    <mergeCell ref="P97:Q97"/>
    <mergeCell ref="R97:S97"/>
    <mergeCell ref="T97:AA97"/>
    <mergeCell ref="AB97:AF97"/>
    <mergeCell ref="AG97:AI97"/>
    <mergeCell ref="R96:S96"/>
    <mergeCell ref="T96:AA96"/>
    <mergeCell ref="AB96:AF96"/>
    <mergeCell ref="AG96:AI96"/>
    <mergeCell ref="AK96:AP96"/>
    <mergeCell ref="B97:C97"/>
    <mergeCell ref="D97:E97"/>
    <mergeCell ref="F97:G97"/>
    <mergeCell ref="H97:I97"/>
    <mergeCell ref="J97:L97"/>
    <mergeCell ref="R99:S99"/>
    <mergeCell ref="T99:AA99"/>
    <mergeCell ref="AB99:AF99"/>
    <mergeCell ref="AG99:AI99"/>
    <mergeCell ref="AK99:AP99"/>
    <mergeCell ref="B100:C100"/>
    <mergeCell ref="D100:E100"/>
    <mergeCell ref="F100:G100"/>
    <mergeCell ref="H100:I100"/>
    <mergeCell ref="J100:L100"/>
    <mergeCell ref="AB98:AF98"/>
    <mergeCell ref="AG98:AI98"/>
    <mergeCell ref="AK98:AP98"/>
    <mergeCell ref="B99:C99"/>
    <mergeCell ref="D99:E99"/>
    <mergeCell ref="F99:G99"/>
    <mergeCell ref="H99:I99"/>
    <mergeCell ref="J99:L99"/>
    <mergeCell ref="M99:O99"/>
    <mergeCell ref="P99:Q99"/>
    <mergeCell ref="AB101:AF101"/>
    <mergeCell ref="AG101:AI101"/>
    <mergeCell ref="AK101:AP101"/>
    <mergeCell ref="B102:C102"/>
    <mergeCell ref="D102:E102"/>
    <mergeCell ref="F102:G102"/>
    <mergeCell ref="H102:I102"/>
    <mergeCell ref="J102:L102"/>
    <mergeCell ref="M102:O102"/>
    <mergeCell ref="P102:Q102"/>
    <mergeCell ref="AK100:AP100"/>
    <mergeCell ref="B101:C101"/>
    <mergeCell ref="D101:E101"/>
    <mergeCell ref="F101:G101"/>
    <mergeCell ref="H101:I101"/>
    <mergeCell ref="J101:L101"/>
    <mergeCell ref="M101:O101"/>
    <mergeCell ref="P101:Q101"/>
    <mergeCell ref="R101:S101"/>
    <mergeCell ref="T101:AA101"/>
    <mergeCell ref="M100:O100"/>
    <mergeCell ref="P100:Q100"/>
    <mergeCell ref="R100:S100"/>
    <mergeCell ref="T100:AA100"/>
    <mergeCell ref="AB100:AF100"/>
    <mergeCell ref="AG100:AI100"/>
    <mergeCell ref="AK103:AP103"/>
    <mergeCell ref="B104:C104"/>
    <mergeCell ref="D104:E104"/>
    <mergeCell ref="F104:G104"/>
    <mergeCell ref="H104:I104"/>
    <mergeCell ref="J104:L104"/>
    <mergeCell ref="M104:O104"/>
    <mergeCell ref="P104:Q104"/>
    <mergeCell ref="R104:S104"/>
    <mergeCell ref="T104:AA104"/>
    <mergeCell ref="M103:O103"/>
    <mergeCell ref="P103:Q103"/>
    <mergeCell ref="R103:S103"/>
    <mergeCell ref="T103:AA103"/>
    <mergeCell ref="AB103:AF103"/>
    <mergeCell ref="AG103:AI103"/>
    <mergeCell ref="R102:S102"/>
    <mergeCell ref="T102:AA102"/>
    <mergeCell ref="AB102:AF102"/>
    <mergeCell ref="AG102:AI102"/>
    <mergeCell ref="AK102:AP102"/>
    <mergeCell ref="B103:C103"/>
    <mergeCell ref="D103:E103"/>
    <mergeCell ref="F103:G103"/>
    <mergeCell ref="H103:I103"/>
    <mergeCell ref="J103:L103"/>
    <mergeCell ref="R105:S105"/>
    <mergeCell ref="T105:AA105"/>
    <mergeCell ref="AB105:AF105"/>
    <mergeCell ref="AG105:AI105"/>
    <mergeCell ref="AK105:AP105"/>
    <mergeCell ref="B106:C106"/>
    <mergeCell ref="D106:E106"/>
    <mergeCell ref="F106:G106"/>
    <mergeCell ref="H106:I106"/>
    <mergeCell ref="J106:L106"/>
    <mergeCell ref="AB104:AF104"/>
    <mergeCell ref="AG104:AI104"/>
    <mergeCell ref="AK104:AP104"/>
    <mergeCell ref="B105:C105"/>
    <mergeCell ref="D105:E105"/>
    <mergeCell ref="F105:G105"/>
    <mergeCell ref="H105:I105"/>
    <mergeCell ref="J105:L105"/>
    <mergeCell ref="M105:O105"/>
    <mergeCell ref="P105:Q105"/>
    <mergeCell ref="AB107:AF107"/>
    <mergeCell ref="AG107:AI107"/>
    <mergeCell ref="AK107:AP107"/>
    <mergeCell ref="B108:C108"/>
    <mergeCell ref="D108:E108"/>
    <mergeCell ref="F108:G108"/>
    <mergeCell ref="H108:I108"/>
    <mergeCell ref="J108:L108"/>
    <mergeCell ref="M108:O108"/>
    <mergeCell ref="P108:Q108"/>
    <mergeCell ref="AK106:AP106"/>
    <mergeCell ref="B107:C107"/>
    <mergeCell ref="D107:E107"/>
    <mergeCell ref="F107:G107"/>
    <mergeCell ref="H107:I107"/>
    <mergeCell ref="J107:L107"/>
    <mergeCell ref="M107:O107"/>
    <mergeCell ref="P107:Q107"/>
    <mergeCell ref="R107:S107"/>
    <mergeCell ref="T107:AA107"/>
    <mergeCell ref="M106:O106"/>
    <mergeCell ref="P106:Q106"/>
    <mergeCell ref="R106:S106"/>
    <mergeCell ref="T106:AA106"/>
    <mergeCell ref="AB106:AF106"/>
    <mergeCell ref="AG106:AI106"/>
    <mergeCell ref="AK109:AP109"/>
    <mergeCell ref="B110:C110"/>
    <mergeCell ref="D110:E110"/>
    <mergeCell ref="F110:G110"/>
    <mergeCell ref="H110:I110"/>
    <mergeCell ref="J110:L110"/>
    <mergeCell ref="M110:O110"/>
    <mergeCell ref="P110:Q110"/>
    <mergeCell ref="R110:S110"/>
    <mergeCell ref="T110:AA110"/>
    <mergeCell ref="M109:O109"/>
    <mergeCell ref="P109:Q109"/>
    <mergeCell ref="R109:S109"/>
    <mergeCell ref="T109:AA109"/>
    <mergeCell ref="AB109:AF109"/>
    <mergeCell ref="AG109:AI109"/>
    <mergeCell ref="R108:S108"/>
    <mergeCell ref="T108:AA108"/>
    <mergeCell ref="AB108:AF108"/>
    <mergeCell ref="AG108:AI108"/>
    <mergeCell ref="AK108:AP108"/>
    <mergeCell ref="B109:C109"/>
    <mergeCell ref="D109:E109"/>
    <mergeCell ref="F109:G109"/>
    <mergeCell ref="H109:I109"/>
    <mergeCell ref="J109:L109"/>
    <mergeCell ref="R111:S111"/>
    <mergeCell ref="T111:AA111"/>
    <mergeCell ref="AB111:AF111"/>
    <mergeCell ref="AG111:AI111"/>
    <mergeCell ref="AK111:AP111"/>
    <mergeCell ref="B112:C112"/>
    <mergeCell ref="D112:E112"/>
    <mergeCell ref="F112:G112"/>
    <mergeCell ref="H112:I112"/>
    <mergeCell ref="J112:L112"/>
    <mergeCell ref="AB110:AF110"/>
    <mergeCell ref="AG110:AI110"/>
    <mergeCell ref="AK110:AP110"/>
    <mergeCell ref="B111:C111"/>
    <mergeCell ref="D111:E111"/>
    <mergeCell ref="F111:G111"/>
    <mergeCell ref="H111:I111"/>
    <mergeCell ref="J111:L111"/>
    <mergeCell ref="M111:O111"/>
    <mergeCell ref="P111:Q111"/>
    <mergeCell ref="AB113:AF113"/>
    <mergeCell ref="AG113:AI113"/>
    <mergeCell ref="AK113:AP113"/>
    <mergeCell ref="B114:C114"/>
    <mergeCell ref="D114:E114"/>
    <mergeCell ref="F114:G114"/>
    <mergeCell ref="H114:I114"/>
    <mergeCell ref="J114:L114"/>
    <mergeCell ref="M114:O114"/>
    <mergeCell ref="P114:Q114"/>
    <mergeCell ref="AK112:AP112"/>
    <mergeCell ref="B113:C113"/>
    <mergeCell ref="D113:E113"/>
    <mergeCell ref="F113:G113"/>
    <mergeCell ref="H113:I113"/>
    <mergeCell ref="J113:L113"/>
    <mergeCell ref="M113:O113"/>
    <mergeCell ref="P113:Q113"/>
    <mergeCell ref="R113:S113"/>
    <mergeCell ref="T113:AA113"/>
    <mergeCell ref="M112:O112"/>
    <mergeCell ref="P112:Q112"/>
    <mergeCell ref="R112:S112"/>
    <mergeCell ref="T112:AA112"/>
    <mergeCell ref="AB112:AF112"/>
    <mergeCell ref="AG112:AI112"/>
    <mergeCell ref="AK115:AP115"/>
    <mergeCell ref="B116:C116"/>
    <mergeCell ref="D116:E116"/>
    <mergeCell ref="F116:G116"/>
    <mergeCell ref="H116:I116"/>
    <mergeCell ref="J116:L116"/>
    <mergeCell ref="M116:O116"/>
    <mergeCell ref="P116:Q116"/>
    <mergeCell ref="R116:S116"/>
    <mergeCell ref="T116:AA116"/>
    <mergeCell ref="M115:O115"/>
    <mergeCell ref="P115:Q115"/>
    <mergeCell ref="R115:S115"/>
    <mergeCell ref="T115:AA115"/>
    <mergeCell ref="AB115:AF115"/>
    <mergeCell ref="AG115:AI115"/>
    <mergeCell ref="R114:S114"/>
    <mergeCell ref="T114:AA114"/>
    <mergeCell ref="AB114:AF114"/>
    <mergeCell ref="AG114:AI114"/>
    <mergeCell ref="AK114:AP114"/>
    <mergeCell ref="B115:C115"/>
    <mergeCell ref="D115:E115"/>
    <mergeCell ref="F115:G115"/>
    <mergeCell ref="H115:I115"/>
    <mergeCell ref="J115:L115"/>
    <mergeCell ref="R117:S117"/>
    <mergeCell ref="T117:AA117"/>
    <mergeCell ref="AB117:AF117"/>
    <mergeCell ref="AG117:AI117"/>
    <mergeCell ref="AK117:AP117"/>
    <mergeCell ref="B118:C118"/>
    <mergeCell ref="D118:E118"/>
    <mergeCell ref="F118:G118"/>
    <mergeCell ref="H118:I118"/>
    <mergeCell ref="J118:L118"/>
    <mergeCell ref="AB116:AF116"/>
    <mergeCell ref="AG116:AI116"/>
    <mergeCell ref="AK116:AP116"/>
    <mergeCell ref="B117:C117"/>
    <mergeCell ref="D117:E117"/>
    <mergeCell ref="F117:G117"/>
    <mergeCell ref="H117:I117"/>
    <mergeCell ref="J117:L117"/>
    <mergeCell ref="M117:O117"/>
    <mergeCell ref="P117:Q117"/>
    <mergeCell ref="AB119:AF119"/>
    <mergeCell ref="AG119:AI119"/>
    <mergeCell ref="AK119:AP119"/>
    <mergeCell ref="B120:C120"/>
    <mergeCell ref="D120:E120"/>
    <mergeCell ref="F120:G120"/>
    <mergeCell ref="H120:I120"/>
    <mergeCell ref="J120:L120"/>
    <mergeCell ref="M120:O120"/>
    <mergeCell ref="P120:Q120"/>
    <mergeCell ref="AK118:AP118"/>
    <mergeCell ref="B119:C119"/>
    <mergeCell ref="D119:E119"/>
    <mergeCell ref="F119:G119"/>
    <mergeCell ref="H119:I119"/>
    <mergeCell ref="J119:L119"/>
    <mergeCell ref="M119:O119"/>
    <mergeCell ref="P119:Q119"/>
    <mergeCell ref="R119:S119"/>
    <mergeCell ref="T119:AA119"/>
    <mergeCell ref="M118:O118"/>
    <mergeCell ref="P118:Q118"/>
    <mergeCell ref="R118:S118"/>
    <mergeCell ref="T118:AA118"/>
    <mergeCell ref="AB118:AF118"/>
    <mergeCell ref="AG118:AI118"/>
    <mergeCell ref="AK121:AP121"/>
    <mergeCell ref="B122:C122"/>
    <mergeCell ref="D122:E122"/>
    <mergeCell ref="F122:G122"/>
    <mergeCell ref="H122:I122"/>
    <mergeCell ref="J122:L122"/>
    <mergeCell ref="M122:O122"/>
    <mergeCell ref="P122:Q122"/>
    <mergeCell ref="R122:S122"/>
    <mergeCell ref="T122:AA122"/>
    <mergeCell ref="M121:O121"/>
    <mergeCell ref="P121:Q121"/>
    <mergeCell ref="R121:S121"/>
    <mergeCell ref="T121:AA121"/>
    <mergeCell ref="AB121:AF121"/>
    <mergeCell ref="AG121:AI121"/>
    <mergeCell ref="R120:S120"/>
    <mergeCell ref="T120:AA120"/>
    <mergeCell ref="AB120:AF120"/>
    <mergeCell ref="AG120:AI120"/>
    <mergeCell ref="AK120:AP120"/>
    <mergeCell ref="B121:C121"/>
    <mergeCell ref="D121:E121"/>
    <mergeCell ref="F121:G121"/>
    <mergeCell ref="H121:I121"/>
    <mergeCell ref="J121:L121"/>
    <mergeCell ref="R123:S123"/>
    <mergeCell ref="T123:AA123"/>
    <mergeCell ref="AB123:AF123"/>
    <mergeCell ref="AG123:AI123"/>
    <mergeCell ref="AK123:AP123"/>
    <mergeCell ref="B124:C124"/>
    <mergeCell ref="D124:E124"/>
    <mergeCell ref="F124:G124"/>
    <mergeCell ref="H124:I124"/>
    <mergeCell ref="J124:L124"/>
    <mergeCell ref="AB122:AF122"/>
    <mergeCell ref="AG122:AI122"/>
    <mergeCell ref="AK122:AP122"/>
    <mergeCell ref="B123:C123"/>
    <mergeCell ref="D123:E123"/>
    <mergeCell ref="F123:G123"/>
    <mergeCell ref="H123:I123"/>
    <mergeCell ref="J123:L123"/>
    <mergeCell ref="M123:O123"/>
    <mergeCell ref="P123:Q123"/>
    <mergeCell ref="AB125:AF125"/>
    <mergeCell ref="AG125:AI125"/>
    <mergeCell ref="AK125:AP125"/>
    <mergeCell ref="B126:C126"/>
    <mergeCell ref="D126:E126"/>
    <mergeCell ref="F126:G126"/>
    <mergeCell ref="H126:I126"/>
    <mergeCell ref="J126:L126"/>
    <mergeCell ref="M126:O126"/>
    <mergeCell ref="P126:Q126"/>
    <mergeCell ref="AK124:AP124"/>
    <mergeCell ref="B125:C125"/>
    <mergeCell ref="D125:E125"/>
    <mergeCell ref="F125:G125"/>
    <mergeCell ref="H125:I125"/>
    <mergeCell ref="J125:L125"/>
    <mergeCell ref="M125:O125"/>
    <mergeCell ref="P125:Q125"/>
    <mergeCell ref="R125:S125"/>
    <mergeCell ref="T125:AA125"/>
    <mergeCell ref="M124:O124"/>
    <mergeCell ref="P124:Q124"/>
    <mergeCell ref="R124:S124"/>
    <mergeCell ref="T124:AA124"/>
    <mergeCell ref="AB124:AF124"/>
    <mergeCell ref="AG124:AI124"/>
    <mergeCell ref="AK127:AP127"/>
    <mergeCell ref="B128:C128"/>
    <mergeCell ref="D128:E128"/>
    <mergeCell ref="F128:G128"/>
    <mergeCell ref="H128:I128"/>
    <mergeCell ref="J128:L128"/>
    <mergeCell ref="M128:O128"/>
    <mergeCell ref="P128:Q128"/>
    <mergeCell ref="R128:S128"/>
    <mergeCell ref="T128:AA128"/>
    <mergeCell ref="M127:O127"/>
    <mergeCell ref="P127:Q127"/>
    <mergeCell ref="R127:S127"/>
    <mergeCell ref="T127:AA127"/>
    <mergeCell ref="AB127:AF127"/>
    <mergeCell ref="AG127:AI127"/>
    <mergeCell ref="R126:S126"/>
    <mergeCell ref="T126:AA126"/>
    <mergeCell ref="AB126:AF126"/>
    <mergeCell ref="AG126:AI126"/>
    <mergeCell ref="AK126:AP126"/>
    <mergeCell ref="B127:C127"/>
    <mergeCell ref="D127:E127"/>
    <mergeCell ref="F127:G127"/>
    <mergeCell ref="H127:I127"/>
    <mergeCell ref="J127:L127"/>
    <mergeCell ref="R129:S129"/>
    <mergeCell ref="T129:AA129"/>
    <mergeCell ref="AB129:AF129"/>
    <mergeCell ref="AG129:AI129"/>
    <mergeCell ref="AK129:AP129"/>
    <mergeCell ref="B130:C130"/>
    <mergeCell ref="D130:E130"/>
    <mergeCell ref="F130:G130"/>
    <mergeCell ref="H130:I130"/>
    <mergeCell ref="J130:L130"/>
    <mergeCell ref="AB128:AF128"/>
    <mergeCell ref="AG128:AI128"/>
    <mergeCell ref="AK128:AP128"/>
    <mergeCell ref="B129:C129"/>
    <mergeCell ref="D129:E129"/>
    <mergeCell ref="F129:G129"/>
    <mergeCell ref="H129:I129"/>
    <mergeCell ref="J129:L129"/>
    <mergeCell ref="M129:O129"/>
    <mergeCell ref="P129:Q129"/>
    <mergeCell ref="AB131:AF131"/>
    <mergeCell ref="AG131:AI131"/>
    <mergeCell ref="AK131:AP131"/>
    <mergeCell ref="B132:C132"/>
    <mergeCell ref="D132:E132"/>
    <mergeCell ref="F132:G132"/>
    <mergeCell ref="H132:I132"/>
    <mergeCell ref="J132:L132"/>
    <mergeCell ref="M132:O132"/>
    <mergeCell ref="P132:Q132"/>
    <mergeCell ref="AK130:AP130"/>
    <mergeCell ref="B131:C131"/>
    <mergeCell ref="D131:E131"/>
    <mergeCell ref="F131:G131"/>
    <mergeCell ref="H131:I131"/>
    <mergeCell ref="J131:L131"/>
    <mergeCell ref="M131:O131"/>
    <mergeCell ref="P131:Q131"/>
    <mergeCell ref="R131:S131"/>
    <mergeCell ref="T131:AA131"/>
    <mergeCell ref="M130:O130"/>
    <mergeCell ref="P130:Q130"/>
    <mergeCell ref="R130:S130"/>
    <mergeCell ref="T130:AA130"/>
    <mergeCell ref="AB130:AF130"/>
    <mergeCell ref="AG130:AI130"/>
    <mergeCell ref="AK133:AP133"/>
    <mergeCell ref="B134:C134"/>
    <mergeCell ref="D134:E134"/>
    <mergeCell ref="F134:G134"/>
    <mergeCell ref="H134:I134"/>
    <mergeCell ref="J134:L134"/>
    <mergeCell ref="M134:O134"/>
    <mergeCell ref="P134:Q134"/>
    <mergeCell ref="R134:S134"/>
    <mergeCell ref="T134:AA134"/>
    <mergeCell ref="M133:O133"/>
    <mergeCell ref="P133:Q133"/>
    <mergeCell ref="R133:S133"/>
    <mergeCell ref="T133:AA133"/>
    <mergeCell ref="AB133:AF133"/>
    <mergeCell ref="AG133:AI133"/>
    <mergeCell ref="R132:S132"/>
    <mergeCell ref="T132:AA132"/>
    <mergeCell ref="AB132:AF132"/>
    <mergeCell ref="AG132:AI132"/>
    <mergeCell ref="AK132:AP132"/>
    <mergeCell ref="B133:C133"/>
    <mergeCell ref="D133:E133"/>
    <mergeCell ref="F133:G133"/>
    <mergeCell ref="H133:I133"/>
    <mergeCell ref="J133:L133"/>
    <mergeCell ref="R135:S135"/>
    <mergeCell ref="T135:AA135"/>
    <mergeCell ref="AB135:AF135"/>
    <mergeCell ref="AG135:AI135"/>
    <mergeCell ref="AK135:AP135"/>
    <mergeCell ref="B136:C136"/>
    <mergeCell ref="D136:E136"/>
    <mergeCell ref="F136:G136"/>
    <mergeCell ref="H136:I136"/>
    <mergeCell ref="J136:L136"/>
    <mergeCell ref="AB134:AF134"/>
    <mergeCell ref="AG134:AI134"/>
    <mergeCell ref="AK134:AP134"/>
    <mergeCell ref="B135:C135"/>
    <mergeCell ref="D135:E135"/>
    <mergeCell ref="F135:G135"/>
    <mergeCell ref="H135:I135"/>
    <mergeCell ref="J135:L135"/>
    <mergeCell ref="M135:O135"/>
    <mergeCell ref="P135:Q135"/>
    <mergeCell ref="AB137:AF137"/>
    <mergeCell ref="AG137:AI137"/>
    <mergeCell ref="AK137:AP137"/>
    <mergeCell ref="B138:C138"/>
    <mergeCell ref="D138:E138"/>
    <mergeCell ref="F138:G138"/>
    <mergeCell ref="H138:I138"/>
    <mergeCell ref="J138:L138"/>
    <mergeCell ref="M138:O138"/>
    <mergeCell ref="P138:Q138"/>
    <mergeCell ref="AK136:AP136"/>
    <mergeCell ref="B137:C137"/>
    <mergeCell ref="D137:E137"/>
    <mergeCell ref="F137:G137"/>
    <mergeCell ref="H137:I137"/>
    <mergeCell ref="J137:L137"/>
    <mergeCell ref="M137:O137"/>
    <mergeCell ref="P137:Q137"/>
    <mergeCell ref="R137:S137"/>
    <mergeCell ref="T137:AA137"/>
    <mergeCell ref="M136:O136"/>
    <mergeCell ref="P136:Q136"/>
    <mergeCell ref="R136:S136"/>
    <mergeCell ref="T136:AA136"/>
    <mergeCell ref="AB136:AF136"/>
    <mergeCell ref="AG136:AI136"/>
    <mergeCell ref="AK139:AP139"/>
    <mergeCell ref="B140:C140"/>
    <mergeCell ref="D140:E140"/>
    <mergeCell ref="F140:G140"/>
    <mergeCell ref="H140:I140"/>
    <mergeCell ref="J140:L140"/>
    <mergeCell ref="M140:O140"/>
    <mergeCell ref="P140:Q140"/>
    <mergeCell ref="R140:S140"/>
    <mergeCell ref="T140:AA140"/>
    <mergeCell ref="M139:O139"/>
    <mergeCell ref="P139:Q139"/>
    <mergeCell ref="R139:S139"/>
    <mergeCell ref="T139:AA139"/>
    <mergeCell ref="AB139:AF139"/>
    <mergeCell ref="AG139:AI139"/>
    <mergeCell ref="R138:S138"/>
    <mergeCell ref="T138:AA138"/>
    <mergeCell ref="AB138:AF138"/>
    <mergeCell ref="AG138:AI138"/>
    <mergeCell ref="AK138:AP138"/>
    <mergeCell ref="B139:C139"/>
    <mergeCell ref="D139:E139"/>
    <mergeCell ref="F139:G139"/>
    <mergeCell ref="H139:I139"/>
    <mergeCell ref="J139:L139"/>
    <mergeCell ref="R141:S141"/>
    <mergeCell ref="T141:AA141"/>
    <mergeCell ref="AB141:AF141"/>
    <mergeCell ref="AG141:AI141"/>
    <mergeCell ref="AK141:AP141"/>
    <mergeCell ref="B142:C142"/>
    <mergeCell ref="D142:E142"/>
    <mergeCell ref="F142:G142"/>
    <mergeCell ref="H142:I142"/>
    <mergeCell ref="J142:L142"/>
    <mergeCell ref="AB140:AF140"/>
    <mergeCell ref="AG140:AI140"/>
    <mergeCell ref="AK140:AP140"/>
    <mergeCell ref="B141:C141"/>
    <mergeCell ref="D141:E141"/>
    <mergeCell ref="F141:G141"/>
    <mergeCell ref="H141:I141"/>
    <mergeCell ref="J141:L141"/>
    <mergeCell ref="M141:O141"/>
    <mergeCell ref="P141:Q141"/>
    <mergeCell ref="AB143:AF143"/>
    <mergeCell ref="AG143:AI143"/>
    <mergeCell ref="AK143:AP143"/>
    <mergeCell ref="B144:C144"/>
    <mergeCell ref="D144:E144"/>
    <mergeCell ref="F144:G144"/>
    <mergeCell ref="H144:I144"/>
    <mergeCell ref="J144:L144"/>
    <mergeCell ref="M144:O144"/>
    <mergeCell ref="P144:Q144"/>
    <mergeCell ref="AK142:AP142"/>
    <mergeCell ref="B143:C143"/>
    <mergeCell ref="D143:E143"/>
    <mergeCell ref="F143:G143"/>
    <mergeCell ref="H143:I143"/>
    <mergeCell ref="J143:L143"/>
    <mergeCell ref="M143:O143"/>
    <mergeCell ref="P143:Q143"/>
    <mergeCell ref="R143:S143"/>
    <mergeCell ref="T143:AA143"/>
    <mergeCell ref="M142:O142"/>
    <mergeCell ref="P142:Q142"/>
    <mergeCell ref="R142:S142"/>
    <mergeCell ref="T142:AA142"/>
    <mergeCell ref="AB142:AF142"/>
    <mergeCell ref="AG142:AI142"/>
    <mergeCell ref="AK145:AP145"/>
    <mergeCell ref="B146:C146"/>
    <mergeCell ref="D146:E146"/>
    <mergeCell ref="F146:G146"/>
    <mergeCell ref="H146:I146"/>
    <mergeCell ref="J146:L146"/>
    <mergeCell ref="M146:O146"/>
    <mergeCell ref="P146:Q146"/>
    <mergeCell ref="R146:S146"/>
    <mergeCell ref="T146:AA146"/>
    <mergeCell ref="M145:O145"/>
    <mergeCell ref="P145:Q145"/>
    <mergeCell ref="R145:S145"/>
    <mergeCell ref="T145:AA145"/>
    <mergeCell ref="AB145:AF145"/>
    <mergeCell ref="AG145:AI145"/>
    <mergeCell ref="R144:S144"/>
    <mergeCell ref="T144:AA144"/>
    <mergeCell ref="AB144:AF144"/>
    <mergeCell ref="AG144:AI144"/>
    <mergeCell ref="AK144:AP144"/>
    <mergeCell ref="B145:C145"/>
    <mergeCell ref="D145:E145"/>
    <mergeCell ref="F145:G145"/>
    <mergeCell ref="H145:I145"/>
    <mergeCell ref="J145:L145"/>
    <mergeCell ref="R147:S147"/>
    <mergeCell ref="T147:AA147"/>
    <mergeCell ref="AB147:AF147"/>
    <mergeCell ref="AG147:AI147"/>
    <mergeCell ref="AK147:AP147"/>
    <mergeCell ref="B148:C148"/>
    <mergeCell ref="D148:E148"/>
    <mergeCell ref="F148:G148"/>
    <mergeCell ref="H148:I148"/>
    <mergeCell ref="J148:L148"/>
    <mergeCell ref="AB146:AF146"/>
    <mergeCell ref="AG146:AI146"/>
    <mergeCell ref="AK146:AP146"/>
    <mergeCell ref="B147:C147"/>
    <mergeCell ref="D147:E147"/>
    <mergeCell ref="F147:G147"/>
    <mergeCell ref="H147:I147"/>
    <mergeCell ref="J147:L147"/>
    <mergeCell ref="M147:O147"/>
    <mergeCell ref="P147:Q147"/>
    <mergeCell ref="AB149:AF149"/>
    <mergeCell ref="AG149:AI149"/>
    <mergeCell ref="AK149:AP149"/>
    <mergeCell ref="B150:C150"/>
    <mergeCell ref="D150:E150"/>
    <mergeCell ref="F150:G150"/>
    <mergeCell ref="H150:I150"/>
    <mergeCell ref="J150:L150"/>
    <mergeCell ref="M150:O150"/>
    <mergeCell ref="P150:Q150"/>
    <mergeCell ref="AK148:AP148"/>
    <mergeCell ref="B149:C149"/>
    <mergeCell ref="D149:E149"/>
    <mergeCell ref="F149:G149"/>
    <mergeCell ref="H149:I149"/>
    <mergeCell ref="J149:L149"/>
    <mergeCell ref="M149:O149"/>
    <mergeCell ref="P149:Q149"/>
    <mergeCell ref="R149:S149"/>
    <mergeCell ref="T149:AA149"/>
    <mergeCell ref="M148:O148"/>
    <mergeCell ref="P148:Q148"/>
    <mergeCell ref="R148:S148"/>
    <mergeCell ref="T148:AA148"/>
    <mergeCell ref="AB148:AF148"/>
    <mergeCell ref="AG148:AI148"/>
    <mergeCell ref="AK151:AP151"/>
    <mergeCell ref="B152:C152"/>
    <mergeCell ref="D152:E152"/>
    <mergeCell ref="F152:G152"/>
    <mergeCell ref="H152:I152"/>
    <mergeCell ref="J152:L152"/>
    <mergeCell ref="M152:O152"/>
    <mergeCell ref="P152:Q152"/>
    <mergeCell ref="R152:S152"/>
    <mergeCell ref="T152:AA152"/>
    <mergeCell ref="M151:O151"/>
    <mergeCell ref="P151:Q151"/>
    <mergeCell ref="R151:S151"/>
    <mergeCell ref="T151:AA151"/>
    <mergeCell ref="AB151:AF151"/>
    <mergeCell ref="AG151:AI151"/>
    <mergeCell ref="R150:S150"/>
    <mergeCell ref="T150:AA150"/>
    <mergeCell ref="AB150:AF150"/>
    <mergeCell ref="AG150:AI150"/>
    <mergeCell ref="AK150:AP150"/>
    <mergeCell ref="B151:C151"/>
    <mergeCell ref="D151:E151"/>
    <mergeCell ref="F151:G151"/>
    <mergeCell ref="H151:I151"/>
    <mergeCell ref="J151:L151"/>
    <mergeCell ref="R153:S153"/>
    <mergeCell ref="T153:AA153"/>
    <mergeCell ref="AB153:AF153"/>
    <mergeCell ref="AG153:AI153"/>
    <mergeCell ref="AK153:AP153"/>
    <mergeCell ref="B154:C154"/>
    <mergeCell ref="D154:E154"/>
    <mergeCell ref="F154:G154"/>
    <mergeCell ref="H154:I154"/>
    <mergeCell ref="J154:L154"/>
    <mergeCell ref="AB152:AF152"/>
    <mergeCell ref="AG152:AI152"/>
    <mergeCell ref="AK152:AP152"/>
    <mergeCell ref="B153:C153"/>
    <mergeCell ref="D153:E153"/>
    <mergeCell ref="F153:G153"/>
    <mergeCell ref="H153:I153"/>
    <mergeCell ref="J153:L153"/>
    <mergeCell ref="M153:O153"/>
    <mergeCell ref="P153:Q153"/>
    <mergeCell ref="AB155:AF155"/>
    <mergeCell ref="AG155:AI155"/>
    <mergeCell ref="AK155:AP155"/>
    <mergeCell ref="B156:C156"/>
    <mergeCell ref="D156:E156"/>
    <mergeCell ref="F156:G156"/>
    <mergeCell ref="H156:I156"/>
    <mergeCell ref="J156:L156"/>
    <mergeCell ref="M156:O156"/>
    <mergeCell ref="P156:Q156"/>
    <mergeCell ref="AK154:AP154"/>
    <mergeCell ref="B155:C155"/>
    <mergeCell ref="D155:E155"/>
    <mergeCell ref="F155:G155"/>
    <mergeCell ref="H155:I155"/>
    <mergeCell ref="J155:L155"/>
    <mergeCell ref="M155:O155"/>
    <mergeCell ref="P155:Q155"/>
    <mergeCell ref="R155:S155"/>
    <mergeCell ref="T155:AA155"/>
    <mergeCell ref="M154:O154"/>
    <mergeCell ref="P154:Q154"/>
    <mergeCell ref="R154:S154"/>
    <mergeCell ref="T154:AA154"/>
    <mergeCell ref="AB154:AF154"/>
    <mergeCell ref="AG154:AI154"/>
    <mergeCell ref="AK157:AP157"/>
    <mergeCell ref="B158:C158"/>
    <mergeCell ref="D158:E158"/>
    <mergeCell ref="F158:G158"/>
    <mergeCell ref="H158:I158"/>
    <mergeCell ref="J158:L158"/>
    <mergeCell ref="M158:O158"/>
    <mergeCell ref="P158:Q158"/>
    <mergeCell ref="R158:S158"/>
    <mergeCell ref="T158:AA158"/>
    <mergeCell ref="M157:O157"/>
    <mergeCell ref="P157:Q157"/>
    <mergeCell ref="R157:S157"/>
    <mergeCell ref="T157:AA157"/>
    <mergeCell ref="AB157:AF157"/>
    <mergeCell ref="AG157:AI157"/>
    <mergeCell ref="R156:S156"/>
    <mergeCell ref="T156:AA156"/>
    <mergeCell ref="AB156:AF156"/>
    <mergeCell ref="AG156:AI156"/>
    <mergeCell ref="AK156:AP156"/>
    <mergeCell ref="B157:C157"/>
    <mergeCell ref="D157:E157"/>
    <mergeCell ref="F157:G157"/>
    <mergeCell ref="H157:I157"/>
    <mergeCell ref="J157:L157"/>
    <mergeCell ref="R159:S159"/>
    <mergeCell ref="T159:AA159"/>
    <mergeCell ref="AB159:AF159"/>
    <mergeCell ref="AG159:AI159"/>
    <mergeCell ref="AK159:AP159"/>
    <mergeCell ref="B160:C160"/>
    <mergeCell ref="D160:E160"/>
    <mergeCell ref="F160:G160"/>
    <mergeCell ref="H160:I160"/>
    <mergeCell ref="J160:L160"/>
    <mergeCell ref="AB158:AF158"/>
    <mergeCell ref="AG158:AI158"/>
    <mergeCell ref="AK158:AP158"/>
    <mergeCell ref="B159:C159"/>
    <mergeCell ref="D159:E159"/>
    <mergeCell ref="F159:G159"/>
    <mergeCell ref="H159:I159"/>
    <mergeCell ref="J159:L159"/>
    <mergeCell ref="M159:O159"/>
    <mergeCell ref="P159:Q159"/>
    <mergeCell ref="AB161:AF161"/>
    <mergeCell ref="AG161:AI161"/>
    <mergeCell ref="AK161:AP161"/>
    <mergeCell ref="B162:C162"/>
    <mergeCell ref="D162:E162"/>
    <mergeCell ref="F162:G162"/>
    <mergeCell ref="H162:I162"/>
    <mergeCell ref="J162:L162"/>
    <mergeCell ref="M162:O162"/>
    <mergeCell ref="P162:Q162"/>
    <mergeCell ref="AK160:AP160"/>
    <mergeCell ref="B161:C161"/>
    <mergeCell ref="D161:E161"/>
    <mergeCell ref="F161:G161"/>
    <mergeCell ref="H161:I161"/>
    <mergeCell ref="J161:L161"/>
    <mergeCell ref="M161:O161"/>
    <mergeCell ref="P161:Q161"/>
    <mergeCell ref="R161:S161"/>
    <mergeCell ref="T161:AA161"/>
    <mergeCell ref="M160:O160"/>
    <mergeCell ref="P160:Q160"/>
    <mergeCell ref="R160:S160"/>
    <mergeCell ref="T160:AA160"/>
    <mergeCell ref="AB160:AF160"/>
    <mergeCell ref="AG160:AI160"/>
    <mergeCell ref="AK163:AP163"/>
    <mergeCell ref="B164:C164"/>
    <mergeCell ref="D164:E164"/>
    <mergeCell ref="F164:G164"/>
    <mergeCell ref="H164:I164"/>
    <mergeCell ref="J164:L164"/>
    <mergeCell ref="M164:O164"/>
    <mergeCell ref="P164:Q164"/>
    <mergeCell ref="R164:S164"/>
    <mergeCell ref="T164:AA164"/>
    <mergeCell ref="M163:O163"/>
    <mergeCell ref="P163:Q163"/>
    <mergeCell ref="R163:S163"/>
    <mergeCell ref="T163:AA163"/>
    <mergeCell ref="AB163:AF163"/>
    <mergeCell ref="AG163:AI163"/>
    <mergeCell ref="R162:S162"/>
    <mergeCell ref="T162:AA162"/>
    <mergeCell ref="AB162:AF162"/>
    <mergeCell ref="AG162:AI162"/>
    <mergeCell ref="AK162:AP162"/>
    <mergeCell ref="B163:C163"/>
    <mergeCell ref="D163:E163"/>
    <mergeCell ref="F163:G163"/>
    <mergeCell ref="H163:I163"/>
    <mergeCell ref="J163:L163"/>
    <mergeCell ref="R165:S165"/>
    <mergeCell ref="T165:AA165"/>
    <mergeCell ref="AB165:AF165"/>
    <mergeCell ref="AG165:AI165"/>
    <mergeCell ref="AK165:AP165"/>
    <mergeCell ref="B166:C166"/>
    <mergeCell ref="D166:E166"/>
    <mergeCell ref="F166:G166"/>
    <mergeCell ref="H166:I166"/>
    <mergeCell ref="J166:L166"/>
    <mergeCell ref="AB164:AF164"/>
    <mergeCell ref="AG164:AI164"/>
    <mergeCell ref="AK164:AP164"/>
    <mergeCell ref="B165:C165"/>
    <mergeCell ref="D165:E165"/>
    <mergeCell ref="F165:G165"/>
    <mergeCell ref="H165:I165"/>
    <mergeCell ref="J165:L165"/>
    <mergeCell ref="M165:O165"/>
    <mergeCell ref="P165:Q165"/>
    <mergeCell ref="AB167:AF167"/>
    <mergeCell ref="AG167:AI167"/>
    <mergeCell ref="AK167:AP167"/>
    <mergeCell ref="B168:C168"/>
    <mergeCell ref="D168:E168"/>
    <mergeCell ref="F168:G168"/>
    <mergeCell ref="H168:I168"/>
    <mergeCell ref="J168:L168"/>
    <mergeCell ref="M168:O168"/>
    <mergeCell ref="P168:Q168"/>
    <mergeCell ref="AK166:AP166"/>
    <mergeCell ref="B167:C167"/>
    <mergeCell ref="D167:E167"/>
    <mergeCell ref="F167:G167"/>
    <mergeCell ref="H167:I167"/>
    <mergeCell ref="J167:L167"/>
    <mergeCell ref="M167:O167"/>
    <mergeCell ref="P167:Q167"/>
    <mergeCell ref="R167:S167"/>
    <mergeCell ref="T167:AA167"/>
    <mergeCell ref="M166:O166"/>
    <mergeCell ref="P166:Q166"/>
    <mergeCell ref="R166:S166"/>
    <mergeCell ref="T166:AA166"/>
    <mergeCell ref="AB166:AF166"/>
    <mergeCell ref="AG166:AI166"/>
    <mergeCell ref="AK169:AP169"/>
    <mergeCell ref="B170:C170"/>
    <mergeCell ref="D170:E170"/>
    <mergeCell ref="F170:G170"/>
    <mergeCell ref="H170:I170"/>
    <mergeCell ref="J170:L170"/>
    <mergeCell ref="M170:O170"/>
    <mergeCell ref="P170:Q170"/>
    <mergeCell ref="R170:S170"/>
    <mergeCell ref="T170:AA170"/>
    <mergeCell ref="M169:O169"/>
    <mergeCell ref="P169:Q169"/>
    <mergeCell ref="R169:S169"/>
    <mergeCell ref="T169:AA169"/>
    <mergeCell ref="AB169:AF169"/>
    <mergeCell ref="AG169:AI169"/>
    <mergeCell ref="R168:S168"/>
    <mergeCell ref="T168:AA168"/>
    <mergeCell ref="AB168:AF168"/>
    <mergeCell ref="AG168:AI168"/>
    <mergeCell ref="AK168:AP168"/>
    <mergeCell ref="B169:C169"/>
    <mergeCell ref="D169:E169"/>
    <mergeCell ref="F169:G169"/>
    <mergeCell ref="H169:I169"/>
    <mergeCell ref="J169:L169"/>
    <mergeCell ref="R171:S171"/>
    <mergeCell ref="T171:AA171"/>
    <mergeCell ref="AB171:AF171"/>
    <mergeCell ref="AG171:AI171"/>
    <mergeCell ref="AK171:AP171"/>
    <mergeCell ref="B172:C172"/>
    <mergeCell ref="D172:E172"/>
    <mergeCell ref="F172:G172"/>
    <mergeCell ref="H172:I172"/>
    <mergeCell ref="J172:L172"/>
    <mergeCell ref="AB170:AF170"/>
    <mergeCell ref="AG170:AI170"/>
    <mergeCell ref="AK170:AP170"/>
    <mergeCell ref="B171:C171"/>
    <mergeCell ref="D171:E171"/>
    <mergeCell ref="F171:G171"/>
    <mergeCell ref="H171:I171"/>
    <mergeCell ref="J171:L171"/>
    <mergeCell ref="M171:O171"/>
    <mergeCell ref="P171:Q171"/>
    <mergeCell ref="AB173:AF173"/>
    <mergeCell ref="AG173:AI173"/>
    <mergeCell ref="AK173:AP173"/>
    <mergeCell ref="B174:C174"/>
    <mergeCell ref="D174:E174"/>
    <mergeCell ref="F174:G174"/>
    <mergeCell ref="H174:I174"/>
    <mergeCell ref="J174:L174"/>
    <mergeCell ref="M174:O174"/>
    <mergeCell ref="P174:Q174"/>
    <mergeCell ref="AK172:AP172"/>
    <mergeCell ref="B173:C173"/>
    <mergeCell ref="D173:E173"/>
    <mergeCell ref="F173:G173"/>
    <mergeCell ref="H173:I173"/>
    <mergeCell ref="J173:L173"/>
    <mergeCell ref="M173:O173"/>
    <mergeCell ref="P173:Q173"/>
    <mergeCell ref="R173:S173"/>
    <mergeCell ref="T173:AA173"/>
    <mergeCell ref="M172:O172"/>
    <mergeCell ref="P172:Q172"/>
    <mergeCell ref="R172:S172"/>
    <mergeCell ref="T172:AA172"/>
    <mergeCell ref="AB172:AF172"/>
    <mergeCell ref="AG172:AI172"/>
    <mergeCell ref="AK175:AP175"/>
    <mergeCell ref="B176:C176"/>
    <mergeCell ref="D176:E176"/>
    <mergeCell ref="F176:G176"/>
    <mergeCell ref="H176:I176"/>
    <mergeCell ref="J176:L176"/>
    <mergeCell ref="M176:O176"/>
    <mergeCell ref="P176:Q176"/>
    <mergeCell ref="R176:S176"/>
    <mergeCell ref="T176:AA176"/>
    <mergeCell ref="M175:O175"/>
    <mergeCell ref="P175:Q175"/>
    <mergeCell ref="R175:S175"/>
    <mergeCell ref="T175:AA175"/>
    <mergeCell ref="AB175:AF175"/>
    <mergeCell ref="AG175:AI175"/>
    <mergeCell ref="R174:S174"/>
    <mergeCell ref="T174:AA174"/>
    <mergeCell ref="AB174:AF174"/>
    <mergeCell ref="AG174:AI174"/>
    <mergeCell ref="AK174:AP174"/>
    <mergeCell ref="B175:C175"/>
    <mergeCell ref="D175:E175"/>
    <mergeCell ref="F175:G175"/>
    <mergeCell ref="H175:I175"/>
    <mergeCell ref="J175:L175"/>
    <mergeCell ref="R177:S177"/>
    <mergeCell ref="T177:AA177"/>
    <mergeCell ref="AB177:AF177"/>
    <mergeCell ref="AG177:AI177"/>
    <mergeCell ref="AK177:AP177"/>
    <mergeCell ref="B178:C178"/>
    <mergeCell ref="D178:E178"/>
    <mergeCell ref="F178:G178"/>
    <mergeCell ref="H178:I178"/>
    <mergeCell ref="J178:L178"/>
    <mergeCell ref="AB176:AF176"/>
    <mergeCell ref="AG176:AI176"/>
    <mergeCell ref="AK176:AP176"/>
    <mergeCell ref="B177:C177"/>
    <mergeCell ref="D177:E177"/>
    <mergeCell ref="F177:G177"/>
    <mergeCell ref="H177:I177"/>
    <mergeCell ref="J177:L177"/>
    <mergeCell ref="M177:O177"/>
    <mergeCell ref="P177:Q177"/>
    <mergeCell ref="AB179:AF179"/>
    <mergeCell ref="AG179:AI179"/>
    <mergeCell ref="AK179:AP179"/>
    <mergeCell ref="B180:C180"/>
    <mergeCell ref="D180:E180"/>
    <mergeCell ref="F180:G180"/>
    <mergeCell ref="H180:I180"/>
    <mergeCell ref="J180:L180"/>
    <mergeCell ref="M180:O180"/>
    <mergeCell ref="P180:Q180"/>
    <mergeCell ref="AK178:AP178"/>
    <mergeCell ref="B179:C179"/>
    <mergeCell ref="D179:E179"/>
    <mergeCell ref="F179:G179"/>
    <mergeCell ref="H179:I179"/>
    <mergeCell ref="J179:L179"/>
    <mergeCell ref="M179:O179"/>
    <mergeCell ref="P179:Q179"/>
    <mergeCell ref="R179:S179"/>
    <mergeCell ref="T179:AA179"/>
    <mergeCell ref="M178:O178"/>
    <mergeCell ref="P178:Q178"/>
    <mergeCell ref="R178:S178"/>
    <mergeCell ref="T178:AA178"/>
    <mergeCell ref="AB178:AF178"/>
    <mergeCell ref="AG178:AI178"/>
    <mergeCell ref="AK181:AP181"/>
    <mergeCell ref="B182:C182"/>
    <mergeCell ref="D182:E182"/>
    <mergeCell ref="F182:G182"/>
    <mergeCell ref="H182:I182"/>
    <mergeCell ref="J182:L182"/>
    <mergeCell ref="M182:O182"/>
    <mergeCell ref="P182:Q182"/>
    <mergeCell ref="R182:S182"/>
    <mergeCell ref="T182:AA182"/>
    <mergeCell ref="M181:O181"/>
    <mergeCell ref="P181:Q181"/>
    <mergeCell ref="R181:S181"/>
    <mergeCell ref="T181:AA181"/>
    <mergeCell ref="AB181:AF181"/>
    <mergeCell ref="AG181:AI181"/>
    <mergeCell ref="R180:S180"/>
    <mergeCell ref="T180:AA180"/>
    <mergeCell ref="AB180:AF180"/>
    <mergeCell ref="AG180:AI180"/>
    <mergeCell ref="AK180:AP180"/>
    <mergeCell ref="B181:C181"/>
    <mergeCell ref="D181:E181"/>
    <mergeCell ref="F181:G181"/>
    <mergeCell ref="H181:I181"/>
    <mergeCell ref="J181:L181"/>
    <mergeCell ref="R183:S183"/>
    <mergeCell ref="T183:AA183"/>
    <mergeCell ref="AB183:AF183"/>
    <mergeCell ref="AG183:AI183"/>
    <mergeCell ref="AK183:AP183"/>
    <mergeCell ref="B184:C184"/>
    <mergeCell ref="D184:E184"/>
    <mergeCell ref="F184:G184"/>
    <mergeCell ref="H184:I184"/>
    <mergeCell ref="J184:L184"/>
    <mergeCell ref="AB182:AF182"/>
    <mergeCell ref="AG182:AI182"/>
    <mergeCell ref="AK182:AP182"/>
    <mergeCell ref="B183:C183"/>
    <mergeCell ref="D183:E183"/>
    <mergeCell ref="F183:G183"/>
    <mergeCell ref="H183:I183"/>
    <mergeCell ref="J183:L183"/>
    <mergeCell ref="M183:O183"/>
    <mergeCell ref="P183:Q183"/>
    <mergeCell ref="AB185:AF185"/>
    <mergeCell ref="AG185:AI185"/>
    <mergeCell ref="AK185:AP185"/>
    <mergeCell ref="B186:C186"/>
    <mergeCell ref="D186:E186"/>
    <mergeCell ref="F186:G186"/>
    <mergeCell ref="H186:I186"/>
    <mergeCell ref="J186:L186"/>
    <mergeCell ref="M186:O186"/>
    <mergeCell ref="P186:Q186"/>
    <mergeCell ref="AK184:AP184"/>
    <mergeCell ref="B185:C185"/>
    <mergeCell ref="D185:E185"/>
    <mergeCell ref="F185:G185"/>
    <mergeCell ref="H185:I185"/>
    <mergeCell ref="J185:L185"/>
    <mergeCell ref="M185:O185"/>
    <mergeCell ref="P185:Q185"/>
    <mergeCell ref="R185:S185"/>
    <mergeCell ref="T185:AA185"/>
    <mergeCell ref="M184:O184"/>
    <mergeCell ref="P184:Q184"/>
    <mergeCell ref="R184:S184"/>
    <mergeCell ref="T184:AA184"/>
    <mergeCell ref="AB184:AF184"/>
    <mergeCell ref="AG184:AI184"/>
    <mergeCell ref="AK187:AP187"/>
    <mergeCell ref="B188:C188"/>
    <mergeCell ref="D188:E188"/>
    <mergeCell ref="F188:G188"/>
    <mergeCell ref="H188:I188"/>
    <mergeCell ref="J188:L188"/>
    <mergeCell ref="M188:O188"/>
    <mergeCell ref="P188:Q188"/>
    <mergeCell ref="R188:S188"/>
    <mergeCell ref="T188:AA188"/>
    <mergeCell ref="M187:O187"/>
    <mergeCell ref="P187:Q187"/>
    <mergeCell ref="R187:S187"/>
    <mergeCell ref="T187:AA187"/>
    <mergeCell ref="AB187:AF187"/>
    <mergeCell ref="AG187:AI187"/>
    <mergeCell ref="R186:S186"/>
    <mergeCell ref="T186:AA186"/>
    <mergeCell ref="AB186:AF186"/>
    <mergeCell ref="AG186:AI186"/>
    <mergeCell ref="AK186:AP186"/>
    <mergeCell ref="B187:C187"/>
    <mergeCell ref="D187:E187"/>
    <mergeCell ref="F187:G187"/>
    <mergeCell ref="H187:I187"/>
    <mergeCell ref="J187:L187"/>
    <mergeCell ref="R189:S189"/>
    <mergeCell ref="T189:AA189"/>
    <mergeCell ref="AB189:AF189"/>
    <mergeCell ref="AG189:AI189"/>
    <mergeCell ref="AK189:AP189"/>
    <mergeCell ref="B190:C190"/>
    <mergeCell ref="D190:E190"/>
    <mergeCell ref="F190:G190"/>
    <mergeCell ref="H190:I190"/>
    <mergeCell ref="J190:L190"/>
    <mergeCell ref="AB188:AF188"/>
    <mergeCell ref="AG188:AI188"/>
    <mergeCell ref="AK188:AP188"/>
    <mergeCell ref="B189:C189"/>
    <mergeCell ref="D189:E189"/>
    <mergeCell ref="F189:G189"/>
    <mergeCell ref="H189:I189"/>
    <mergeCell ref="J189:L189"/>
    <mergeCell ref="M189:O189"/>
    <mergeCell ref="P189:Q189"/>
    <mergeCell ref="AB191:AF191"/>
    <mergeCell ref="AG191:AI191"/>
    <mergeCell ref="AK191:AP191"/>
    <mergeCell ref="B192:C192"/>
    <mergeCell ref="D192:E192"/>
    <mergeCell ref="F192:G192"/>
    <mergeCell ref="H192:I192"/>
    <mergeCell ref="J192:L192"/>
    <mergeCell ref="M192:O192"/>
    <mergeCell ref="P192:Q192"/>
    <mergeCell ref="AK190:AP190"/>
    <mergeCell ref="B191:C191"/>
    <mergeCell ref="D191:E191"/>
    <mergeCell ref="F191:G191"/>
    <mergeCell ref="H191:I191"/>
    <mergeCell ref="J191:L191"/>
    <mergeCell ref="M191:O191"/>
    <mergeCell ref="P191:Q191"/>
    <mergeCell ref="R191:S191"/>
    <mergeCell ref="T191:AA191"/>
    <mergeCell ref="M190:O190"/>
    <mergeCell ref="P190:Q190"/>
    <mergeCell ref="R190:S190"/>
    <mergeCell ref="T190:AA190"/>
    <mergeCell ref="AB190:AF190"/>
    <mergeCell ref="AG190:AI190"/>
    <mergeCell ref="AK193:AP193"/>
    <mergeCell ref="B194:C194"/>
    <mergeCell ref="D194:E194"/>
    <mergeCell ref="F194:G194"/>
    <mergeCell ref="H194:I194"/>
    <mergeCell ref="J194:L194"/>
    <mergeCell ref="M194:O194"/>
    <mergeCell ref="P194:Q194"/>
    <mergeCell ref="R194:S194"/>
    <mergeCell ref="T194:AA194"/>
    <mergeCell ref="M193:O193"/>
    <mergeCell ref="P193:Q193"/>
    <mergeCell ref="R193:S193"/>
    <mergeCell ref="T193:AA193"/>
    <mergeCell ref="AB193:AF193"/>
    <mergeCell ref="AG193:AI193"/>
    <mergeCell ref="R192:S192"/>
    <mergeCell ref="T192:AA192"/>
    <mergeCell ref="AB192:AF192"/>
    <mergeCell ref="AG192:AI192"/>
    <mergeCell ref="AK192:AP192"/>
    <mergeCell ref="B193:C193"/>
    <mergeCell ref="D193:E193"/>
    <mergeCell ref="F193:G193"/>
    <mergeCell ref="H193:I193"/>
    <mergeCell ref="J193:L193"/>
    <mergeCell ref="R195:S195"/>
    <mergeCell ref="T195:AA195"/>
    <mergeCell ref="AB195:AF195"/>
    <mergeCell ref="AG195:AI195"/>
    <mergeCell ref="AK195:AP195"/>
    <mergeCell ref="B196:C196"/>
    <mergeCell ref="D196:E196"/>
    <mergeCell ref="F196:G196"/>
    <mergeCell ref="H196:I196"/>
    <mergeCell ref="J196:L196"/>
    <mergeCell ref="AB194:AF194"/>
    <mergeCell ref="AG194:AI194"/>
    <mergeCell ref="AK194:AP194"/>
    <mergeCell ref="B195:C195"/>
    <mergeCell ref="D195:E195"/>
    <mergeCell ref="F195:G195"/>
    <mergeCell ref="H195:I195"/>
    <mergeCell ref="J195:L195"/>
    <mergeCell ref="M195:O195"/>
    <mergeCell ref="P195:Q195"/>
    <mergeCell ref="AB197:AF197"/>
    <mergeCell ref="AG197:AI197"/>
    <mergeCell ref="AK197:AP197"/>
    <mergeCell ref="B198:C198"/>
    <mergeCell ref="D198:E198"/>
    <mergeCell ref="F198:G198"/>
    <mergeCell ref="H198:I198"/>
    <mergeCell ref="J198:L198"/>
    <mergeCell ref="M198:O198"/>
    <mergeCell ref="P198:Q198"/>
    <mergeCell ref="AK196:AP196"/>
    <mergeCell ref="B197:C197"/>
    <mergeCell ref="D197:E197"/>
    <mergeCell ref="F197:G197"/>
    <mergeCell ref="H197:I197"/>
    <mergeCell ref="J197:L197"/>
    <mergeCell ref="M197:O197"/>
    <mergeCell ref="P197:Q197"/>
    <mergeCell ref="R197:S197"/>
    <mergeCell ref="T197:AA197"/>
    <mergeCell ref="M196:O196"/>
    <mergeCell ref="P196:Q196"/>
    <mergeCell ref="R196:S196"/>
    <mergeCell ref="T196:AA196"/>
    <mergeCell ref="AB196:AF196"/>
    <mergeCell ref="AG196:AI196"/>
    <mergeCell ref="AK199:AP199"/>
    <mergeCell ref="B200:C200"/>
    <mergeCell ref="D200:E200"/>
    <mergeCell ref="F200:G200"/>
    <mergeCell ref="H200:I200"/>
    <mergeCell ref="J200:L200"/>
    <mergeCell ref="M200:O200"/>
    <mergeCell ref="P200:Q200"/>
    <mergeCell ref="R200:S200"/>
    <mergeCell ref="T200:AA200"/>
    <mergeCell ref="M199:O199"/>
    <mergeCell ref="P199:Q199"/>
    <mergeCell ref="R199:S199"/>
    <mergeCell ref="T199:AA199"/>
    <mergeCell ref="AB199:AF199"/>
    <mergeCell ref="AG199:AI199"/>
    <mergeCell ref="R198:S198"/>
    <mergeCell ref="T198:AA198"/>
    <mergeCell ref="AB198:AF198"/>
    <mergeCell ref="AG198:AI198"/>
    <mergeCell ref="AK198:AP198"/>
    <mergeCell ref="B199:C199"/>
    <mergeCell ref="D199:E199"/>
    <mergeCell ref="F199:G199"/>
    <mergeCell ref="H199:I199"/>
    <mergeCell ref="J199:L199"/>
    <mergeCell ref="R201:S201"/>
    <mergeCell ref="T201:AA201"/>
    <mergeCell ref="AB201:AF201"/>
    <mergeCell ref="AG201:AI201"/>
    <mergeCell ref="AK201:AP201"/>
    <mergeCell ref="B202:C202"/>
    <mergeCell ref="D202:E202"/>
    <mergeCell ref="F202:G202"/>
    <mergeCell ref="H202:I202"/>
    <mergeCell ref="J202:L202"/>
    <mergeCell ref="AB200:AF200"/>
    <mergeCell ref="AG200:AI200"/>
    <mergeCell ref="AK200:AP200"/>
    <mergeCell ref="B201:C201"/>
    <mergeCell ref="D201:E201"/>
    <mergeCell ref="F201:G201"/>
    <mergeCell ref="H201:I201"/>
    <mergeCell ref="J201:L201"/>
    <mergeCell ref="M201:O201"/>
    <mergeCell ref="P201:Q201"/>
    <mergeCell ref="AB203:AF203"/>
    <mergeCell ref="AG203:AI203"/>
    <mergeCell ref="AK203:AP203"/>
    <mergeCell ref="B204:C204"/>
    <mergeCell ref="D204:E204"/>
    <mergeCell ref="F204:G204"/>
    <mergeCell ref="H204:I204"/>
    <mergeCell ref="J204:L204"/>
    <mergeCell ref="M204:O204"/>
    <mergeCell ref="P204:Q204"/>
    <mergeCell ref="AK202:AP202"/>
    <mergeCell ref="B203:C203"/>
    <mergeCell ref="D203:E203"/>
    <mergeCell ref="F203:G203"/>
    <mergeCell ref="H203:I203"/>
    <mergeCell ref="J203:L203"/>
    <mergeCell ref="M203:O203"/>
    <mergeCell ref="P203:Q203"/>
    <mergeCell ref="R203:S203"/>
    <mergeCell ref="T203:AA203"/>
    <mergeCell ref="M202:O202"/>
    <mergeCell ref="P202:Q202"/>
    <mergeCell ref="R202:S202"/>
    <mergeCell ref="T202:AA202"/>
    <mergeCell ref="AB202:AF202"/>
    <mergeCell ref="AG202:AI202"/>
    <mergeCell ref="AK205:AP205"/>
    <mergeCell ref="B206:C206"/>
    <mergeCell ref="D206:E206"/>
    <mergeCell ref="F206:G206"/>
    <mergeCell ref="H206:I206"/>
    <mergeCell ref="J206:L206"/>
    <mergeCell ref="M206:O206"/>
    <mergeCell ref="P206:Q206"/>
    <mergeCell ref="R206:S206"/>
    <mergeCell ref="T206:AA206"/>
    <mergeCell ref="M205:O205"/>
    <mergeCell ref="P205:Q205"/>
    <mergeCell ref="R205:S205"/>
    <mergeCell ref="T205:AA205"/>
    <mergeCell ref="AB205:AF205"/>
    <mergeCell ref="AG205:AI205"/>
    <mergeCell ref="R204:S204"/>
    <mergeCell ref="T204:AA204"/>
    <mergeCell ref="AB204:AF204"/>
    <mergeCell ref="AG204:AI204"/>
    <mergeCell ref="AK204:AP204"/>
    <mergeCell ref="B205:C205"/>
    <mergeCell ref="D205:E205"/>
    <mergeCell ref="F205:G205"/>
    <mergeCell ref="H205:I205"/>
    <mergeCell ref="J205:L205"/>
    <mergeCell ref="R207:S207"/>
    <mergeCell ref="T207:AA207"/>
    <mergeCell ref="AB207:AF207"/>
    <mergeCell ref="AG207:AI207"/>
    <mergeCell ref="AK207:AP207"/>
    <mergeCell ref="B208:C208"/>
    <mergeCell ref="D208:E208"/>
    <mergeCell ref="F208:G208"/>
    <mergeCell ref="H208:I208"/>
    <mergeCell ref="J208:L208"/>
    <mergeCell ref="AB206:AF206"/>
    <mergeCell ref="AG206:AI206"/>
    <mergeCell ref="AK206:AP206"/>
    <mergeCell ref="B207:C207"/>
    <mergeCell ref="D207:E207"/>
    <mergeCell ref="F207:G207"/>
    <mergeCell ref="H207:I207"/>
    <mergeCell ref="J207:L207"/>
    <mergeCell ref="M207:O207"/>
    <mergeCell ref="P207:Q207"/>
    <mergeCell ref="AB209:AF209"/>
    <mergeCell ref="AG209:AI209"/>
    <mergeCell ref="AK209:AP209"/>
    <mergeCell ref="B210:C210"/>
    <mergeCell ref="D210:E210"/>
    <mergeCell ref="F210:G210"/>
    <mergeCell ref="H210:I210"/>
    <mergeCell ref="J210:L210"/>
    <mergeCell ref="M210:O210"/>
    <mergeCell ref="P210:Q210"/>
    <mergeCell ref="AK208:AP208"/>
    <mergeCell ref="B209:C209"/>
    <mergeCell ref="D209:E209"/>
    <mergeCell ref="F209:G209"/>
    <mergeCell ref="H209:I209"/>
    <mergeCell ref="J209:L209"/>
    <mergeCell ref="M209:O209"/>
    <mergeCell ref="P209:Q209"/>
    <mergeCell ref="R209:S209"/>
    <mergeCell ref="T209:AA209"/>
    <mergeCell ref="M208:O208"/>
    <mergeCell ref="P208:Q208"/>
    <mergeCell ref="R208:S208"/>
    <mergeCell ref="T208:AA208"/>
    <mergeCell ref="AB208:AF208"/>
    <mergeCell ref="AG208:AI208"/>
    <mergeCell ref="AK211:AP211"/>
    <mergeCell ref="B212:C212"/>
    <mergeCell ref="D212:E212"/>
    <mergeCell ref="F212:G212"/>
    <mergeCell ref="H212:I212"/>
    <mergeCell ref="J212:L212"/>
    <mergeCell ref="M212:O212"/>
    <mergeCell ref="P212:Q212"/>
    <mergeCell ref="R212:S212"/>
    <mergeCell ref="T212:AA212"/>
    <mergeCell ref="M211:O211"/>
    <mergeCell ref="P211:Q211"/>
    <mergeCell ref="R211:S211"/>
    <mergeCell ref="T211:AA211"/>
    <mergeCell ref="AB211:AF211"/>
    <mergeCell ref="AG211:AI211"/>
    <mergeCell ref="R210:S210"/>
    <mergeCell ref="T210:AA210"/>
    <mergeCell ref="AB210:AF210"/>
    <mergeCell ref="AG210:AI210"/>
    <mergeCell ref="AK210:AP210"/>
    <mergeCell ref="B211:C211"/>
    <mergeCell ref="D211:E211"/>
    <mergeCell ref="F211:G211"/>
    <mergeCell ref="H211:I211"/>
    <mergeCell ref="J211:L211"/>
    <mergeCell ref="R213:S213"/>
    <mergeCell ref="T213:AA213"/>
    <mergeCell ref="AB213:AF213"/>
    <mergeCell ref="AG213:AI213"/>
    <mergeCell ref="AK213:AP213"/>
    <mergeCell ref="K214:L214"/>
    <mergeCell ref="M214:N214"/>
    <mergeCell ref="AB214:AC214"/>
    <mergeCell ref="AD214:AE214"/>
    <mergeCell ref="AN214:AP214"/>
    <mergeCell ref="AB212:AF212"/>
    <mergeCell ref="AG212:AI212"/>
    <mergeCell ref="AK212:AP212"/>
    <mergeCell ref="B213:C213"/>
    <mergeCell ref="D213:E213"/>
    <mergeCell ref="F213:G213"/>
    <mergeCell ref="H213:I213"/>
    <mergeCell ref="J213:L213"/>
    <mergeCell ref="M213:O213"/>
    <mergeCell ref="P213:Q213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2"/>
  </sheetPr>
  <dimension ref="A1:BS224"/>
  <sheetViews>
    <sheetView showGridLines="0" topLeftCell="O1" zoomScaleNormal="100" workbookViewId="0">
      <pane ySplit="17" topLeftCell="A48" activePane="bottomLeft" state="frozen"/>
      <selection pane="bottomLeft" activeCell="AQ26" sqref="AQ26"/>
    </sheetView>
  </sheetViews>
  <sheetFormatPr baseColWidth="10" defaultRowHeight="11.25" x14ac:dyDescent="0.2"/>
  <cols>
    <col min="1" max="1" width="11.42578125" style="1007" customWidth="1"/>
    <col min="2" max="3" width="2" style="1007" customWidth="1"/>
    <col min="4" max="4" width="1.85546875" style="1007" customWidth="1"/>
    <col min="5" max="5" width="1.5703125" style="1007" customWidth="1"/>
    <col min="6" max="6" width="1.42578125" style="1007" customWidth="1"/>
    <col min="7" max="7" width="2.42578125" style="1007" customWidth="1"/>
    <col min="8" max="9" width="1.5703125" style="1007" customWidth="1"/>
    <col min="10" max="11" width="1.42578125" style="1007" customWidth="1"/>
    <col min="12" max="13" width="1.28515625" style="1007" customWidth="1"/>
    <col min="14" max="14" width="1.5703125" style="1007" customWidth="1"/>
    <col min="15" max="15" width="2.7109375" style="1007" customWidth="1"/>
    <col min="16" max="16" width="1.85546875" style="1007" customWidth="1"/>
    <col min="17" max="27" width="2.7109375" style="1007" customWidth="1"/>
    <col min="28" max="28" width="2.42578125" style="1007" customWidth="1"/>
    <col min="29" max="29" width="0.28515625" style="1007" customWidth="1"/>
    <col min="30" max="30" width="1.85546875" style="1007" customWidth="1"/>
    <col min="31" max="31" width="0.85546875" style="1007" customWidth="1"/>
    <col min="32" max="35" width="2.7109375" style="1007" customWidth="1"/>
    <col min="36" max="36" width="3.28515625" style="1007" customWidth="1"/>
    <col min="37" max="37" width="3.140625" style="1007" customWidth="1"/>
    <col min="38" max="39" width="2.7109375" style="1007" customWidth="1"/>
    <col min="40" max="41" width="0.85546875" style="1007" customWidth="1"/>
    <col min="42" max="42" width="1" style="1007" customWidth="1"/>
    <col min="43" max="43" width="15.140625" style="1065" bestFit="1" customWidth="1"/>
    <col min="44" max="44" width="14.7109375" style="1065" bestFit="1" customWidth="1"/>
    <col min="45" max="45" width="12.42578125" style="1007" bestFit="1" customWidth="1"/>
    <col min="46" max="46" width="3.85546875" style="1007" customWidth="1"/>
    <col min="47" max="47" width="7" style="1007" customWidth="1"/>
    <col min="48" max="48" width="13.140625" style="1065" bestFit="1" customWidth="1"/>
    <col min="49" max="49" width="13.85546875" style="1007" bestFit="1" customWidth="1"/>
    <col min="50" max="50" width="16" style="1065" bestFit="1" customWidth="1"/>
    <col min="51" max="51" width="15.140625" style="1007" bestFit="1" customWidth="1"/>
    <col min="52" max="52" width="17.42578125" style="1065" bestFit="1" customWidth="1"/>
    <col min="53" max="53" width="16" style="1007" bestFit="1" customWidth="1"/>
    <col min="54" max="54" width="14.7109375" style="1007" bestFit="1" customWidth="1"/>
    <col min="55" max="55" width="18.7109375" style="1007" bestFit="1" customWidth="1"/>
    <col min="56" max="56" width="11.5703125" style="1007" customWidth="1"/>
    <col min="57" max="57" width="0.5703125" style="1007" customWidth="1"/>
    <col min="58" max="58" width="11.42578125" style="1007"/>
    <col min="59" max="71" width="16.5703125" style="1007" customWidth="1"/>
    <col min="72" max="16384" width="11.42578125" style="1007"/>
  </cols>
  <sheetData>
    <row r="1" spans="2:71" ht="4.3499999999999996" customHeight="1" x14ac:dyDescent="0.2"/>
    <row r="2" spans="2:71" ht="4.3499999999999996" customHeight="1" x14ac:dyDescent="0.2">
      <c r="B2" s="1378"/>
      <c r="C2" s="1378"/>
      <c r="D2" s="1378"/>
      <c r="E2" s="1378"/>
      <c r="F2" s="1378"/>
      <c r="G2" s="1378"/>
      <c r="H2" s="1378"/>
      <c r="I2" s="1378"/>
      <c r="J2" s="1378"/>
      <c r="K2" s="1378"/>
    </row>
    <row r="3" spans="2:71" ht="14.1" customHeight="1" x14ac:dyDescent="0.2">
      <c r="B3" s="1378"/>
      <c r="C3" s="1378"/>
      <c r="D3" s="1378"/>
      <c r="E3" s="1378"/>
      <c r="F3" s="1378"/>
      <c r="G3" s="1378"/>
      <c r="H3" s="1378"/>
      <c r="I3" s="1378"/>
      <c r="J3" s="1378"/>
      <c r="K3" s="1378"/>
      <c r="N3" s="1379" t="s">
        <v>693</v>
      </c>
      <c r="O3" s="1379"/>
      <c r="P3" s="1379"/>
      <c r="Q3" s="1379"/>
      <c r="R3" s="1379"/>
      <c r="S3" s="1379"/>
      <c r="T3" s="1379"/>
      <c r="U3" s="1379"/>
      <c r="V3" s="1379"/>
      <c r="W3" s="1379"/>
      <c r="X3" s="1379"/>
      <c r="Y3" s="1379"/>
      <c r="Z3" s="1379"/>
      <c r="AA3" s="1379"/>
      <c r="AB3" s="1379"/>
      <c r="AE3" s="1380" t="s">
        <v>694</v>
      </c>
      <c r="AF3" s="1380"/>
      <c r="AG3" s="1380"/>
      <c r="AH3" s="1380"/>
      <c r="AI3" s="1380"/>
      <c r="AJ3" s="1380"/>
      <c r="AK3" s="1380"/>
      <c r="AL3" s="1380"/>
      <c r="AM3" s="1380"/>
      <c r="AN3" s="1380"/>
      <c r="AP3" s="1381" t="s">
        <v>820</v>
      </c>
      <c r="AQ3" s="1382"/>
      <c r="AR3" s="1382"/>
      <c r="AS3" s="1381"/>
      <c r="AT3" s="1381"/>
    </row>
    <row r="4" spans="2:71" ht="7.15" customHeight="1" x14ac:dyDescent="0.2">
      <c r="B4" s="1378"/>
      <c r="C4" s="1378"/>
      <c r="D4" s="1378"/>
      <c r="E4" s="1378"/>
      <c r="F4" s="1378"/>
      <c r="G4" s="1378"/>
      <c r="H4" s="1378"/>
      <c r="I4" s="1378"/>
      <c r="J4" s="1378"/>
      <c r="K4" s="1378"/>
      <c r="N4" s="1379"/>
      <c r="O4" s="1379"/>
      <c r="P4" s="1379"/>
      <c r="Q4" s="1379"/>
      <c r="R4" s="1379"/>
      <c r="S4" s="1379"/>
      <c r="T4" s="1379"/>
      <c r="U4" s="1379"/>
      <c r="V4" s="1379"/>
      <c r="W4" s="1379"/>
      <c r="X4" s="1379"/>
      <c r="Y4" s="1379"/>
      <c r="Z4" s="1379"/>
      <c r="AA4" s="1379"/>
      <c r="AB4" s="1379"/>
    </row>
    <row r="5" spans="2:71" ht="28.35" customHeight="1" x14ac:dyDescent="0.2">
      <c r="B5" s="1378"/>
      <c r="C5" s="1378"/>
      <c r="D5" s="1378"/>
      <c r="E5" s="1378"/>
      <c r="F5" s="1378"/>
      <c r="G5" s="1378"/>
      <c r="H5" s="1378"/>
      <c r="I5" s="1378"/>
      <c r="J5" s="1378"/>
      <c r="K5" s="1378"/>
      <c r="N5" s="1379"/>
      <c r="O5" s="1379"/>
      <c r="P5" s="1379"/>
      <c r="Q5" s="1379"/>
      <c r="R5" s="1379"/>
      <c r="S5" s="1379"/>
      <c r="T5" s="1379"/>
      <c r="U5" s="1379"/>
      <c r="V5" s="1379"/>
      <c r="W5" s="1379"/>
      <c r="X5" s="1379"/>
      <c r="Y5" s="1379"/>
      <c r="Z5" s="1379"/>
      <c r="AA5" s="1379"/>
      <c r="AB5" s="1379"/>
      <c r="AE5" s="1380" t="s">
        <v>695</v>
      </c>
      <c r="AF5" s="1380"/>
      <c r="AG5" s="1380"/>
      <c r="AH5" s="1380"/>
      <c r="AI5" s="1380"/>
      <c r="AJ5" s="1380"/>
      <c r="AK5" s="1380"/>
      <c r="AL5" s="1380"/>
      <c r="AM5" s="1380"/>
      <c r="AN5" s="1380"/>
      <c r="AP5" s="1381" t="s">
        <v>696</v>
      </c>
      <c r="AQ5" s="1382"/>
      <c r="AR5" s="1382"/>
      <c r="AS5" s="1381"/>
      <c r="AT5" s="1381"/>
      <c r="BI5" s="1007" t="s">
        <v>832</v>
      </c>
    </row>
    <row r="6" spans="2:71" ht="2.85" customHeight="1" x14ac:dyDescent="0.2">
      <c r="B6" s="1378"/>
      <c r="C6" s="1378"/>
      <c r="D6" s="1378"/>
      <c r="E6" s="1378"/>
      <c r="F6" s="1378"/>
      <c r="G6" s="1378"/>
      <c r="H6" s="1378"/>
      <c r="I6" s="1378"/>
      <c r="J6" s="1378"/>
      <c r="K6" s="1378"/>
      <c r="AE6" s="1380"/>
      <c r="AF6" s="1380"/>
      <c r="AG6" s="1380"/>
      <c r="AH6" s="1380"/>
      <c r="AI6" s="1380"/>
      <c r="AJ6" s="1380"/>
      <c r="AK6" s="1380"/>
      <c r="AL6" s="1380"/>
      <c r="AM6" s="1380"/>
      <c r="AN6" s="1380"/>
      <c r="AP6" s="1381"/>
      <c r="AQ6" s="1382"/>
      <c r="AR6" s="1382"/>
      <c r="AS6" s="1381"/>
      <c r="AT6" s="1381"/>
    </row>
    <row r="7" spans="2:71" x14ac:dyDescent="0.2">
      <c r="AE7" s="1380"/>
      <c r="AF7" s="1380"/>
      <c r="AG7" s="1380"/>
      <c r="AH7" s="1380"/>
      <c r="AI7" s="1380"/>
      <c r="AJ7" s="1380"/>
      <c r="AK7" s="1380"/>
      <c r="AL7" s="1380"/>
      <c r="AM7" s="1380"/>
      <c r="AN7" s="1380"/>
      <c r="AP7" s="1381"/>
      <c r="AQ7" s="1382"/>
      <c r="AR7" s="1382"/>
      <c r="AS7" s="1381"/>
      <c r="AT7" s="1381"/>
    </row>
    <row r="8" spans="2:71" ht="7.15" customHeight="1" x14ac:dyDescent="0.2"/>
    <row r="9" spans="2:71" ht="14.1" customHeight="1" x14ac:dyDescent="0.2">
      <c r="AE9" s="1380" t="s">
        <v>697</v>
      </c>
      <c r="AF9" s="1380"/>
      <c r="AG9" s="1380"/>
      <c r="AH9" s="1380"/>
      <c r="AI9" s="1380"/>
      <c r="AJ9" s="1380"/>
      <c r="AK9" s="1380"/>
      <c r="AL9" s="1380"/>
      <c r="AM9" s="1380"/>
      <c r="AN9" s="1380"/>
      <c r="AP9" s="1381" t="s">
        <v>828</v>
      </c>
      <c r="AQ9" s="1382"/>
      <c r="AR9" s="1382"/>
      <c r="AS9" s="1381"/>
      <c r="AT9" s="1381"/>
      <c r="AW9" s="1057">
        <f>+AR11-AV11</f>
        <v>47280634084.459961</v>
      </c>
      <c r="AY9" s="1057">
        <f>+AV11-AX11</f>
        <v>56887547343.869995</v>
      </c>
      <c r="BA9" s="1057">
        <f>+AX11-AZ11</f>
        <v>717319251</v>
      </c>
    </row>
    <row r="10" spans="2:71" ht="0" hidden="1" customHeight="1" x14ac:dyDescent="0.2">
      <c r="AQ10" s="1007"/>
      <c r="AR10" s="1007"/>
      <c r="AV10" s="1007"/>
      <c r="AX10" s="1007"/>
      <c r="AZ10" s="1007"/>
    </row>
    <row r="11" spans="2:71" ht="19.899999999999999" customHeight="1" x14ac:dyDescent="0.2">
      <c r="AQ11" s="1068">
        <f>+AQ18+AQ19+AQ20+AQ21+AQ167+AQ168</f>
        <v>471948958953</v>
      </c>
      <c r="AR11" s="1068">
        <f>+AR18+AR19+AR20+AR21+AR167+AR168</f>
        <v>448334016258.47998</v>
      </c>
      <c r="AS11" s="1068">
        <f t="shared" ref="AS11:BD11" si="0">+AS18+AS19+AS20+AS21+AS167+AS168</f>
        <v>23614942694.52</v>
      </c>
      <c r="AT11" s="1068">
        <f t="shared" si="0"/>
        <v>0</v>
      </c>
      <c r="AU11" s="1068">
        <f t="shared" si="0"/>
        <v>0</v>
      </c>
      <c r="AV11" s="1068">
        <f t="shared" si="0"/>
        <v>401053382174.02002</v>
      </c>
      <c r="AW11" s="1068">
        <f t="shared" si="0"/>
        <v>47280634084.459999</v>
      </c>
      <c r="AX11" s="1068">
        <f t="shared" si="0"/>
        <v>344165834830.15002</v>
      </c>
      <c r="AY11" s="1068">
        <f t="shared" si="0"/>
        <v>56887547343.869995</v>
      </c>
      <c r="AZ11" s="1068">
        <f t="shared" si="0"/>
        <v>343448515579.15002</v>
      </c>
      <c r="BA11" s="1068">
        <f t="shared" si="0"/>
        <v>717319251</v>
      </c>
      <c r="BB11" s="1068">
        <f t="shared" si="0"/>
        <v>343441668804.15002</v>
      </c>
      <c r="BC11" s="1068">
        <f t="shared" si="0"/>
        <v>6846775</v>
      </c>
      <c r="BD11" s="1068">
        <f t="shared" si="0"/>
        <v>615967152.71000004</v>
      </c>
    </row>
    <row r="12" spans="2:71" ht="0" hidden="1" customHeight="1" x14ac:dyDescent="0.2">
      <c r="AQ12" s="1007"/>
      <c r="AR12" s="1007"/>
      <c r="AV12" s="1007"/>
      <c r="AX12" s="1007"/>
      <c r="AZ12" s="1007"/>
    </row>
    <row r="13" spans="2:71" ht="8.4499999999999993" customHeight="1" x14ac:dyDescent="0.2"/>
    <row r="14" spans="2:71" ht="25.5" customHeight="1" x14ac:dyDescent="0.2">
      <c r="B14" s="1393" t="s">
        <v>698</v>
      </c>
      <c r="C14" s="1394"/>
      <c r="D14" s="1394"/>
      <c r="E14" s="1394"/>
      <c r="F14" s="1395"/>
      <c r="G14" s="1396" t="s">
        <v>699</v>
      </c>
      <c r="H14" s="1397"/>
      <c r="I14" s="1398"/>
      <c r="J14" s="1393" t="s">
        <v>700</v>
      </c>
      <c r="K14" s="1394"/>
      <c r="L14" s="1394"/>
      <c r="M14" s="1394"/>
      <c r="N14" s="1394"/>
      <c r="O14" s="1394"/>
      <c r="P14" s="1394"/>
      <c r="Q14" s="1395"/>
      <c r="R14" s="1396" t="s">
        <v>701</v>
      </c>
      <c r="S14" s="1397"/>
      <c r="T14" s="1397"/>
      <c r="U14" s="1397"/>
      <c r="V14" s="1397"/>
      <c r="W14" s="1397"/>
      <c r="X14" s="1398"/>
      <c r="Y14" s="1393" t="s">
        <v>702</v>
      </c>
      <c r="Z14" s="1394"/>
      <c r="AA14" s="1394"/>
      <c r="AB14" s="1394"/>
      <c r="AC14" s="1394"/>
      <c r="AD14" s="1394"/>
      <c r="AE14" s="1395"/>
      <c r="AF14" s="1396" t="s">
        <v>829</v>
      </c>
      <c r="AG14" s="1397"/>
      <c r="AH14" s="1397"/>
      <c r="AI14" s="1397"/>
      <c r="AJ14" s="1397"/>
      <c r="AK14" s="1398"/>
      <c r="AL14" s="1009" t="s">
        <v>685</v>
      </c>
      <c r="AM14" s="1009" t="s">
        <v>685</v>
      </c>
      <c r="AN14" s="1392" t="s">
        <v>685</v>
      </c>
      <c r="AO14" s="1392"/>
      <c r="AP14" s="1392"/>
      <c r="AQ14" s="1069" t="s">
        <v>685</v>
      </c>
      <c r="AR14" s="1069" t="s">
        <v>685</v>
      </c>
      <c r="AS14" s="1009" t="s">
        <v>685</v>
      </c>
      <c r="AT14" s="1392" t="s">
        <v>685</v>
      </c>
      <c r="AU14" s="1392"/>
      <c r="AV14" s="1069" t="s">
        <v>685</v>
      </c>
      <c r="AW14" s="1009" t="s">
        <v>685</v>
      </c>
      <c r="AX14" s="1069" t="s">
        <v>685</v>
      </c>
      <c r="AY14" s="1009" t="s">
        <v>685</v>
      </c>
      <c r="AZ14" s="1069" t="s">
        <v>685</v>
      </c>
      <c r="BA14" s="1009" t="s">
        <v>685</v>
      </c>
      <c r="BB14" s="1089"/>
      <c r="BC14" s="1009" t="s">
        <v>685</v>
      </c>
      <c r="BD14" s="1009" t="s">
        <v>685</v>
      </c>
    </row>
    <row r="15" spans="2:71" ht="15" customHeight="1" x14ac:dyDescent="0.2">
      <c r="B15" s="1383" t="s">
        <v>703</v>
      </c>
      <c r="C15" s="1384"/>
      <c r="D15" s="1384"/>
      <c r="E15" s="1384"/>
      <c r="F15" s="1384"/>
      <c r="G15" s="1385"/>
      <c r="H15" s="1386" t="s">
        <v>696</v>
      </c>
      <c r="I15" s="1387"/>
      <c r="J15" s="1387"/>
      <c r="K15" s="1387"/>
      <c r="L15" s="1387"/>
      <c r="M15" s="1387"/>
      <c r="N15" s="1387"/>
      <c r="O15" s="1387"/>
      <c r="P15" s="1387"/>
      <c r="Q15" s="1387"/>
      <c r="R15" s="1387"/>
      <c r="S15" s="1387"/>
      <c r="T15" s="1387"/>
      <c r="U15" s="1387"/>
      <c r="V15" s="1387"/>
      <c r="W15" s="1387"/>
      <c r="X15" s="1387"/>
      <c r="Y15" s="1387"/>
      <c r="Z15" s="1387"/>
      <c r="AA15" s="1387"/>
      <c r="AB15" s="1387"/>
      <c r="AC15" s="1387"/>
      <c r="AD15" s="1387"/>
      <c r="AE15" s="1387"/>
      <c r="AF15" s="1387"/>
      <c r="AG15" s="1387"/>
      <c r="AH15" s="1373"/>
      <c r="AI15" s="1011" t="s">
        <v>685</v>
      </c>
      <c r="AJ15" s="1011" t="s">
        <v>685</v>
      </c>
      <c r="AK15" s="1011" t="s">
        <v>685</v>
      </c>
      <c r="AL15" s="1011" t="s">
        <v>685</v>
      </c>
      <c r="AM15" s="1011" t="s">
        <v>685</v>
      </c>
      <c r="AN15" s="1388" t="s">
        <v>685</v>
      </c>
      <c r="AO15" s="1388"/>
      <c r="AP15" s="1388"/>
      <c r="AQ15" s="1069">
        <v>15</v>
      </c>
      <c r="AR15" s="1069">
        <v>16</v>
      </c>
      <c r="AS15" s="1009">
        <v>17</v>
      </c>
      <c r="AT15" s="1392">
        <v>18</v>
      </c>
      <c r="AU15" s="1392"/>
      <c r="AV15" s="1069">
        <v>19</v>
      </c>
      <c r="AW15" s="1009">
        <v>20</v>
      </c>
      <c r="AX15" s="1069">
        <v>21</v>
      </c>
      <c r="AY15" s="1009">
        <v>22</v>
      </c>
      <c r="AZ15" s="1069">
        <v>23</v>
      </c>
      <c r="BA15" s="1009">
        <v>24</v>
      </c>
      <c r="BB15" s="1009">
        <v>25</v>
      </c>
      <c r="BC15" s="1009">
        <v>26</v>
      </c>
      <c r="BD15" s="1009">
        <v>27</v>
      </c>
      <c r="BG15" s="1069">
        <v>15</v>
      </c>
      <c r="BH15" s="1069">
        <v>16</v>
      </c>
      <c r="BI15" s="1035">
        <v>17</v>
      </c>
      <c r="BJ15" s="1035">
        <v>18</v>
      </c>
      <c r="BK15" s="1069">
        <v>19</v>
      </c>
      <c r="BL15" s="1035">
        <v>20</v>
      </c>
      <c r="BM15" s="1069">
        <v>21</v>
      </c>
      <c r="BN15" s="1035">
        <v>22</v>
      </c>
      <c r="BO15" s="1069">
        <v>23</v>
      </c>
      <c r="BP15" s="1035">
        <v>24</v>
      </c>
      <c r="BQ15" s="1035">
        <v>25</v>
      </c>
      <c r="BR15" s="1035">
        <v>26</v>
      </c>
      <c r="BS15" s="1035">
        <v>27</v>
      </c>
    </row>
    <row r="16" spans="2:71" ht="15" customHeight="1" x14ac:dyDescent="0.2">
      <c r="B16" s="1383" t="s">
        <v>704</v>
      </c>
      <c r="C16" s="1384"/>
      <c r="D16" s="1384"/>
      <c r="E16" s="1384"/>
      <c r="F16" s="1384"/>
      <c r="G16" s="1384"/>
      <c r="H16" s="1385"/>
      <c r="I16" s="1386" t="s">
        <v>705</v>
      </c>
      <c r="J16" s="1387"/>
      <c r="K16" s="1387"/>
      <c r="L16" s="1387"/>
      <c r="M16" s="1387"/>
      <c r="N16" s="1387"/>
      <c r="O16" s="1387"/>
      <c r="P16" s="1387"/>
      <c r="Q16" s="1387"/>
      <c r="R16" s="1387"/>
      <c r="S16" s="1387"/>
      <c r="T16" s="1387"/>
      <c r="U16" s="1387"/>
      <c r="V16" s="1387"/>
      <c r="W16" s="1387"/>
      <c r="X16" s="1387"/>
      <c r="Y16" s="1387"/>
      <c r="Z16" s="1387"/>
      <c r="AA16" s="1387"/>
      <c r="AB16" s="1387"/>
      <c r="AC16" s="1387"/>
      <c r="AD16" s="1387"/>
      <c r="AE16" s="1387"/>
      <c r="AF16" s="1387"/>
      <c r="AG16" s="1387"/>
      <c r="AH16" s="1387"/>
      <c r="AI16" s="1387"/>
      <c r="AJ16" s="1387"/>
      <c r="AK16" s="1387"/>
      <c r="AL16" s="1387"/>
      <c r="AM16" s="1387"/>
      <c r="AN16" s="1387"/>
      <c r="AO16" s="1387"/>
      <c r="AP16" s="1373"/>
      <c r="AQ16" s="1069" t="s">
        <v>685</v>
      </c>
      <c r="AR16" s="1069" t="s">
        <v>685</v>
      </c>
      <c r="AS16" s="1009" t="s">
        <v>685</v>
      </c>
      <c r="AT16" s="1388" t="s">
        <v>685</v>
      </c>
      <c r="AU16" s="1388"/>
      <c r="AV16" s="1071" t="s">
        <v>685</v>
      </c>
      <c r="AW16" s="1009" t="s">
        <v>685</v>
      </c>
      <c r="AX16" s="1069" t="s">
        <v>685</v>
      </c>
      <c r="AY16" s="1009" t="s">
        <v>685</v>
      </c>
      <c r="AZ16" s="1069" t="s">
        <v>685</v>
      </c>
      <c r="BA16" s="1009" t="s">
        <v>685</v>
      </c>
      <c r="BB16" s="1009" t="s">
        <v>685</v>
      </c>
      <c r="BC16" s="1009" t="s">
        <v>685</v>
      </c>
      <c r="BD16" s="1009" t="s">
        <v>685</v>
      </c>
      <c r="BG16" s="1069" t="s">
        <v>685</v>
      </c>
      <c r="BH16" s="1069" t="s">
        <v>685</v>
      </c>
      <c r="BI16" s="1035" t="s">
        <v>685</v>
      </c>
      <c r="BJ16" s="1037" t="s">
        <v>685</v>
      </c>
      <c r="BK16" s="1071" t="s">
        <v>685</v>
      </c>
      <c r="BL16" s="1035" t="s">
        <v>685</v>
      </c>
      <c r="BM16" s="1069" t="s">
        <v>685</v>
      </c>
      <c r="BN16" s="1035" t="s">
        <v>685</v>
      </c>
      <c r="BO16" s="1069" t="s">
        <v>685</v>
      </c>
      <c r="BP16" s="1035" t="s">
        <v>685</v>
      </c>
      <c r="BQ16" s="1035" t="s">
        <v>685</v>
      </c>
      <c r="BR16" s="1035" t="s">
        <v>685</v>
      </c>
      <c r="BS16" s="1035" t="s">
        <v>685</v>
      </c>
    </row>
    <row r="17" spans="1:71" ht="45" customHeight="1" x14ac:dyDescent="0.2">
      <c r="B17" s="1389" t="s">
        <v>706</v>
      </c>
      <c r="C17" s="1390"/>
      <c r="D17" s="1389" t="s">
        <v>707</v>
      </c>
      <c r="E17" s="1390"/>
      <c r="F17" s="1389" t="s">
        <v>708</v>
      </c>
      <c r="G17" s="1390"/>
      <c r="H17" s="1389" t="s">
        <v>709</v>
      </c>
      <c r="I17" s="1390"/>
      <c r="J17" s="1389" t="s">
        <v>710</v>
      </c>
      <c r="K17" s="1391"/>
      <c r="L17" s="1390"/>
      <c r="M17" s="1389" t="s">
        <v>711</v>
      </c>
      <c r="N17" s="1391"/>
      <c r="O17" s="1390"/>
      <c r="P17" s="1389" t="s">
        <v>712</v>
      </c>
      <c r="Q17" s="1390"/>
      <c r="R17" s="1389" t="s">
        <v>713</v>
      </c>
      <c r="S17" s="1390"/>
      <c r="T17" s="1389" t="s">
        <v>714</v>
      </c>
      <c r="U17" s="1391"/>
      <c r="V17" s="1391"/>
      <c r="W17" s="1391"/>
      <c r="X17" s="1391"/>
      <c r="Y17" s="1391"/>
      <c r="Z17" s="1391"/>
      <c r="AA17" s="1390"/>
      <c r="AB17" s="1389">
        <v>2</v>
      </c>
      <c r="AC17" s="1391"/>
      <c r="AD17" s="1391"/>
      <c r="AE17" s="1391"/>
      <c r="AF17" s="1390"/>
      <c r="AG17" s="1389" t="s">
        <v>716</v>
      </c>
      <c r="AH17" s="1391"/>
      <c r="AI17" s="1390"/>
      <c r="AJ17" s="1013" t="s">
        <v>717</v>
      </c>
      <c r="AK17" s="1389" t="s">
        <v>718</v>
      </c>
      <c r="AL17" s="1391"/>
      <c r="AM17" s="1391"/>
      <c r="AN17" s="1391"/>
      <c r="AO17" s="1391"/>
      <c r="AP17" s="1390"/>
      <c r="AQ17" s="1070" t="s">
        <v>719</v>
      </c>
      <c r="AR17" s="1070" t="s">
        <v>720</v>
      </c>
      <c r="AS17" s="1013" t="s">
        <v>721</v>
      </c>
      <c r="AT17" s="1389" t="s">
        <v>722</v>
      </c>
      <c r="AU17" s="1390"/>
      <c r="AV17" s="1072" t="s">
        <v>723</v>
      </c>
      <c r="AW17" s="1013" t="s">
        <v>724</v>
      </c>
      <c r="AX17" s="1070" t="s">
        <v>725</v>
      </c>
      <c r="AY17" s="1013" t="s">
        <v>726</v>
      </c>
      <c r="AZ17" s="1070" t="s">
        <v>727</v>
      </c>
      <c r="BA17" s="1013" t="s">
        <v>728</v>
      </c>
      <c r="BB17" s="1013" t="s">
        <v>729</v>
      </c>
      <c r="BC17" s="1013" t="s">
        <v>730</v>
      </c>
      <c r="BD17" s="1013" t="s">
        <v>731</v>
      </c>
      <c r="BG17" s="1070" t="s">
        <v>719</v>
      </c>
      <c r="BH17" s="1070" t="s">
        <v>720</v>
      </c>
      <c r="BI17" s="1049" t="s">
        <v>721</v>
      </c>
      <c r="BJ17" s="1036" t="s">
        <v>722</v>
      </c>
      <c r="BK17" s="1072" t="s">
        <v>723</v>
      </c>
      <c r="BL17" s="1049" t="s">
        <v>724</v>
      </c>
      <c r="BM17" s="1070" t="s">
        <v>725</v>
      </c>
      <c r="BN17" s="1049" t="s">
        <v>726</v>
      </c>
      <c r="BO17" s="1070" t="s">
        <v>727</v>
      </c>
      <c r="BP17" s="1049" t="s">
        <v>728</v>
      </c>
      <c r="BQ17" s="1049" t="s">
        <v>729</v>
      </c>
      <c r="BR17" s="1049" t="s">
        <v>730</v>
      </c>
      <c r="BS17" s="1049" t="s">
        <v>731</v>
      </c>
    </row>
    <row r="18" spans="1:71" ht="12.75" x14ac:dyDescent="0.2">
      <c r="B18" s="1400" t="s">
        <v>361</v>
      </c>
      <c r="C18" s="1400"/>
      <c r="D18" s="1400"/>
      <c r="E18" s="1400"/>
      <c r="F18" s="1400"/>
      <c r="G18" s="1400"/>
      <c r="H18" s="1400"/>
      <c r="I18" s="1400"/>
      <c r="J18" s="1400"/>
      <c r="K18" s="1400"/>
      <c r="L18" s="1400"/>
      <c r="M18" s="1400"/>
      <c r="N18" s="1400"/>
      <c r="O18" s="1400"/>
      <c r="P18" s="1400"/>
      <c r="Q18" s="1400"/>
      <c r="R18" s="1400"/>
      <c r="S18" s="1400"/>
      <c r="T18" s="1399" t="s">
        <v>58</v>
      </c>
      <c r="U18" s="1399"/>
      <c r="V18" s="1399"/>
      <c r="W18" s="1399"/>
      <c r="X18" s="1399"/>
      <c r="Y18" s="1399"/>
      <c r="Z18" s="1399"/>
      <c r="AA18" s="1399"/>
      <c r="AB18" s="1400" t="s">
        <v>732</v>
      </c>
      <c r="AC18" s="1400"/>
      <c r="AD18" s="1400"/>
      <c r="AE18" s="1400"/>
      <c r="AF18" s="1400"/>
      <c r="AG18" s="1400" t="s">
        <v>733</v>
      </c>
      <c r="AH18" s="1400"/>
      <c r="AI18" s="1400"/>
      <c r="AJ18" s="1014" t="s">
        <v>417</v>
      </c>
      <c r="AK18" s="1401" t="s">
        <v>734</v>
      </c>
      <c r="AL18" s="1401"/>
      <c r="AM18" s="1401"/>
      <c r="AN18" s="1401"/>
      <c r="AO18" s="1401"/>
      <c r="AP18" s="1401"/>
      <c r="AQ18" s="1077">
        <v>371420527317</v>
      </c>
      <c r="AR18" s="1077">
        <v>370585252433.47998</v>
      </c>
      <c r="AS18" s="1079">
        <v>835274883.51999998</v>
      </c>
      <c r="AT18" s="1078">
        <v>0</v>
      </c>
      <c r="AU18" s="1015"/>
      <c r="AV18" s="1077">
        <v>330325190972.02002</v>
      </c>
      <c r="AW18" s="1079">
        <v>40260061461.459999</v>
      </c>
      <c r="AX18" s="1077">
        <v>302136282102.15002</v>
      </c>
      <c r="AY18" s="1079">
        <v>28188908869.869999</v>
      </c>
      <c r="AZ18" s="1077">
        <v>302079784240.15002</v>
      </c>
      <c r="BA18" s="1079">
        <v>56497862</v>
      </c>
      <c r="BB18" s="1079">
        <v>302072937465.15002</v>
      </c>
      <c r="BC18" s="1079">
        <v>6846775</v>
      </c>
      <c r="BD18" s="1079">
        <v>441363514.70999998</v>
      </c>
      <c r="BG18" s="1073">
        <f>+ABS(AQ18)</f>
        <v>371420527317</v>
      </c>
      <c r="BH18" s="1073">
        <f t="shared" ref="BH18:BH50" si="1">+ABS(AR18)</f>
        <v>370585252433.47998</v>
      </c>
      <c r="BI18" s="1073">
        <f t="shared" ref="BI18:BI50" si="2">+ABS(AS18)</f>
        <v>835274883.51999998</v>
      </c>
      <c r="BJ18" s="1073">
        <f t="shared" ref="BJ18:BJ50" si="3">+ABS(AT18)</f>
        <v>0</v>
      </c>
      <c r="BK18" s="1073">
        <f t="shared" ref="BK18:BK50" si="4">+ABS(AV18)</f>
        <v>330325190972.02002</v>
      </c>
      <c r="BL18" s="1073">
        <f t="shared" ref="BL18:BL50" si="5">+ABS(AW18)</f>
        <v>40260061461.459999</v>
      </c>
      <c r="BM18" s="1073">
        <f t="shared" ref="BM18:BM50" si="6">+ABS(AX18)</f>
        <v>302136282102.15002</v>
      </c>
      <c r="BN18" s="1073">
        <f t="shared" ref="BN18:BN50" si="7">+ABS(AY18)</f>
        <v>28188908869.869999</v>
      </c>
      <c r="BO18" s="1073">
        <f t="shared" ref="BO18:BO50" si="8">+ABS(AZ18)</f>
        <v>302079784240.15002</v>
      </c>
      <c r="BP18" s="1073">
        <f t="shared" ref="BP18:BP50" si="9">+ABS(BA18)</f>
        <v>56497862</v>
      </c>
      <c r="BQ18" s="1073">
        <f t="shared" ref="BQ18:BQ50" si="10">+ABS(BB18)</f>
        <v>302072937465.15002</v>
      </c>
      <c r="BR18" s="1073">
        <f t="shared" ref="BR18:BR50" si="11">+ABS(BC18)</f>
        <v>6846775</v>
      </c>
      <c r="BS18" s="1073">
        <f t="shared" ref="BS18:BS50" si="12">+ABS(BD18)</f>
        <v>441363514.70999998</v>
      </c>
    </row>
    <row r="19" spans="1:71" ht="12.75" x14ac:dyDescent="0.2">
      <c r="B19" s="1403" t="s">
        <v>361</v>
      </c>
      <c r="C19" s="1403"/>
      <c r="D19" s="1403"/>
      <c r="E19" s="1403"/>
      <c r="F19" s="1403"/>
      <c r="G19" s="1403"/>
      <c r="H19" s="1403"/>
      <c r="I19" s="1403"/>
      <c r="J19" s="1403"/>
      <c r="K19" s="1403"/>
      <c r="L19" s="1403"/>
      <c r="M19" s="1403"/>
      <c r="N19" s="1403"/>
      <c r="O19" s="1403"/>
      <c r="P19" s="1403"/>
      <c r="Q19" s="1403"/>
      <c r="R19" s="1403"/>
      <c r="S19" s="1403"/>
      <c r="T19" s="1402" t="s">
        <v>58</v>
      </c>
      <c r="U19" s="1402"/>
      <c r="V19" s="1402"/>
      <c r="W19" s="1402"/>
      <c r="X19" s="1402"/>
      <c r="Y19" s="1402"/>
      <c r="Z19" s="1402"/>
      <c r="AA19" s="1402"/>
      <c r="AB19" s="1403" t="s">
        <v>732</v>
      </c>
      <c r="AC19" s="1403"/>
      <c r="AD19" s="1403"/>
      <c r="AE19" s="1403"/>
      <c r="AF19" s="1403"/>
      <c r="AG19" s="1403" t="s">
        <v>735</v>
      </c>
      <c r="AH19" s="1403"/>
      <c r="AI19" s="1403"/>
      <c r="AJ19" s="1014" t="s">
        <v>417</v>
      </c>
      <c r="AK19" s="1404" t="s">
        <v>734</v>
      </c>
      <c r="AL19" s="1404"/>
      <c r="AM19" s="1404"/>
      <c r="AN19" s="1404"/>
      <c r="AO19" s="1404"/>
      <c r="AP19" s="1404"/>
      <c r="AQ19" s="1077">
        <v>129817132</v>
      </c>
      <c r="AR19" s="1077">
        <v>129817132</v>
      </c>
      <c r="AS19" s="1078">
        <v>0</v>
      </c>
      <c r="AT19" s="1078">
        <v>0</v>
      </c>
      <c r="AU19" s="1015"/>
      <c r="AV19" s="1077">
        <v>129817132</v>
      </c>
      <c r="AW19" s="1078">
        <v>0</v>
      </c>
      <c r="AX19" s="1077">
        <v>129817132</v>
      </c>
      <c r="AY19" s="1078">
        <v>0</v>
      </c>
      <c r="AZ19" s="1077">
        <v>129817132</v>
      </c>
      <c r="BA19" s="1078">
        <v>0</v>
      </c>
      <c r="BB19" s="1079">
        <v>129817132</v>
      </c>
      <c r="BC19" s="1078">
        <v>0</v>
      </c>
      <c r="BD19" s="1078">
        <v>0</v>
      </c>
      <c r="BG19" s="1073">
        <f t="shared" ref="BG19:BG50" si="13">+ABS(AQ19)</f>
        <v>129817132</v>
      </c>
      <c r="BH19" s="1073">
        <f t="shared" si="1"/>
        <v>129817132</v>
      </c>
      <c r="BI19" s="1073">
        <f t="shared" si="2"/>
        <v>0</v>
      </c>
      <c r="BJ19" s="1073">
        <f t="shared" si="3"/>
        <v>0</v>
      </c>
      <c r="BK19" s="1073">
        <f t="shared" si="4"/>
        <v>129817132</v>
      </c>
      <c r="BL19" s="1073">
        <f t="shared" si="5"/>
        <v>0</v>
      </c>
      <c r="BM19" s="1073">
        <f t="shared" si="6"/>
        <v>129817132</v>
      </c>
      <c r="BN19" s="1073">
        <f t="shared" si="7"/>
        <v>0</v>
      </c>
      <c r="BO19" s="1073">
        <f t="shared" si="8"/>
        <v>129817132</v>
      </c>
      <c r="BP19" s="1073">
        <f t="shared" si="9"/>
        <v>0</v>
      </c>
      <c r="BQ19" s="1073">
        <f t="shared" si="10"/>
        <v>129817132</v>
      </c>
      <c r="BR19" s="1073">
        <f t="shared" si="11"/>
        <v>0</v>
      </c>
      <c r="BS19" s="1073">
        <f t="shared" si="12"/>
        <v>0</v>
      </c>
    </row>
    <row r="20" spans="1:71" ht="12.75" x14ac:dyDescent="0.2">
      <c r="B20" s="1403" t="s">
        <v>361</v>
      </c>
      <c r="C20" s="1403"/>
      <c r="D20" s="1403"/>
      <c r="E20" s="1403"/>
      <c r="F20" s="1403"/>
      <c r="G20" s="1403"/>
      <c r="H20" s="1403"/>
      <c r="I20" s="1403"/>
      <c r="J20" s="1403"/>
      <c r="K20" s="1403"/>
      <c r="L20" s="1403"/>
      <c r="M20" s="1403"/>
      <c r="N20" s="1403"/>
      <c r="O20" s="1403"/>
      <c r="P20" s="1403"/>
      <c r="Q20" s="1403"/>
      <c r="R20" s="1403"/>
      <c r="S20" s="1403"/>
      <c r="T20" s="1402" t="s">
        <v>58</v>
      </c>
      <c r="U20" s="1402"/>
      <c r="V20" s="1402"/>
      <c r="W20" s="1402"/>
      <c r="X20" s="1402"/>
      <c r="Y20" s="1402"/>
      <c r="Z20" s="1402"/>
      <c r="AA20" s="1402"/>
      <c r="AB20" s="1403" t="s">
        <v>732</v>
      </c>
      <c r="AC20" s="1403"/>
      <c r="AD20" s="1403"/>
      <c r="AE20" s="1403"/>
      <c r="AF20" s="1403"/>
      <c r="AG20" s="1403" t="s">
        <v>735</v>
      </c>
      <c r="AH20" s="1403"/>
      <c r="AI20" s="1403"/>
      <c r="AJ20" s="1014" t="s">
        <v>433</v>
      </c>
      <c r="AK20" s="1404" t="s">
        <v>736</v>
      </c>
      <c r="AL20" s="1404"/>
      <c r="AM20" s="1404"/>
      <c r="AN20" s="1404"/>
      <c r="AO20" s="1404"/>
      <c r="AP20" s="1404"/>
      <c r="AQ20" s="1077">
        <v>519000000</v>
      </c>
      <c r="AR20" s="1077">
        <v>519000000</v>
      </c>
      <c r="AS20" s="1078">
        <v>0</v>
      </c>
      <c r="AT20" s="1078">
        <v>0</v>
      </c>
      <c r="AU20" s="1015"/>
      <c r="AV20" s="1077">
        <v>519000000</v>
      </c>
      <c r="AW20" s="1078">
        <v>0</v>
      </c>
      <c r="AX20" s="1077">
        <v>519000000</v>
      </c>
      <c r="AY20" s="1078">
        <v>0</v>
      </c>
      <c r="AZ20" s="1077">
        <v>519000000</v>
      </c>
      <c r="BA20" s="1078">
        <v>0</v>
      </c>
      <c r="BB20" s="1079">
        <v>519000000</v>
      </c>
      <c r="BC20" s="1078">
        <v>0</v>
      </c>
      <c r="BD20" s="1078">
        <v>0</v>
      </c>
      <c r="BG20" s="1073">
        <f t="shared" si="13"/>
        <v>519000000</v>
      </c>
      <c r="BH20" s="1073">
        <f t="shared" si="1"/>
        <v>519000000</v>
      </c>
      <c r="BI20" s="1073">
        <f t="shared" si="2"/>
        <v>0</v>
      </c>
      <c r="BJ20" s="1073">
        <f t="shared" si="3"/>
        <v>0</v>
      </c>
      <c r="BK20" s="1073">
        <f t="shared" si="4"/>
        <v>519000000</v>
      </c>
      <c r="BL20" s="1073">
        <f t="shared" si="5"/>
        <v>0</v>
      </c>
      <c r="BM20" s="1073">
        <f t="shared" si="6"/>
        <v>519000000</v>
      </c>
      <c r="BN20" s="1073">
        <f t="shared" si="7"/>
        <v>0</v>
      </c>
      <c r="BO20" s="1073">
        <f t="shared" si="8"/>
        <v>519000000</v>
      </c>
      <c r="BP20" s="1073">
        <f t="shared" si="9"/>
        <v>0</v>
      </c>
      <c r="BQ20" s="1073">
        <f t="shared" si="10"/>
        <v>519000000</v>
      </c>
      <c r="BR20" s="1073">
        <f t="shared" si="11"/>
        <v>0</v>
      </c>
      <c r="BS20" s="1073">
        <f t="shared" si="12"/>
        <v>0</v>
      </c>
    </row>
    <row r="21" spans="1:71" ht="12.75" x14ac:dyDescent="0.2">
      <c r="B21" s="1403" t="s">
        <v>361</v>
      </c>
      <c r="C21" s="1403"/>
      <c r="D21" s="1403"/>
      <c r="E21" s="1403"/>
      <c r="F21" s="1403"/>
      <c r="G21" s="1403"/>
      <c r="H21" s="1403"/>
      <c r="I21" s="1403"/>
      <c r="J21" s="1403"/>
      <c r="K21" s="1403"/>
      <c r="L21" s="1403"/>
      <c r="M21" s="1403"/>
      <c r="N21" s="1403"/>
      <c r="O21" s="1403"/>
      <c r="P21" s="1403"/>
      <c r="Q21" s="1403"/>
      <c r="R21" s="1403"/>
      <c r="S21" s="1403"/>
      <c r="T21" s="1402" t="s">
        <v>58</v>
      </c>
      <c r="U21" s="1402"/>
      <c r="V21" s="1402"/>
      <c r="W21" s="1402"/>
      <c r="X21" s="1402"/>
      <c r="Y21" s="1402"/>
      <c r="Z21" s="1402"/>
      <c r="AA21" s="1402"/>
      <c r="AB21" s="1403" t="s">
        <v>732</v>
      </c>
      <c r="AC21" s="1403"/>
      <c r="AD21" s="1403"/>
      <c r="AE21" s="1403"/>
      <c r="AF21" s="1403"/>
      <c r="AG21" s="1403" t="s">
        <v>735</v>
      </c>
      <c r="AH21" s="1403"/>
      <c r="AI21" s="1403"/>
      <c r="AJ21" s="1014" t="s">
        <v>370</v>
      </c>
      <c r="AK21" s="1404" t="s">
        <v>737</v>
      </c>
      <c r="AL21" s="1404"/>
      <c r="AM21" s="1404"/>
      <c r="AN21" s="1404"/>
      <c r="AO21" s="1404"/>
      <c r="AP21" s="1404"/>
      <c r="AQ21" s="1077">
        <v>64533630000</v>
      </c>
      <c r="AR21" s="1077">
        <v>43203128656</v>
      </c>
      <c r="AS21" s="1079">
        <v>21330501344</v>
      </c>
      <c r="AT21" s="1078">
        <v>0</v>
      </c>
      <c r="AU21" s="1015"/>
      <c r="AV21" s="1077">
        <v>37310257266</v>
      </c>
      <c r="AW21" s="1079">
        <v>5892871390</v>
      </c>
      <c r="AX21" s="1077">
        <v>28046208780</v>
      </c>
      <c r="AY21" s="1079">
        <v>9264048486</v>
      </c>
      <c r="AZ21" s="1077">
        <v>27527478235</v>
      </c>
      <c r="BA21" s="1079">
        <v>518730545</v>
      </c>
      <c r="BB21" s="1079">
        <v>27527478235</v>
      </c>
      <c r="BC21" s="1078">
        <v>0</v>
      </c>
      <c r="BD21" s="1078">
        <v>0</v>
      </c>
      <c r="BG21" s="1073">
        <f t="shared" si="13"/>
        <v>64533630000</v>
      </c>
      <c r="BH21" s="1073">
        <f t="shared" si="1"/>
        <v>43203128656</v>
      </c>
      <c r="BI21" s="1073">
        <f t="shared" si="2"/>
        <v>21330501344</v>
      </c>
      <c r="BJ21" s="1073">
        <f t="shared" si="3"/>
        <v>0</v>
      </c>
      <c r="BK21" s="1073">
        <f t="shared" si="4"/>
        <v>37310257266</v>
      </c>
      <c r="BL21" s="1073">
        <f t="shared" si="5"/>
        <v>5892871390</v>
      </c>
      <c r="BM21" s="1073">
        <f t="shared" si="6"/>
        <v>28046208780</v>
      </c>
      <c r="BN21" s="1073">
        <f t="shared" si="7"/>
        <v>9264048486</v>
      </c>
      <c r="BO21" s="1073">
        <f t="shared" si="8"/>
        <v>27527478235</v>
      </c>
      <c r="BP21" s="1073">
        <f t="shared" si="9"/>
        <v>518730545</v>
      </c>
      <c r="BQ21" s="1073">
        <f t="shared" si="10"/>
        <v>27527478235</v>
      </c>
      <c r="BR21" s="1073">
        <f t="shared" si="11"/>
        <v>0</v>
      </c>
      <c r="BS21" s="1073">
        <f t="shared" si="12"/>
        <v>0</v>
      </c>
    </row>
    <row r="22" spans="1:71" s="1018" customFormat="1" ht="12.75" x14ac:dyDescent="0.2">
      <c r="B22" s="1406" t="s">
        <v>361</v>
      </c>
      <c r="C22" s="1406"/>
      <c r="D22" s="1406" t="s">
        <v>738</v>
      </c>
      <c r="E22" s="1406"/>
      <c r="F22" s="1406"/>
      <c r="G22" s="1406"/>
      <c r="H22" s="1406"/>
      <c r="I22" s="1406"/>
      <c r="J22" s="1406"/>
      <c r="K22" s="1406"/>
      <c r="L22" s="1406"/>
      <c r="M22" s="1406"/>
      <c r="N22" s="1406"/>
      <c r="O22" s="1406"/>
      <c r="P22" s="1406"/>
      <c r="Q22" s="1406"/>
      <c r="R22" s="1406"/>
      <c r="S22" s="1406"/>
      <c r="T22" s="1405" t="s">
        <v>57</v>
      </c>
      <c r="U22" s="1405"/>
      <c r="V22" s="1405"/>
      <c r="W22" s="1405"/>
      <c r="X22" s="1405"/>
      <c r="Y22" s="1405"/>
      <c r="Z22" s="1405"/>
      <c r="AA22" s="1405"/>
      <c r="AB22" s="1406" t="s">
        <v>732</v>
      </c>
      <c r="AC22" s="1406"/>
      <c r="AD22" s="1406"/>
      <c r="AE22" s="1406"/>
      <c r="AF22" s="1406"/>
      <c r="AG22" s="1406" t="s">
        <v>733</v>
      </c>
      <c r="AH22" s="1406"/>
      <c r="AI22" s="1406"/>
      <c r="AJ22" s="1017" t="s">
        <v>417</v>
      </c>
      <c r="AK22" s="1407" t="s">
        <v>734</v>
      </c>
      <c r="AL22" s="1407"/>
      <c r="AM22" s="1407"/>
      <c r="AN22" s="1407"/>
      <c r="AO22" s="1407"/>
      <c r="AP22" s="1407"/>
      <c r="AQ22" s="1077">
        <v>161776232368</v>
      </c>
      <c r="AR22" s="1077">
        <v>161663271598</v>
      </c>
      <c r="AS22" s="1079">
        <v>112960770</v>
      </c>
      <c r="AT22" s="1078">
        <v>0</v>
      </c>
      <c r="AU22" s="1015"/>
      <c r="AV22" s="1077">
        <v>133383421897.28999</v>
      </c>
      <c r="AW22" s="1079">
        <v>28279849700.709999</v>
      </c>
      <c r="AX22" s="1077">
        <v>132608382782.28999</v>
      </c>
      <c r="AY22" s="1079">
        <v>775039115</v>
      </c>
      <c r="AZ22" s="1077">
        <v>132603232748.28999</v>
      </c>
      <c r="BA22" s="1079">
        <v>5150034</v>
      </c>
      <c r="BB22" s="1079">
        <v>132603232748.28999</v>
      </c>
      <c r="BC22" s="1078">
        <v>0</v>
      </c>
      <c r="BD22" s="1079">
        <v>438108200.70999998</v>
      </c>
      <c r="BG22" s="1073">
        <f t="shared" si="13"/>
        <v>161776232368</v>
      </c>
      <c r="BH22" s="1073">
        <f t="shared" si="1"/>
        <v>161663271598</v>
      </c>
      <c r="BI22" s="1073">
        <f t="shared" si="2"/>
        <v>112960770</v>
      </c>
      <c r="BJ22" s="1073">
        <f t="shared" si="3"/>
        <v>0</v>
      </c>
      <c r="BK22" s="1073">
        <f t="shared" si="4"/>
        <v>133383421897.28999</v>
      </c>
      <c r="BL22" s="1073">
        <f t="shared" si="5"/>
        <v>28279849700.709999</v>
      </c>
      <c r="BM22" s="1073">
        <f t="shared" si="6"/>
        <v>132608382782.28999</v>
      </c>
      <c r="BN22" s="1073">
        <f t="shared" si="7"/>
        <v>775039115</v>
      </c>
      <c r="BO22" s="1073">
        <f t="shared" si="8"/>
        <v>132603232748.28999</v>
      </c>
      <c r="BP22" s="1073">
        <f t="shared" si="9"/>
        <v>5150034</v>
      </c>
      <c r="BQ22" s="1073">
        <f t="shared" si="10"/>
        <v>132603232748.28999</v>
      </c>
      <c r="BR22" s="1073">
        <f t="shared" si="11"/>
        <v>0</v>
      </c>
      <c r="BS22" s="1073">
        <f t="shared" si="12"/>
        <v>438108200.70999998</v>
      </c>
    </row>
    <row r="23" spans="1:71" ht="12.75" x14ac:dyDescent="0.2">
      <c r="B23" s="1403" t="s">
        <v>361</v>
      </c>
      <c r="C23" s="1403"/>
      <c r="D23" s="1403" t="s">
        <v>738</v>
      </c>
      <c r="E23" s="1403"/>
      <c r="F23" s="1403" t="s">
        <v>739</v>
      </c>
      <c r="G23" s="1403"/>
      <c r="H23" s="1403"/>
      <c r="I23" s="1403"/>
      <c r="J23" s="1403"/>
      <c r="K23" s="1403"/>
      <c r="L23" s="1403"/>
      <c r="M23" s="1403"/>
      <c r="N23" s="1403"/>
      <c r="O23" s="1403"/>
      <c r="P23" s="1403"/>
      <c r="Q23" s="1403"/>
      <c r="R23" s="1403"/>
      <c r="S23" s="1403"/>
      <c r="T23" s="1402" t="s">
        <v>57</v>
      </c>
      <c r="U23" s="1402"/>
      <c r="V23" s="1402"/>
      <c r="W23" s="1402"/>
      <c r="X23" s="1402"/>
      <c r="Y23" s="1402"/>
      <c r="Z23" s="1402"/>
      <c r="AA23" s="1402"/>
      <c r="AB23" s="1403" t="s">
        <v>732</v>
      </c>
      <c r="AC23" s="1403"/>
      <c r="AD23" s="1403"/>
      <c r="AE23" s="1403"/>
      <c r="AF23" s="1403"/>
      <c r="AG23" s="1403" t="s">
        <v>733</v>
      </c>
      <c r="AH23" s="1403"/>
      <c r="AI23" s="1403"/>
      <c r="AJ23" s="1014" t="s">
        <v>417</v>
      </c>
      <c r="AK23" s="1404" t="s">
        <v>734</v>
      </c>
      <c r="AL23" s="1404"/>
      <c r="AM23" s="1404"/>
      <c r="AN23" s="1404"/>
      <c r="AO23" s="1404"/>
      <c r="AP23" s="1404"/>
      <c r="AQ23" s="1077">
        <v>161776232368</v>
      </c>
      <c r="AR23" s="1077">
        <v>161663271598</v>
      </c>
      <c r="AS23" s="1079">
        <v>112960770</v>
      </c>
      <c r="AT23" s="1078">
        <v>0</v>
      </c>
      <c r="AU23" s="1015"/>
      <c r="AV23" s="1077">
        <v>133383421897.28999</v>
      </c>
      <c r="AW23" s="1079">
        <v>28279849700.709999</v>
      </c>
      <c r="AX23" s="1077">
        <v>132608382782.28999</v>
      </c>
      <c r="AY23" s="1079">
        <v>775039115</v>
      </c>
      <c r="AZ23" s="1077">
        <v>132603232748.28999</v>
      </c>
      <c r="BA23" s="1079">
        <v>5150034</v>
      </c>
      <c r="BB23" s="1079">
        <v>132603232748.28999</v>
      </c>
      <c r="BC23" s="1078">
        <v>0</v>
      </c>
      <c r="BD23" s="1079">
        <v>438108200.70999998</v>
      </c>
      <c r="BG23" s="1073">
        <f t="shared" si="13"/>
        <v>161776232368</v>
      </c>
      <c r="BH23" s="1073">
        <f t="shared" si="1"/>
        <v>161663271598</v>
      </c>
      <c r="BI23" s="1073">
        <f t="shared" si="2"/>
        <v>112960770</v>
      </c>
      <c r="BJ23" s="1073">
        <f t="shared" si="3"/>
        <v>0</v>
      </c>
      <c r="BK23" s="1073">
        <f t="shared" si="4"/>
        <v>133383421897.28999</v>
      </c>
      <c r="BL23" s="1073">
        <f t="shared" si="5"/>
        <v>28279849700.709999</v>
      </c>
      <c r="BM23" s="1073">
        <f t="shared" si="6"/>
        <v>132608382782.28999</v>
      </c>
      <c r="BN23" s="1073">
        <f t="shared" si="7"/>
        <v>775039115</v>
      </c>
      <c r="BO23" s="1073">
        <f t="shared" si="8"/>
        <v>132603232748.28999</v>
      </c>
      <c r="BP23" s="1073">
        <f t="shared" si="9"/>
        <v>5150034</v>
      </c>
      <c r="BQ23" s="1073">
        <f t="shared" si="10"/>
        <v>132603232748.28999</v>
      </c>
      <c r="BR23" s="1073">
        <f t="shared" si="11"/>
        <v>0</v>
      </c>
      <c r="BS23" s="1073">
        <f t="shared" si="12"/>
        <v>438108200.70999998</v>
      </c>
    </row>
    <row r="24" spans="1:71" ht="12.75" x14ac:dyDescent="0.2">
      <c r="B24" s="1403" t="s">
        <v>361</v>
      </c>
      <c r="C24" s="1403"/>
      <c r="D24" s="1403" t="s">
        <v>738</v>
      </c>
      <c r="E24" s="1403"/>
      <c r="F24" s="1403" t="s">
        <v>739</v>
      </c>
      <c r="G24" s="1403"/>
      <c r="H24" s="1403" t="s">
        <v>738</v>
      </c>
      <c r="I24" s="1403"/>
      <c r="J24" s="1403"/>
      <c r="K24" s="1403"/>
      <c r="L24" s="1403"/>
      <c r="M24" s="1403"/>
      <c r="N24" s="1403"/>
      <c r="O24" s="1403"/>
      <c r="P24" s="1403"/>
      <c r="Q24" s="1403"/>
      <c r="R24" s="1403"/>
      <c r="S24" s="1403"/>
      <c r="T24" s="1402" t="s">
        <v>740</v>
      </c>
      <c r="U24" s="1402"/>
      <c r="V24" s="1402"/>
      <c r="W24" s="1402"/>
      <c r="X24" s="1402"/>
      <c r="Y24" s="1402"/>
      <c r="Z24" s="1402"/>
      <c r="AA24" s="1402"/>
      <c r="AB24" s="1403" t="s">
        <v>732</v>
      </c>
      <c r="AC24" s="1403"/>
      <c r="AD24" s="1403"/>
      <c r="AE24" s="1403"/>
      <c r="AF24" s="1403"/>
      <c r="AG24" s="1403" t="s">
        <v>733</v>
      </c>
      <c r="AH24" s="1403"/>
      <c r="AI24" s="1403"/>
      <c r="AJ24" s="1014" t="s">
        <v>417</v>
      </c>
      <c r="AK24" s="1404" t="s">
        <v>734</v>
      </c>
      <c r="AL24" s="1404"/>
      <c r="AM24" s="1404"/>
      <c r="AN24" s="1404"/>
      <c r="AO24" s="1404"/>
      <c r="AP24" s="1404"/>
      <c r="AQ24" s="1077">
        <v>118189928468</v>
      </c>
      <c r="AR24" s="1077">
        <v>118170274468</v>
      </c>
      <c r="AS24" s="1079">
        <v>19654000</v>
      </c>
      <c r="AT24" s="1078">
        <v>0</v>
      </c>
      <c r="AU24" s="1015"/>
      <c r="AV24" s="1077">
        <v>98223538478</v>
      </c>
      <c r="AW24" s="1079">
        <v>19946735990</v>
      </c>
      <c r="AX24" s="1077">
        <v>98223538478</v>
      </c>
      <c r="AY24" s="1078">
        <v>0</v>
      </c>
      <c r="AZ24" s="1077">
        <v>98220707276</v>
      </c>
      <c r="BA24" s="1079">
        <v>2831202</v>
      </c>
      <c r="BB24" s="1079">
        <v>98220707276</v>
      </c>
      <c r="BC24" s="1078">
        <v>0</v>
      </c>
      <c r="BD24" s="1079">
        <v>255434680</v>
      </c>
      <c r="BG24" s="1073">
        <f t="shared" si="13"/>
        <v>118189928468</v>
      </c>
      <c r="BH24" s="1073">
        <f t="shared" si="1"/>
        <v>118170274468</v>
      </c>
      <c r="BI24" s="1073">
        <f t="shared" si="2"/>
        <v>19654000</v>
      </c>
      <c r="BJ24" s="1073">
        <f t="shared" si="3"/>
        <v>0</v>
      </c>
      <c r="BK24" s="1073">
        <f t="shared" si="4"/>
        <v>98223538478</v>
      </c>
      <c r="BL24" s="1073">
        <f t="shared" si="5"/>
        <v>19946735990</v>
      </c>
      <c r="BM24" s="1073">
        <f t="shared" si="6"/>
        <v>98223538478</v>
      </c>
      <c r="BN24" s="1073">
        <f t="shared" si="7"/>
        <v>0</v>
      </c>
      <c r="BO24" s="1073">
        <f t="shared" si="8"/>
        <v>98220707276</v>
      </c>
      <c r="BP24" s="1073">
        <f t="shared" si="9"/>
        <v>2831202</v>
      </c>
      <c r="BQ24" s="1073">
        <f t="shared" si="10"/>
        <v>98220707276</v>
      </c>
      <c r="BR24" s="1073">
        <f t="shared" si="11"/>
        <v>0</v>
      </c>
      <c r="BS24" s="1073">
        <f t="shared" si="12"/>
        <v>255434680</v>
      </c>
    </row>
    <row r="25" spans="1:71" ht="12.75" x14ac:dyDescent="0.2">
      <c r="B25" s="1411" t="s">
        <v>361</v>
      </c>
      <c r="C25" s="1411"/>
      <c r="D25" s="1411" t="s">
        <v>738</v>
      </c>
      <c r="E25" s="1411"/>
      <c r="F25" s="1411" t="s">
        <v>739</v>
      </c>
      <c r="G25" s="1411"/>
      <c r="H25" s="1411" t="s">
        <v>738</v>
      </c>
      <c r="I25" s="1411"/>
      <c r="J25" s="1411" t="s">
        <v>738</v>
      </c>
      <c r="K25" s="1411"/>
      <c r="L25" s="1411"/>
      <c r="M25" s="1411"/>
      <c r="N25" s="1411"/>
      <c r="O25" s="1411"/>
      <c r="P25" s="1411"/>
      <c r="Q25" s="1411"/>
      <c r="R25" s="1411"/>
      <c r="S25" s="1411"/>
      <c r="T25" s="1412" t="s">
        <v>608</v>
      </c>
      <c r="U25" s="1412"/>
      <c r="V25" s="1412"/>
      <c r="W25" s="1412"/>
      <c r="X25" s="1412"/>
      <c r="Y25" s="1412"/>
      <c r="Z25" s="1412"/>
      <c r="AA25" s="1412"/>
      <c r="AB25" s="1411" t="s">
        <v>732</v>
      </c>
      <c r="AC25" s="1411"/>
      <c r="AD25" s="1411"/>
      <c r="AE25" s="1411"/>
      <c r="AF25" s="1411"/>
      <c r="AG25" s="1411" t="s">
        <v>733</v>
      </c>
      <c r="AH25" s="1411"/>
      <c r="AI25" s="1411"/>
      <c r="AJ25" s="1019" t="s">
        <v>417</v>
      </c>
      <c r="AK25" s="1413" t="s">
        <v>734</v>
      </c>
      <c r="AL25" s="1413"/>
      <c r="AM25" s="1413"/>
      <c r="AN25" s="1413"/>
      <c r="AO25" s="1413"/>
      <c r="AP25" s="1413"/>
      <c r="AQ25" s="1077">
        <v>90572182868</v>
      </c>
      <c r="AR25" s="1077">
        <v>90572182868</v>
      </c>
      <c r="AS25" s="1078">
        <v>0</v>
      </c>
      <c r="AT25" s="1078">
        <v>0</v>
      </c>
      <c r="AU25" s="1015"/>
      <c r="AV25" s="1077">
        <v>81275244865</v>
      </c>
      <c r="AW25" s="1079">
        <v>9296938003</v>
      </c>
      <c r="AX25" s="1077">
        <v>81275244865</v>
      </c>
      <c r="AY25" s="1078">
        <v>0</v>
      </c>
      <c r="AZ25" s="1077">
        <v>81275244865</v>
      </c>
      <c r="BA25" s="1078">
        <v>0</v>
      </c>
      <c r="BB25" s="1079">
        <v>81275244865</v>
      </c>
      <c r="BC25" s="1078">
        <v>0</v>
      </c>
      <c r="BD25" s="1079">
        <v>252403672</v>
      </c>
      <c r="BG25" s="1073">
        <f t="shared" si="13"/>
        <v>90572182868</v>
      </c>
      <c r="BH25" s="1073">
        <f t="shared" si="1"/>
        <v>90572182868</v>
      </c>
      <c r="BI25" s="1073">
        <f t="shared" si="2"/>
        <v>0</v>
      </c>
      <c r="BJ25" s="1073">
        <f t="shared" si="3"/>
        <v>0</v>
      </c>
      <c r="BK25" s="1073">
        <f t="shared" si="4"/>
        <v>81275244865</v>
      </c>
      <c r="BL25" s="1073">
        <f t="shared" si="5"/>
        <v>9296938003</v>
      </c>
      <c r="BM25" s="1073">
        <f t="shared" si="6"/>
        <v>81275244865</v>
      </c>
      <c r="BN25" s="1073">
        <f t="shared" si="7"/>
        <v>0</v>
      </c>
      <c r="BO25" s="1073">
        <f t="shared" si="8"/>
        <v>81275244865</v>
      </c>
      <c r="BP25" s="1073">
        <f t="shared" si="9"/>
        <v>0</v>
      </c>
      <c r="BQ25" s="1073">
        <f t="shared" si="10"/>
        <v>81275244865</v>
      </c>
      <c r="BR25" s="1073">
        <f t="shared" si="11"/>
        <v>0</v>
      </c>
      <c r="BS25" s="1073">
        <f t="shared" si="12"/>
        <v>252403672</v>
      </c>
    </row>
    <row r="26" spans="1:71" s="1045" customFormat="1" ht="25.5" customHeight="1" x14ac:dyDescent="0.2">
      <c r="A26" s="1045" t="str">
        <f>+B26&amp;D26&amp;F26&amp;H26&amp;J26&amp;M26&amp;AJ26</f>
        <v>A1011110</v>
      </c>
      <c r="B26" s="1409" t="s">
        <v>361</v>
      </c>
      <c r="C26" s="1409"/>
      <c r="D26" s="1409" t="s">
        <v>738</v>
      </c>
      <c r="E26" s="1409"/>
      <c r="F26" s="1409" t="s">
        <v>739</v>
      </c>
      <c r="G26" s="1409"/>
      <c r="H26" s="1409" t="s">
        <v>738</v>
      </c>
      <c r="I26" s="1409"/>
      <c r="J26" s="1409" t="s">
        <v>738</v>
      </c>
      <c r="K26" s="1409"/>
      <c r="L26" s="1409"/>
      <c r="M26" s="1409" t="s">
        <v>738</v>
      </c>
      <c r="N26" s="1409"/>
      <c r="O26" s="1409"/>
      <c r="P26" s="1409"/>
      <c r="Q26" s="1409"/>
      <c r="R26" s="1409"/>
      <c r="S26" s="1409"/>
      <c r="T26" s="1408" t="s">
        <v>362</v>
      </c>
      <c r="U26" s="1408"/>
      <c r="V26" s="1408"/>
      <c r="W26" s="1408"/>
      <c r="X26" s="1408"/>
      <c r="Y26" s="1408"/>
      <c r="Z26" s="1408"/>
      <c r="AA26" s="1408"/>
      <c r="AB26" s="1409" t="s">
        <v>732</v>
      </c>
      <c r="AC26" s="1409"/>
      <c r="AD26" s="1409"/>
      <c r="AE26" s="1409"/>
      <c r="AF26" s="1409"/>
      <c r="AG26" s="1409" t="s">
        <v>733</v>
      </c>
      <c r="AH26" s="1409"/>
      <c r="AI26" s="1409"/>
      <c r="AJ26" s="1043" t="s">
        <v>417</v>
      </c>
      <c r="AK26" s="1410" t="s">
        <v>734</v>
      </c>
      <c r="AL26" s="1410"/>
      <c r="AM26" s="1410"/>
      <c r="AN26" s="1410"/>
      <c r="AO26" s="1410"/>
      <c r="AP26" s="1410"/>
      <c r="AQ26" s="1077">
        <v>83798251029</v>
      </c>
      <c r="AR26" s="1077">
        <v>83798251029</v>
      </c>
      <c r="AS26" s="1080">
        <v>0</v>
      </c>
      <c r="AT26" s="1080">
        <v>0</v>
      </c>
      <c r="AU26" s="1044"/>
      <c r="AV26" s="1077">
        <v>76006355903</v>
      </c>
      <c r="AW26" s="1081">
        <v>7791895126</v>
      </c>
      <c r="AX26" s="1077">
        <v>76006355903</v>
      </c>
      <c r="AY26" s="1080">
        <v>0</v>
      </c>
      <c r="AZ26" s="1077">
        <v>76006355903</v>
      </c>
      <c r="BA26" s="1080">
        <v>0</v>
      </c>
      <c r="BB26" s="1081">
        <v>76006355903</v>
      </c>
      <c r="BC26" s="1080">
        <v>0</v>
      </c>
      <c r="BD26" s="1081">
        <v>7494959</v>
      </c>
      <c r="BG26" s="1073">
        <f t="shared" si="13"/>
        <v>83798251029</v>
      </c>
      <c r="BH26" s="1073">
        <f t="shared" si="1"/>
        <v>83798251029</v>
      </c>
      <c r="BI26" s="1073">
        <f t="shared" si="2"/>
        <v>0</v>
      </c>
      <c r="BJ26" s="1073">
        <f t="shared" si="3"/>
        <v>0</v>
      </c>
      <c r="BK26" s="1073">
        <f t="shared" si="4"/>
        <v>76006355903</v>
      </c>
      <c r="BL26" s="1073">
        <f t="shared" si="5"/>
        <v>7791895126</v>
      </c>
      <c r="BM26" s="1073">
        <f t="shared" si="6"/>
        <v>76006355903</v>
      </c>
      <c r="BN26" s="1073">
        <f t="shared" si="7"/>
        <v>0</v>
      </c>
      <c r="BO26" s="1073">
        <f t="shared" si="8"/>
        <v>76006355903</v>
      </c>
      <c r="BP26" s="1073">
        <f t="shared" si="9"/>
        <v>0</v>
      </c>
      <c r="BQ26" s="1073">
        <f t="shared" si="10"/>
        <v>76006355903</v>
      </c>
      <c r="BR26" s="1073">
        <f t="shared" si="11"/>
        <v>0</v>
      </c>
      <c r="BS26" s="1073">
        <f t="shared" si="12"/>
        <v>7494959</v>
      </c>
    </row>
    <row r="27" spans="1:71" ht="25.5" customHeight="1" x14ac:dyDescent="0.2">
      <c r="A27" s="1045" t="str">
        <f t="shared" ref="A27:A90" si="14">+B27&amp;D27&amp;F27&amp;H27&amp;J27&amp;M27&amp;AJ27</f>
        <v>A1011210</v>
      </c>
      <c r="B27" s="1411" t="s">
        <v>361</v>
      </c>
      <c r="C27" s="1411"/>
      <c r="D27" s="1411" t="s">
        <v>738</v>
      </c>
      <c r="E27" s="1411"/>
      <c r="F27" s="1411" t="s">
        <v>739</v>
      </c>
      <c r="G27" s="1411"/>
      <c r="H27" s="1411" t="s">
        <v>738</v>
      </c>
      <c r="I27" s="1411"/>
      <c r="J27" s="1411" t="s">
        <v>738</v>
      </c>
      <c r="K27" s="1411"/>
      <c r="L27" s="1411"/>
      <c r="M27" s="1411" t="s">
        <v>741</v>
      </c>
      <c r="N27" s="1411"/>
      <c r="O27" s="1411"/>
      <c r="P27" s="1411"/>
      <c r="Q27" s="1411"/>
      <c r="R27" s="1411"/>
      <c r="S27" s="1411"/>
      <c r="T27" s="1412" t="s">
        <v>363</v>
      </c>
      <c r="U27" s="1412"/>
      <c r="V27" s="1412"/>
      <c r="W27" s="1412"/>
      <c r="X27" s="1412"/>
      <c r="Y27" s="1412"/>
      <c r="Z27" s="1412"/>
      <c r="AA27" s="1412"/>
      <c r="AB27" s="1411" t="s">
        <v>732</v>
      </c>
      <c r="AC27" s="1411"/>
      <c r="AD27" s="1411"/>
      <c r="AE27" s="1411"/>
      <c r="AF27" s="1411"/>
      <c r="AG27" s="1411" t="s">
        <v>733</v>
      </c>
      <c r="AH27" s="1411"/>
      <c r="AI27" s="1411"/>
      <c r="AJ27" s="1019" t="s">
        <v>417</v>
      </c>
      <c r="AK27" s="1413" t="s">
        <v>734</v>
      </c>
      <c r="AL27" s="1413"/>
      <c r="AM27" s="1413"/>
      <c r="AN27" s="1413"/>
      <c r="AO27" s="1413"/>
      <c r="AP27" s="1413"/>
      <c r="AQ27" s="1077">
        <v>5687370614</v>
      </c>
      <c r="AR27" s="1077">
        <v>5687370614</v>
      </c>
      <c r="AS27" s="1078">
        <v>0</v>
      </c>
      <c r="AT27" s="1078">
        <v>0</v>
      </c>
      <c r="AU27" s="1015"/>
      <c r="AV27" s="1077">
        <v>4398028416</v>
      </c>
      <c r="AW27" s="1079">
        <v>1289342198</v>
      </c>
      <c r="AX27" s="1077">
        <v>4398028416</v>
      </c>
      <c r="AY27" s="1078">
        <v>0</v>
      </c>
      <c r="AZ27" s="1077">
        <v>4398028416</v>
      </c>
      <c r="BA27" s="1078">
        <v>0</v>
      </c>
      <c r="BB27" s="1079">
        <v>4398028416</v>
      </c>
      <c r="BC27" s="1078">
        <v>0</v>
      </c>
      <c r="BD27" s="1079">
        <v>2553383</v>
      </c>
      <c r="BG27" s="1073">
        <f t="shared" si="13"/>
        <v>5687370614</v>
      </c>
      <c r="BH27" s="1073">
        <f t="shared" si="1"/>
        <v>5687370614</v>
      </c>
      <c r="BI27" s="1073">
        <f t="shared" si="2"/>
        <v>0</v>
      </c>
      <c r="BJ27" s="1073">
        <f t="shared" si="3"/>
        <v>0</v>
      </c>
      <c r="BK27" s="1073">
        <f t="shared" si="4"/>
        <v>4398028416</v>
      </c>
      <c r="BL27" s="1073">
        <f t="shared" si="5"/>
        <v>1289342198</v>
      </c>
      <c r="BM27" s="1073">
        <f t="shared" si="6"/>
        <v>4398028416</v>
      </c>
      <c r="BN27" s="1073">
        <f t="shared" si="7"/>
        <v>0</v>
      </c>
      <c r="BO27" s="1073">
        <f t="shared" si="8"/>
        <v>4398028416</v>
      </c>
      <c r="BP27" s="1073">
        <f t="shared" si="9"/>
        <v>0</v>
      </c>
      <c r="BQ27" s="1073">
        <f t="shared" si="10"/>
        <v>4398028416</v>
      </c>
      <c r="BR27" s="1073">
        <f t="shared" si="11"/>
        <v>0</v>
      </c>
      <c r="BS27" s="1073">
        <f t="shared" si="12"/>
        <v>2553383</v>
      </c>
    </row>
    <row r="28" spans="1:71" ht="25.5" customHeight="1" x14ac:dyDescent="0.2">
      <c r="A28" s="1045" t="str">
        <f t="shared" si="14"/>
        <v>A1011410</v>
      </c>
      <c r="B28" s="1411" t="s">
        <v>361</v>
      </c>
      <c r="C28" s="1411"/>
      <c r="D28" s="1411" t="s">
        <v>738</v>
      </c>
      <c r="E28" s="1411"/>
      <c r="F28" s="1411" t="s">
        <v>739</v>
      </c>
      <c r="G28" s="1411"/>
      <c r="H28" s="1411" t="s">
        <v>738</v>
      </c>
      <c r="I28" s="1411"/>
      <c r="J28" s="1411" t="s">
        <v>738</v>
      </c>
      <c r="K28" s="1411"/>
      <c r="L28" s="1411"/>
      <c r="M28" s="1411" t="s">
        <v>742</v>
      </c>
      <c r="N28" s="1411"/>
      <c r="O28" s="1411"/>
      <c r="P28" s="1411"/>
      <c r="Q28" s="1411"/>
      <c r="R28" s="1411"/>
      <c r="S28" s="1411"/>
      <c r="T28" s="1412" t="s">
        <v>364</v>
      </c>
      <c r="U28" s="1412"/>
      <c r="V28" s="1412"/>
      <c r="W28" s="1412"/>
      <c r="X28" s="1412"/>
      <c r="Y28" s="1412"/>
      <c r="Z28" s="1412"/>
      <c r="AA28" s="1412"/>
      <c r="AB28" s="1411" t="s">
        <v>732</v>
      </c>
      <c r="AC28" s="1411"/>
      <c r="AD28" s="1411"/>
      <c r="AE28" s="1411"/>
      <c r="AF28" s="1411"/>
      <c r="AG28" s="1411" t="s">
        <v>733</v>
      </c>
      <c r="AH28" s="1411"/>
      <c r="AI28" s="1411"/>
      <c r="AJ28" s="1019" t="s">
        <v>417</v>
      </c>
      <c r="AK28" s="1413" t="s">
        <v>734</v>
      </c>
      <c r="AL28" s="1413"/>
      <c r="AM28" s="1413"/>
      <c r="AN28" s="1413"/>
      <c r="AO28" s="1413"/>
      <c r="AP28" s="1413"/>
      <c r="AQ28" s="1077">
        <v>1086561225</v>
      </c>
      <c r="AR28" s="1077">
        <v>1086561225</v>
      </c>
      <c r="AS28" s="1078">
        <v>0</v>
      </c>
      <c r="AT28" s="1078">
        <v>0</v>
      </c>
      <c r="AU28" s="1015"/>
      <c r="AV28" s="1077">
        <v>870860546</v>
      </c>
      <c r="AW28" s="1079">
        <v>215700679</v>
      </c>
      <c r="AX28" s="1077">
        <v>870860546</v>
      </c>
      <c r="AY28" s="1078">
        <v>0</v>
      </c>
      <c r="AZ28" s="1077">
        <v>870860546</v>
      </c>
      <c r="BA28" s="1078">
        <v>0</v>
      </c>
      <c r="BB28" s="1079">
        <v>870860546</v>
      </c>
      <c r="BC28" s="1078">
        <v>0</v>
      </c>
      <c r="BD28" s="1079">
        <v>242355330</v>
      </c>
      <c r="BG28" s="1073">
        <f t="shared" si="13"/>
        <v>1086561225</v>
      </c>
      <c r="BH28" s="1073">
        <f t="shared" si="1"/>
        <v>1086561225</v>
      </c>
      <c r="BI28" s="1073">
        <f t="shared" si="2"/>
        <v>0</v>
      </c>
      <c r="BJ28" s="1073">
        <f t="shared" si="3"/>
        <v>0</v>
      </c>
      <c r="BK28" s="1073">
        <f t="shared" si="4"/>
        <v>870860546</v>
      </c>
      <c r="BL28" s="1073">
        <f t="shared" si="5"/>
        <v>215700679</v>
      </c>
      <c r="BM28" s="1073">
        <f t="shared" si="6"/>
        <v>870860546</v>
      </c>
      <c r="BN28" s="1073">
        <f t="shared" si="7"/>
        <v>0</v>
      </c>
      <c r="BO28" s="1073">
        <f t="shared" si="8"/>
        <v>870860546</v>
      </c>
      <c r="BP28" s="1073">
        <f t="shared" si="9"/>
        <v>0</v>
      </c>
      <c r="BQ28" s="1073">
        <f t="shared" si="10"/>
        <v>870860546</v>
      </c>
      <c r="BR28" s="1073">
        <f t="shared" si="11"/>
        <v>0</v>
      </c>
      <c r="BS28" s="1073">
        <f t="shared" si="12"/>
        <v>242355330</v>
      </c>
    </row>
    <row r="29" spans="1:71" ht="12.75" x14ac:dyDescent="0.2">
      <c r="A29" s="1045" t="str">
        <f t="shared" si="14"/>
        <v>A101410</v>
      </c>
      <c r="B29" s="1411" t="s">
        <v>361</v>
      </c>
      <c r="C29" s="1411"/>
      <c r="D29" s="1411" t="s">
        <v>738</v>
      </c>
      <c r="E29" s="1411"/>
      <c r="F29" s="1411" t="s">
        <v>739</v>
      </c>
      <c r="G29" s="1411"/>
      <c r="H29" s="1411" t="s">
        <v>738</v>
      </c>
      <c r="I29" s="1411"/>
      <c r="J29" s="1411" t="s">
        <v>742</v>
      </c>
      <c r="K29" s="1411"/>
      <c r="L29" s="1411"/>
      <c r="M29" s="1411"/>
      <c r="N29" s="1411"/>
      <c r="O29" s="1411"/>
      <c r="P29" s="1411"/>
      <c r="Q29" s="1411"/>
      <c r="R29" s="1411"/>
      <c r="S29" s="1411"/>
      <c r="T29" s="1412" t="s">
        <v>609</v>
      </c>
      <c r="U29" s="1412"/>
      <c r="V29" s="1412"/>
      <c r="W29" s="1412"/>
      <c r="X29" s="1412"/>
      <c r="Y29" s="1412"/>
      <c r="Z29" s="1412"/>
      <c r="AA29" s="1412"/>
      <c r="AB29" s="1411" t="s">
        <v>732</v>
      </c>
      <c r="AC29" s="1411"/>
      <c r="AD29" s="1411"/>
      <c r="AE29" s="1411"/>
      <c r="AF29" s="1411"/>
      <c r="AG29" s="1411" t="s">
        <v>733</v>
      </c>
      <c r="AH29" s="1411"/>
      <c r="AI29" s="1411"/>
      <c r="AJ29" s="1019" t="s">
        <v>417</v>
      </c>
      <c r="AK29" s="1413" t="s">
        <v>734</v>
      </c>
      <c r="AL29" s="1413"/>
      <c r="AM29" s="1413"/>
      <c r="AN29" s="1413"/>
      <c r="AO29" s="1413"/>
      <c r="AP29" s="1413"/>
      <c r="AQ29" s="1077">
        <v>1626168798</v>
      </c>
      <c r="AR29" s="1077">
        <v>1610878798</v>
      </c>
      <c r="AS29" s="1079">
        <v>15290000</v>
      </c>
      <c r="AT29" s="1078">
        <v>0</v>
      </c>
      <c r="AU29" s="1015"/>
      <c r="AV29" s="1077">
        <v>1446925322</v>
      </c>
      <c r="AW29" s="1079">
        <v>163953476</v>
      </c>
      <c r="AX29" s="1077">
        <v>1446925322</v>
      </c>
      <c r="AY29" s="1078">
        <v>0</v>
      </c>
      <c r="AZ29" s="1077">
        <v>1446925322</v>
      </c>
      <c r="BA29" s="1078">
        <v>0</v>
      </c>
      <c r="BB29" s="1079">
        <v>1446925322</v>
      </c>
      <c r="BC29" s="1078">
        <v>0</v>
      </c>
      <c r="BD29" s="1078">
        <v>0</v>
      </c>
      <c r="BG29" s="1073">
        <f t="shared" si="13"/>
        <v>1626168798</v>
      </c>
      <c r="BH29" s="1073">
        <f t="shared" si="1"/>
        <v>1610878798</v>
      </c>
      <c r="BI29" s="1073">
        <f t="shared" si="2"/>
        <v>15290000</v>
      </c>
      <c r="BJ29" s="1073">
        <f t="shared" si="3"/>
        <v>0</v>
      </c>
      <c r="BK29" s="1073">
        <f t="shared" si="4"/>
        <v>1446925322</v>
      </c>
      <c r="BL29" s="1073">
        <f t="shared" si="5"/>
        <v>163953476</v>
      </c>
      <c r="BM29" s="1073">
        <f t="shared" si="6"/>
        <v>1446925322</v>
      </c>
      <c r="BN29" s="1073">
        <f t="shared" si="7"/>
        <v>0</v>
      </c>
      <c r="BO29" s="1073">
        <f t="shared" si="8"/>
        <v>1446925322</v>
      </c>
      <c r="BP29" s="1073">
        <f t="shared" si="9"/>
        <v>0</v>
      </c>
      <c r="BQ29" s="1073">
        <f t="shared" si="10"/>
        <v>1446925322</v>
      </c>
      <c r="BR29" s="1073">
        <f t="shared" si="11"/>
        <v>0</v>
      </c>
      <c r="BS29" s="1073">
        <f t="shared" si="12"/>
        <v>0</v>
      </c>
    </row>
    <row r="30" spans="1:71" ht="25.5" customHeight="1" x14ac:dyDescent="0.2">
      <c r="A30" s="1045" t="str">
        <f t="shared" si="14"/>
        <v>A1014210</v>
      </c>
      <c r="B30" s="1411" t="s">
        <v>361</v>
      </c>
      <c r="C30" s="1411"/>
      <c r="D30" s="1411" t="s">
        <v>738</v>
      </c>
      <c r="E30" s="1411"/>
      <c r="F30" s="1411" t="s">
        <v>739</v>
      </c>
      <c r="G30" s="1411"/>
      <c r="H30" s="1411" t="s">
        <v>738</v>
      </c>
      <c r="I30" s="1411"/>
      <c r="J30" s="1411" t="s">
        <v>742</v>
      </c>
      <c r="K30" s="1411"/>
      <c r="L30" s="1411"/>
      <c r="M30" s="1411" t="s">
        <v>741</v>
      </c>
      <c r="N30" s="1411"/>
      <c r="O30" s="1411"/>
      <c r="P30" s="1411"/>
      <c r="Q30" s="1411"/>
      <c r="R30" s="1411"/>
      <c r="S30" s="1411"/>
      <c r="T30" s="1412" t="s">
        <v>365</v>
      </c>
      <c r="U30" s="1412"/>
      <c r="V30" s="1412"/>
      <c r="W30" s="1412"/>
      <c r="X30" s="1412"/>
      <c r="Y30" s="1412"/>
      <c r="Z30" s="1412"/>
      <c r="AA30" s="1412"/>
      <c r="AB30" s="1411" t="s">
        <v>732</v>
      </c>
      <c r="AC30" s="1411"/>
      <c r="AD30" s="1411"/>
      <c r="AE30" s="1411"/>
      <c r="AF30" s="1411"/>
      <c r="AG30" s="1411" t="s">
        <v>733</v>
      </c>
      <c r="AH30" s="1411"/>
      <c r="AI30" s="1411"/>
      <c r="AJ30" s="1019" t="s">
        <v>417</v>
      </c>
      <c r="AK30" s="1413" t="s">
        <v>734</v>
      </c>
      <c r="AL30" s="1413"/>
      <c r="AM30" s="1413"/>
      <c r="AN30" s="1413"/>
      <c r="AO30" s="1413"/>
      <c r="AP30" s="1413"/>
      <c r="AQ30" s="1077">
        <v>1626168798</v>
      </c>
      <c r="AR30" s="1077">
        <v>1610878798</v>
      </c>
      <c r="AS30" s="1079">
        <v>15290000</v>
      </c>
      <c r="AT30" s="1078">
        <v>0</v>
      </c>
      <c r="AU30" s="1015"/>
      <c r="AV30" s="1077">
        <v>1446925322</v>
      </c>
      <c r="AW30" s="1079">
        <v>163953476</v>
      </c>
      <c r="AX30" s="1077">
        <v>1446925322</v>
      </c>
      <c r="AY30" s="1078">
        <v>0</v>
      </c>
      <c r="AZ30" s="1077">
        <v>1446925322</v>
      </c>
      <c r="BA30" s="1078">
        <v>0</v>
      </c>
      <c r="BB30" s="1079">
        <v>1446925322</v>
      </c>
      <c r="BC30" s="1078">
        <v>0</v>
      </c>
      <c r="BD30" s="1078">
        <v>0</v>
      </c>
      <c r="BG30" s="1073">
        <f t="shared" si="13"/>
        <v>1626168798</v>
      </c>
      <c r="BH30" s="1073">
        <f t="shared" si="1"/>
        <v>1610878798</v>
      </c>
      <c r="BI30" s="1073">
        <f t="shared" si="2"/>
        <v>15290000</v>
      </c>
      <c r="BJ30" s="1073">
        <f t="shared" si="3"/>
        <v>0</v>
      </c>
      <c r="BK30" s="1073">
        <f t="shared" si="4"/>
        <v>1446925322</v>
      </c>
      <c r="BL30" s="1073">
        <f t="shared" si="5"/>
        <v>163953476</v>
      </c>
      <c r="BM30" s="1073">
        <f t="shared" si="6"/>
        <v>1446925322</v>
      </c>
      <c r="BN30" s="1073">
        <f t="shared" si="7"/>
        <v>0</v>
      </c>
      <c r="BO30" s="1073">
        <f t="shared" si="8"/>
        <v>1446925322</v>
      </c>
      <c r="BP30" s="1073">
        <f t="shared" si="9"/>
        <v>0</v>
      </c>
      <c r="BQ30" s="1073">
        <f t="shared" si="10"/>
        <v>1446925322</v>
      </c>
      <c r="BR30" s="1073">
        <f t="shared" si="11"/>
        <v>0</v>
      </c>
      <c r="BS30" s="1073">
        <f t="shared" si="12"/>
        <v>0</v>
      </c>
    </row>
    <row r="31" spans="1:71" ht="12.75" x14ac:dyDescent="0.2">
      <c r="A31" s="1045" t="str">
        <f t="shared" si="14"/>
        <v>A101510</v>
      </c>
      <c r="B31" s="1411" t="s">
        <v>361</v>
      </c>
      <c r="C31" s="1411"/>
      <c r="D31" s="1411" t="s">
        <v>738</v>
      </c>
      <c r="E31" s="1411"/>
      <c r="F31" s="1411" t="s">
        <v>739</v>
      </c>
      <c r="G31" s="1411"/>
      <c r="H31" s="1411" t="s">
        <v>738</v>
      </c>
      <c r="I31" s="1411"/>
      <c r="J31" s="1411" t="s">
        <v>743</v>
      </c>
      <c r="K31" s="1411"/>
      <c r="L31" s="1411"/>
      <c r="M31" s="1411"/>
      <c r="N31" s="1411"/>
      <c r="O31" s="1411"/>
      <c r="P31" s="1411"/>
      <c r="Q31" s="1411"/>
      <c r="R31" s="1411"/>
      <c r="S31" s="1411"/>
      <c r="T31" s="1412" t="s">
        <v>611</v>
      </c>
      <c r="U31" s="1412"/>
      <c r="V31" s="1412"/>
      <c r="W31" s="1412"/>
      <c r="X31" s="1412"/>
      <c r="Y31" s="1412"/>
      <c r="Z31" s="1412"/>
      <c r="AA31" s="1412"/>
      <c r="AB31" s="1411" t="s">
        <v>732</v>
      </c>
      <c r="AC31" s="1411"/>
      <c r="AD31" s="1411"/>
      <c r="AE31" s="1411"/>
      <c r="AF31" s="1411"/>
      <c r="AG31" s="1411" t="s">
        <v>733</v>
      </c>
      <c r="AH31" s="1411"/>
      <c r="AI31" s="1411"/>
      <c r="AJ31" s="1019" t="s">
        <v>417</v>
      </c>
      <c r="AK31" s="1413" t="s">
        <v>734</v>
      </c>
      <c r="AL31" s="1413"/>
      <c r="AM31" s="1413"/>
      <c r="AN31" s="1413"/>
      <c r="AO31" s="1413"/>
      <c r="AP31" s="1413"/>
      <c r="AQ31" s="1077">
        <v>24756636000</v>
      </c>
      <c r="AR31" s="1077">
        <v>24756636000</v>
      </c>
      <c r="AS31" s="1078">
        <v>0</v>
      </c>
      <c r="AT31" s="1078">
        <v>0</v>
      </c>
      <c r="AU31" s="1015"/>
      <c r="AV31" s="1077">
        <v>14646330359</v>
      </c>
      <c r="AW31" s="1079">
        <v>10110305641</v>
      </c>
      <c r="AX31" s="1077">
        <v>14646330359</v>
      </c>
      <c r="AY31" s="1078">
        <v>0</v>
      </c>
      <c r="AZ31" s="1077">
        <v>14646330359</v>
      </c>
      <c r="BA31" s="1078">
        <v>0</v>
      </c>
      <c r="BB31" s="1079">
        <v>14646330359</v>
      </c>
      <c r="BC31" s="1078">
        <v>0</v>
      </c>
      <c r="BD31" s="1079">
        <v>3031008</v>
      </c>
      <c r="BG31" s="1073">
        <f t="shared" si="13"/>
        <v>24756636000</v>
      </c>
      <c r="BH31" s="1073">
        <f t="shared" si="1"/>
        <v>24756636000</v>
      </c>
      <c r="BI31" s="1073">
        <f t="shared" si="2"/>
        <v>0</v>
      </c>
      <c r="BJ31" s="1073">
        <f t="shared" si="3"/>
        <v>0</v>
      </c>
      <c r="BK31" s="1073">
        <f t="shared" si="4"/>
        <v>14646330359</v>
      </c>
      <c r="BL31" s="1073">
        <f t="shared" si="5"/>
        <v>10110305641</v>
      </c>
      <c r="BM31" s="1073">
        <f t="shared" si="6"/>
        <v>14646330359</v>
      </c>
      <c r="BN31" s="1073">
        <f t="shared" si="7"/>
        <v>0</v>
      </c>
      <c r="BO31" s="1073">
        <f t="shared" si="8"/>
        <v>14646330359</v>
      </c>
      <c r="BP31" s="1073">
        <f t="shared" si="9"/>
        <v>0</v>
      </c>
      <c r="BQ31" s="1073">
        <f t="shared" si="10"/>
        <v>14646330359</v>
      </c>
      <c r="BR31" s="1073">
        <f t="shared" si="11"/>
        <v>0</v>
      </c>
      <c r="BS31" s="1073">
        <f t="shared" si="12"/>
        <v>3031008</v>
      </c>
    </row>
    <row r="32" spans="1:71" ht="25.5" customHeight="1" x14ac:dyDescent="0.2">
      <c r="A32" s="1045" t="str">
        <f t="shared" si="14"/>
        <v>A1015110</v>
      </c>
      <c r="B32" s="1411" t="s">
        <v>361</v>
      </c>
      <c r="C32" s="1411"/>
      <c r="D32" s="1411" t="s">
        <v>738</v>
      </c>
      <c r="E32" s="1411"/>
      <c r="F32" s="1411" t="s">
        <v>739</v>
      </c>
      <c r="G32" s="1411"/>
      <c r="H32" s="1411" t="s">
        <v>738</v>
      </c>
      <c r="I32" s="1411"/>
      <c r="J32" s="1411" t="s">
        <v>743</v>
      </c>
      <c r="K32" s="1411"/>
      <c r="L32" s="1411"/>
      <c r="M32" s="1411" t="s">
        <v>738</v>
      </c>
      <c r="N32" s="1411"/>
      <c r="O32" s="1411"/>
      <c r="P32" s="1411"/>
      <c r="Q32" s="1411"/>
      <c r="R32" s="1411"/>
      <c r="S32" s="1411"/>
      <c r="T32" s="1412" t="s">
        <v>366</v>
      </c>
      <c r="U32" s="1412"/>
      <c r="V32" s="1412"/>
      <c r="W32" s="1412"/>
      <c r="X32" s="1412"/>
      <c r="Y32" s="1412"/>
      <c r="Z32" s="1412"/>
      <c r="AA32" s="1412"/>
      <c r="AB32" s="1411" t="s">
        <v>732</v>
      </c>
      <c r="AC32" s="1411"/>
      <c r="AD32" s="1411"/>
      <c r="AE32" s="1411"/>
      <c r="AF32" s="1411"/>
      <c r="AG32" s="1411" t="s">
        <v>733</v>
      </c>
      <c r="AH32" s="1411"/>
      <c r="AI32" s="1411"/>
      <c r="AJ32" s="1019" t="s">
        <v>417</v>
      </c>
      <c r="AK32" s="1413" t="s">
        <v>734</v>
      </c>
      <c r="AL32" s="1413"/>
      <c r="AM32" s="1413"/>
      <c r="AN32" s="1413"/>
      <c r="AO32" s="1413"/>
      <c r="AP32" s="1413"/>
      <c r="AQ32" s="1077">
        <v>3142140445</v>
      </c>
      <c r="AR32" s="1077">
        <v>3142140445</v>
      </c>
      <c r="AS32" s="1078">
        <v>0</v>
      </c>
      <c r="AT32" s="1078">
        <v>0</v>
      </c>
      <c r="AU32" s="1015"/>
      <c r="AV32" s="1077">
        <v>2878059157</v>
      </c>
      <c r="AW32" s="1079">
        <v>264081288</v>
      </c>
      <c r="AX32" s="1077">
        <v>2878059157</v>
      </c>
      <c r="AY32" s="1078">
        <v>0</v>
      </c>
      <c r="AZ32" s="1077">
        <v>2878059157</v>
      </c>
      <c r="BA32" s="1078">
        <v>0</v>
      </c>
      <c r="BB32" s="1079">
        <v>2878059157</v>
      </c>
      <c r="BC32" s="1078">
        <v>0</v>
      </c>
      <c r="BD32" s="1078">
        <v>0</v>
      </c>
      <c r="BG32" s="1073">
        <f t="shared" si="13"/>
        <v>3142140445</v>
      </c>
      <c r="BH32" s="1073">
        <f t="shared" si="1"/>
        <v>3142140445</v>
      </c>
      <c r="BI32" s="1073">
        <f t="shared" si="2"/>
        <v>0</v>
      </c>
      <c r="BJ32" s="1073">
        <f t="shared" si="3"/>
        <v>0</v>
      </c>
      <c r="BK32" s="1073">
        <f t="shared" si="4"/>
        <v>2878059157</v>
      </c>
      <c r="BL32" s="1073">
        <f t="shared" si="5"/>
        <v>264081288</v>
      </c>
      <c r="BM32" s="1073">
        <f t="shared" si="6"/>
        <v>2878059157</v>
      </c>
      <c r="BN32" s="1073">
        <f t="shared" si="7"/>
        <v>0</v>
      </c>
      <c r="BO32" s="1073">
        <f t="shared" si="8"/>
        <v>2878059157</v>
      </c>
      <c r="BP32" s="1073">
        <f t="shared" si="9"/>
        <v>0</v>
      </c>
      <c r="BQ32" s="1073">
        <f t="shared" si="10"/>
        <v>2878059157</v>
      </c>
      <c r="BR32" s="1073">
        <f t="shared" si="11"/>
        <v>0</v>
      </c>
      <c r="BS32" s="1073">
        <f t="shared" si="12"/>
        <v>0</v>
      </c>
    </row>
    <row r="33" spans="1:71" s="1046" customFormat="1" ht="25.5" customHeight="1" x14ac:dyDescent="0.2">
      <c r="A33" s="1046" t="str">
        <f t="shared" si="14"/>
        <v>A1015210</v>
      </c>
      <c r="B33" s="1414" t="s">
        <v>361</v>
      </c>
      <c r="C33" s="1414"/>
      <c r="D33" s="1414" t="s">
        <v>738</v>
      </c>
      <c r="E33" s="1414"/>
      <c r="F33" s="1414" t="s">
        <v>739</v>
      </c>
      <c r="G33" s="1414"/>
      <c r="H33" s="1414" t="s">
        <v>738</v>
      </c>
      <c r="I33" s="1414"/>
      <c r="J33" s="1414" t="s">
        <v>743</v>
      </c>
      <c r="K33" s="1414"/>
      <c r="L33" s="1414"/>
      <c r="M33" s="1414" t="s">
        <v>741</v>
      </c>
      <c r="N33" s="1414"/>
      <c r="O33" s="1414"/>
      <c r="P33" s="1414"/>
      <c r="Q33" s="1414"/>
      <c r="R33" s="1414"/>
      <c r="S33" s="1414"/>
      <c r="T33" s="1415" t="s">
        <v>367</v>
      </c>
      <c r="U33" s="1415"/>
      <c r="V33" s="1415"/>
      <c r="W33" s="1415"/>
      <c r="X33" s="1415"/>
      <c r="Y33" s="1415"/>
      <c r="Z33" s="1415"/>
      <c r="AA33" s="1415"/>
      <c r="AB33" s="1414" t="s">
        <v>732</v>
      </c>
      <c r="AC33" s="1414"/>
      <c r="AD33" s="1414"/>
      <c r="AE33" s="1414"/>
      <c r="AF33" s="1414"/>
      <c r="AG33" s="1414" t="s">
        <v>733</v>
      </c>
      <c r="AH33" s="1414"/>
      <c r="AI33" s="1414"/>
      <c r="AJ33" s="1047" t="s">
        <v>417</v>
      </c>
      <c r="AK33" s="1416" t="s">
        <v>734</v>
      </c>
      <c r="AL33" s="1416"/>
      <c r="AM33" s="1416"/>
      <c r="AN33" s="1416"/>
      <c r="AO33" s="1416"/>
      <c r="AP33" s="1416"/>
      <c r="AQ33" s="1083">
        <v>2852786777</v>
      </c>
      <c r="AR33" s="1083">
        <v>2852786777</v>
      </c>
      <c r="AS33" s="1082">
        <v>0</v>
      </c>
      <c r="AT33" s="1082">
        <v>0</v>
      </c>
      <c r="AU33" s="1048"/>
      <c r="AV33" s="1083">
        <v>2375851204</v>
      </c>
      <c r="AW33" s="1083">
        <v>476935573</v>
      </c>
      <c r="AX33" s="1083">
        <v>2375851204</v>
      </c>
      <c r="AY33" s="1082">
        <v>0</v>
      </c>
      <c r="AZ33" s="1083">
        <v>2375851204</v>
      </c>
      <c r="BA33" s="1082">
        <v>0</v>
      </c>
      <c r="BB33" s="1083">
        <v>2375851204</v>
      </c>
      <c r="BC33" s="1082">
        <v>0</v>
      </c>
      <c r="BD33" s="1082">
        <v>0</v>
      </c>
      <c r="BG33" s="1074">
        <f t="shared" si="13"/>
        <v>2852786777</v>
      </c>
      <c r="BH33" s="1074">
        <f t="shared" si="1"/>
        <v>2852786777</v>
      </c>
      <c r="BI33" s="1074">
        <f t="shared" si="2"/>
        <v>0</v>
      </c>
      <c r="BJ33" s="1074">
        <f t="shared" si="3"/>
        <v>0</v>
      </c>
      <c r="BK33" s="1074">
        <f t="shared" si="4"/>
        <v>2375851204</v>
      </c>
      <c r="BL33" s="1074">
        <f t="shared" si="5"/>
        <v>476935573</v>
      </c>
      <c r="BM33" s="1074">
        <f t="shared" si="6"/>
        <v>2375851204</v>
      </c>
      <c r="BN33" s="1074">
        <f t="shared" si="7"/>
        <v>0</v>
      </c>
      <c r="BO33" s="1074">
        <f t="shared" si="8"/>
        <v>2375851204</v>
      </c>
      <c r="BP33" s="1074">
        <f t="shared" si="9"/>
        <v>0</v>
      </c>
      <c r="BQ33" s="1074">
        <f t="shared" si="10"/>
        <v>2375851204</v>
      </c>
      <c r="BR33" s="1074">
        <f t="shared" si="11"/>
        <v>0</v>
      </c>
      <c r="BS33" s="1074">
        <f t="shared" si="12"/>
        <v>0</v>
      </c>
    </row>
    <row r="34" spans="1:71" ht="25.5" customHeight="1" x14ac:dyDescent="0.2">
      <c r="A34" s="1045" t="str">
        <f t="shared" si="14"/>
        <v>A10151410</v>
      </c>
      <c r="B34" s="1411" t="s">
        <v>361</v>
      </c>
      <c r="C34" s="1411"/>
      <c r="D34" s="1411" t="s">
        <v>738</v>
      </c>
      <c r="E34" s="1411"/>
      <c r="F34" s="1411" t="s">
        <v>739</v>
      </c>
      <c r="G34" s="1411"/>
      <c r="H34" s="1411" t="s">
        <v>738</v>
      </c>
      <c r="I34" s="1411"/>
      <c r="J34" s="1411" t="s">
        <v>743</v>
      </c>
      <c r="K34" s="1411"/>
      <c r="L34" s="1411"/>
      <c r="M34" s="1411" t="s">
        <v>744</v>
      </c>
      <c r="N34" s="1411"/>
      <c r="O34" s="1411"/>
      <c r="P34" s="1411"/>
      <c r="Q34" s="1411"/>
      <c r="R34" s="1411"/>
      <c r="S34" s="1411"/>
      <c r="T34" s="1412" t="s">
        <v>368</v>
      </c>
      <c r="U34" s="1412"/>
      <c r="V34" s="1412"/>
      <c r="W34" s="1412"/>
      <c r="X34" s="1412"/>
      <c r="Y34" s="1412"/>
      <c r="Z34" s="1412"/>
      <c r="AA34" s="1412"/>
      <c r="AB34" s="1411" t="s">
        <v>732</v>
      </c>
      <c r="AC34" s="1411"/>
      <c r="AD34" s="1411"/>
      <c r="AE34" s="1411"/>
      <c r="AF34" s="1411"/>
      <c r="AG34" s="1411" t="s">
        <v>733</v>
      </c>
      <c r="AH34" s="1411"/>
      <c r="AI34" s="1411"/>
      <c r="AJ34" s="1019" t="s">
        <v>417</v>
      </c>
      <c r="AK34" s="1413" t="s">
        <v>734</v>
      </c>
      <c r="AL34" s="1413"/>
      <c r="AM34" s="1413"/>
      <c r="AN34" s="1413"/>
      <c r="AO34" s="1413"/>
      <c r="AP34" s="1413"/>
      <c r="AQ34" s="1077">
        <v>3777972785</v>
      </c>
      <c r="AR34" s="1077">
        <v>3777972785</v>
      </c>
      <c r="AS34" s="1078">
        <v>0</v>
      </c>
      <c r="AT34" s="1078">
        <v>0</v>
      </c>
      <c r="AU34" s="1015"/>
      <c r="AV34" s="1077">
        <v>3753730321</v>
      </c>
      <c r="AW34" s="1079">
        <v>24242464</v>
      </c>
      <c r="AX34" s="1077">
        <v>3753730321</v>
      </c>
      <c r="AY34" s="1078">
        <v>0</v>
      </c>
      <c r="AZ34" s="1077">
        <v>3753730321</v>
      </c>
      <c r="BA34" s="1078">
        <v>0</v>
      </c>
      <c r="BB34" s="1079">
        <v>3753730321</v>
      </c>
      <c r="BC34" s="1078">
        <v>0</v>
      </c>
      <c r="BD34" s="1079">
        <v>1034528</v>
      </c>
      <c r="BG34" s="1073">
        <f t="shared" si="13"/>
        <v>3777972785</v>
      </c>
      <c r="BH34" s="1073">
        <f t="shared" si="1"/>
        <v>3777972785</v>
      </c>
      <c r="BI34" s="1073">
        <f t="shared" si="2"/>
        <v>0</v>
      </c>
      <c r="BJ34" s="1073">
        <f t="shared" si="3"/>
        <v>0</v>
      </c>
      <c r="BK34" s="1073">
        <f t="shared" si="4"/>
        <v>3753730321</v>
      </c>
      <c r="BL34" s="1073">
        <f t="shared" si="5"/>
        <v>24242464</v>
      </c>
      <c r="BM34" s="1073">
        <f t="shared" si="6"/>
        <v>3753730321</v>
      </c>
      <c r="BN34" s="1073">
        <f t="shared" si="7"/>
        <v>0</v>
      </c>
      <c r="BO34" s="1073">
        <f t="shared" si="8"/>
        <v>3753730321</v>
      </c>
      <c r="BP34" s="1073">
        <f t="shared" si="9"/>
        <v>0</v>
      </c>
      <c r="BQ34" s="1073">
        <f t="shared" si="10"/>
        <v>3753730321</v>
      </c>
      <c r="BR34" s="1073">
        <f t="shared" si="11"/>
        <v>0</v>
      </c>
      <c r="BS34" s="1073">
        <f t="shared" si="12"/>
        <v>1034528</v>
      </c>
    </row>
    <row r="35" spans="1:71" ht="25.5" customHeight="1" x14ac:dyDescent="0.2">
      <c r="A35" s="1045" t="str">
        <f t="shared" si="14"/>
        <v>A10151510</v>
      </c>
      <c r="B35" s="1411" t="s">
        <v>361</v>
      </c>
      <c r="C35" s="1411"/>
      <c r="D35" s="1411" t="s">
        <v>738</v>
      </c>
      <c r="E35" s="1411"/>
      <c r="F35" s="1411" t="s">
        <v>739</v>
      </c>
      <c r="G35" s="1411"/>
      <c r="H35" s="1411" t="s">
        <v>738</v>
      </c>
      <c r="I35" s="1411"/>
      <c r="J35" s="1411" t="s">
        <v>743</v>
      </c>
      <c r="K35" s="1411"/>
      <c r="L35" s="1411"/>
      <c r="M35" s="1411" t="s">
        <v>745</v>
      </c>
      <c r="N35" s="1411"/>
      <c r="O35" s="1411"/>
      <c r="P35" s="1411"/>
      <c r="Q35" s="1411"/>
      <c r="R35" s="1411"/>
      <c r="S35" s="1411"/>
      <c r="T35" s="1412" t="s">
        <v>369</v>
      </c>
      <c r="U35" s="1412"/>
      <c r="V35" s="1412"/>
      <c r="W35" s="1412"/>
      <c r="X35" s="1412"/>
      <c r="Y35" s="1412"/>
      <c r="Z35" s="1412"/>
      <c r="AA35" s="1412"/>
      <c r="AB35" s="1411" t="s">
        <v>732</v>
      </c>
      <c r="AC35" s="1411"/>
      <c r="AD35" s="1411"/>
      <c r="AE35" s="1411"/>
      <c r="AF35" s="1411"/>
      <c r="AG35" s="1411" t="s">
        <v>733</v>
      </c>
      <c r="AH35" s="1411"/>
      <c r="AI35" s="1411"/>
      <c r="AJ35" s="1019" t="s">
        <v>417</v>
      </c>
      <c r="AK35" s="1413" t="s">
        <v>734</v>
      </c>
      <c r="AL35" s="1413"/>
      <c r="AM35" s="1413"/>
      <c r="AN35" s="1413"/>
      <c r="AO35" s="1413"/>
      <c r="AP35" s="1413"/>
      <c r="AQ35" s="1077">
        <v>4162865456</v>
      </c>
      <c r="AR35" s="1077">
        <v>4162865456</v>
      </c>
      <c r="AS35" s="1078">
        <v>0</v>
      </c>
      <c r="AT35" s="1078">
        <v>0</v>
      </c>
      <c r="AU35" s="1015"/>
      <c r="AV35" s="1077">
        <v>3426857112</v>
      </c>
      <c r="AW35" s="1079">
        <v>736008344</v>
      </c>
      <c r="AX35" s="1077">
        <v>3426857112</v>
      </c>
      <c r="AY35" s="1078">
        <v>0</v>
      </c>
      <c r="AZ35" s="1077">
        <v>3426857112</v>
      </c>
      <c r="BA35" s="1078">
        <v>0</v>
      </c>
      <c r="BB35" s="1079">
        <v>3426857112</v>
      </c>
      <c r="BC35" s="1078">
        <v>0</v>
      </c>
      <c r="BD35" s="1079">
        <v>1996480</v>
      </c>
      <c r="BG35" s="1073">
        <f t="shared" si="13"/>
        <v>4162865456</v>
      </c>
      <c r="BH35" s="1073">
        <f t="shared" si="1"/>
        <v>4162865456</v>
      </c>
      <c r="BI35" s="1073">
        <f t="shared" si="2"/>
        <v>0</v>
      </c>
      <c r="BJ35" s="1073">
        <f t="shared" si="3"/>
        <v>0</v>
      </c>
      <c r="BK35" s="1073">
        <f t="shared" si="4"/>
        <v>3426857112</v>
      </c>
      <c r="BL35" s="1073">
        <f t="shared" si="5"/>
        <v>736008344</v>
      </c>
      <c r="BM35" s="1073">
        <f t="shared" si="6"/>
        <v>3426857112</v>
      </c>
      <c r="BN35" s="1073">
        <f t="shared" si="7"/>
        <v>0</v>
      </c>
      <c r="BO35" s="1073">
        <f t="shared" si="8"/>
        <v>3426857112</v>
      </c>
      <c r="BP35" s="1073">
        <f t="shared" si="9"/>
        <v>0</v>
      </c>
      <c r="BQ35" s="1073">
        <f t="shared" si="10"/>
        <v>3426857112</v>
      </c>
      <c r="BR35" s="1073">
        <f t="shared" si="11"/>
        <v>0</v>
      </c>
      <c r="BS35" s="1073">
        <f t="shared" si="12"/>
        <v>1996480</v>
      </c>
    </row>
    <row r="36" spans="1:71" ht="25.5" customHeight="1" x14ac:dyDescent="0.2">
      <c r="A36" s="1045" t="str">
        <f t="shared" si="14"/>
        <v>A10151610</v>
      </c>
      <c r="B36" s="1411" t="s">
        <v>361</v>
      </c>
      <c r="C36" s="1411"/>
      <c r="D36" s="1411" t="s">
        <v>738</v>
      </c>
      <c r="E36" s="1411"/>
      <c r="F36" s="1411" t="s">
        <v>739</v>
      </c>
      <c r="G36" s="1411"/>
      <c r="H36" s="1411" t="s">
        <v>738</v>
      </c>
      <c r="I36" s="1411"/>
      <c r="J36" s="1411" t="s">
        <v>743</v>
      </c>
      <c r="K36" s="1411"/>
      <c r="L36" s="1411"/>
      <c r="M36" s="1411" t="s">
        <v>370</v>
      </c>
      <c r="N36" s="1411"/>
      <c r="O36" s="1411"/>
      <c r="P36" s="1411"/>
      <c r="Q36" s="1411"/>
      <c r="R36" s="1411"/>
      <c r="S36" s="1411"/>
      <c r="T36" s="1412" t="s">
        <v>371</v>
      </c>
      <c r="U36" s="1412"/>
      <c r="V36" s="1412"/>
      <c r="W36" s="1412"/>
      <c r="X36" s="1412"/>
      <c r="Y36" s="1412"/>
      <c r="Z36" s="1412"/>
      <c r="AA36" s="1412"/>
      <c r="AB36" s="1411" t="s">
        <v>732</v>
      </c>
      <c r="AC36" s="1411"/>
      <c r="AD36" s="1411"/>
      <c r="AE36" s="1411"/>
      <c r="AF36" s="1411"/>
      <c r="AG36" s="1411" t="s">
        <v>733</v>
      </c>
      <c r="AH36" s="1411"/>
      <c r="AI36" s="1411"/>
      <c r="AJ36" s="1019" t="s">
        <v>417</v>
      </c>
      <c r="AK36" s="1413" t="s">
        <v>734</v>
      </c>
      <c r="AL36" s="1413"/>
      <c r="AM36" s="1413"/>
      <c r="AN36" s="1413"/>
      <c r="AO36" s="1413"/>
      <c r="AP36" s="1413"/>
      <c r="AQ36" s="1077">
        <v>8837627022</v>
      </c>
      <c r="AR36" s="1077">
        <v>8837627022</v>
      </c>
      <c r="AS36" s="1078">
        <v>0</v>
      </c>
      <c r="AT36" s="1078">
        <v>0</v>
      </c>
      <c r="AU36" s="1015"/>
      <c r="AV36" s="1077">
        <v>372719462</v>
      </c>
      <c r="AW36" s="1079">
        <v>8464907560</v>
      </c>
      <c r="AX36" s="1077">
        <v>372719462</v>
      </c>
      <c r="AY36" s="1078">
        <v>0</v>
      </c>
      <c r="AZ36" s="1077">
        <v>372719462</v>
      </c>
      <c r="BA36" s="1078">
        <v>0</v>
      </c>
      <c r="BB36" s="1079">
        <v>372719462</v>
      </c>
      <c r="BC36" s="1078">
        <v>0</v>
      </c>
      <c r="BD36" s="1078">
        <v>0</v>
      </c>
      <c r="BG36" s="1073">
        <f t="shared" si="13"/>
        <v>8837627022</v>
      </c>
      <c r="BH36" s="1073">
        <f t="shared" si="1"/>
        <v>8837627022</v>
      </c>
      <c r="BI36" s="1073">
        <f t="shared" si="2"/>
        <v>0</v>
      </c>
      <c r="BJ36" s="1073">
        <f t="shared" si="3"/>
        <v>0</v>
      </c>
      <c r="BK36" s="1073">
        <f t="shared" si="4"/>
        <v>372719462</v>
      </c>
      <c r="BL36" s="1073">
        <f t="shared" si="5"/>
        <v>8464907560</v>
      </c>
      <c r="BM36" s="1073">
        <f t="shared" si="6"/>
        <v>372719462</v>
      </c>
      <c r="BN36" s="1073">
        <f t="shared" si="7"/>
        <v>0</v>
      </c>
      <c r="BO36" s="1073">
        <f t="shared" si="8"/>
        <v>372719462</v>
      </c>
      <c r="BP36" s="1073">
        <f t="shared" si="9"/>
        <v>0</v>
      </c>
      <c r="BQ36" s="1073">
        <f t="shared" si="10"/>
        <v>372719462</v>
      </c>
      <c r="BR36" s="1073">
        <f t="shared" si="11"/>
        <v>0</v>
      </c>
      <c r="BS36" s="1073">
        <f t="shared" si="12"/>
        <v>0</v>
      </c>
    </row>
    <row r="37" spans="1:71" ht="25.5" customHeight="1" x14ac:dyDescent="0.2">
      <c r="A37" s="1045" t="str">
        <f t="shared" si="14"/>
        <v>A10152210</v>
      </c>
      <c r="B37" s="1411" t="s">
        <v>361</v>
      </c>
      <c r="C37" s="1411"/>
      <c r="D37" s="1411" t="s">
        <v>738</v>
      </c>
      <c r="E37" s="1411"/>
      <c r="F37" s="1411" t="s">
        <v>739</v>
      </c>
      <c r="G37" s="1411"/>
      <c r="H37" s="1411" t="s">
        <v>738</v>
      </c>
      <c r="I37" s="1411"/>
      <c r="J37" s="1411" t="s">
        <v>743</v>
      </c>
      <c r="K37" s="1411"/>
      <c r="L37" s="1411"/>
      <c r="M37" s="1411" t="s">
        <v>746</v>
      </c>
      <c r="N37" s="1411"/>
      <c r="O37" s="1411"/>
      <c r="P37" s="1411"/>
      <c r="Q37" s="1411"/>
      <c r="R37" s="1411"/>
      <c r="S37" s="1411"/>
      <c r="T37" s="1412" t="s">
        <v>372</v>
      </c>
      <c r="U37" s="1412"/>
      <c r="V37" s="1412"/>
      <c r="W37" s="1412"/>
      <c r="X37" s="1412"/>
      <c r="Y37" s="1412"/>
      <c r="Z37" s="1412"/>
      <c r="AA37" s="1412"/>
      <c r="AB37" s="1411" t="s">
        <v>732</v>
      </c>
      <c r="AC37" s="1411"/>
      <c r="AD37" s="1411"/>
      <c r="AE37" s="1411"/>
      <c r="AF37" s="1411"/>
      <c r="AG37" s="1411" t="s">
        <v>733</v>
      </c>
      <c r="AH37" s="1411"/>
      <c r="AI37" s="1411"/>
      <c r="AJ37" s="1019" t="s">
        <v>417</v>
      </c>
      <c r="AK37" s="1413" t="s">
        <v>734</v>
      </c>
      <c r="AL37" s="1413"/>
      <c r="AM37" s="1413"/>
      <c r="AN37" s="1413"/>
      <c r="AO37" s="1413"/>
      <c r="AP37" s="1413"/>
      <c r="AQ37" s="1077">
        <v>1983243515</v>
      </c>
      <c r="AR37" s="1077">
        <v>1983243515</v>
      </c>
      <c r="AS37" s="1078">
        <v>0</v>
      </c>
      <c r="AT37" s="1078">
        <v>0</v>
      </c>
      <c r="AU37" s="1015"/>
      <c r="AV37" s="1077">
        <v>1839113103</v>
      </c>
      <c r="AW37" s="1079">
        <v>144130412</v>
      </c>
      <c r="AX37" s="1077">
        <v>1839113103</v>
      </c>
      <c r="AY37" s="1078">
        <v>0</v>
      </c>
      <c r="AZ37" s="1077">
        <v>1839113103</v>
      </c>
      <c r="BA37" s="1078">
        <v>0</v>
      </c>
      <c r="BB37" s="1079">
        <v>1839113103</v>
      </c>
      <c r="BC37" s="1078">
        <v>0</v>
      </c>
      <c r="BD37" s="1078">
        <v>0</v>
      </c>
      <c r="BG37" s="1073">
        <f t="shared" si="13"/>
        <v>1983243515</v>
      </c>
      <c r="BH37" s="1073">
        <f t="shared" si="1"/>
        <v>1983243515</v>
      </c>
      <c r="BI37" s="1073">
        <f t="shared" si="2"/>
        <v>0</v>
      </c>
      <c r="BJ37" s="1073">
        <f t="shared" si="3"/>
        <v>0</v>
      </c>
      <c r="BK37" s="1073">
        <f t="shared" si="4"/>
        <v>1839113103</v>
      </c>
      <c r="BL37" s="1073">
        <f t="shared" si="5"/>
        <v>144130412</v>
      </c>
      <c r="BM37" s="1073">
        <f t="shared" si="6"/>
        <v>1839113103</v>
      </c>
      <c r="BN37" s="1073">
        <f t="shared" si="7"/>
        <v>0</v>
      </c>
      <c r="BO37" s="1073">
        <f t="shared" si="8"/>
        <v>1839113103</v>
      </c>
      <c r="BP37" s="1073">
        <f t="shared" si="9"/>
        <v>0</v>
      </c>
      <c r="BQ37" s="1073">
        <f t="shared" si="10"/>
        <v>1839113103</v>
      </c>
      <c r="BR37" s="1073">
        <f t="shared" si="11"/>
        <v>0</v>
      </c>
      <c r="BS37" s="1073">
        <f t="shared" si="12"/>
        <v>0</v>
      </c>
    </row>
    <row r="38" spans="1:71" ht="12.75" x14ac:dyDescent="0.2">
      <c r="A38" s="1045" t="str">
        <f t="shared" si="14"/>
        <v>A101910</v>
      </c>
      <c r="B38" s="1411" t="s">
        <v>361</v>
      </c>
      <c r="C38" s="1411"/>
      <c r="D38" s="1411" t="s">
        <v>738</v>
      </c>
      <c r="E38" s="1411"/>
      <c r="F38" s="1411" t="s">
        <v>739</v>
      </c>
      <c r="G38" s="1411"/>
      <c r="H38" s="1411" t="s">
        <v>738</v>
      </c>
      <c r="I38" s="1411"/>
      <c r="J38" s="1411" t="s">
        <v>747</v>
      </c>
      <c r="K38" s="1411"/>
      <c r="L38" s="1411"/>
      <c r="M38" s="1411"/>
      <c r="N38" s="1411"/>
      <c r="O38" s="1411"/>
      <c r="P38" s="1411"/>
      <c r="Q38" s="1411"/>
      <c r="R38" s="1411"/>
      <c r="S38" s="1411"/>
      <c r="T38" s="1412" t="s">
        <v>613</v>
      </c>
      <c r="U38" s="1412"/>
      <c r="V38" s="1412"/>
      <c r="W38" s="1412"/>
      <c r="X38" s="1412"/>
      <c r="Y38" s="1412"/>
      <c r="Z38" s="1412"/>
      <c r="AA38" s="1412"/>
      <c r="AB38" s="1411" t="s">
        <v>732</v>
      </c>
      <c r="AC38" s="1411"/>
      <c r="AD38" s="1411"/>
      <c r="AE38" s="1411"/>
      <c r="AF38" s="1411"/>
      <c r="AG38" s="1411" t="s">
        <v>733</v>
      </c>
      <c r="AH38" s="1411"/>
      <c r="AI38" s="1411"/>
      <c r="AJ38" s="1019" t="s">
        <v>417</v>
      </c>
      <c r="AK38" s="1413" t="s">
        <v>734</v>
      </c>
      <c r="AL38" s="1413"/>
      <c r="AM38" s="1413"/>
      <c r="AN38" s="1413"/>
      <c r="AO38" s="1413"/>
      <c r="AP38" s="1413"/>
      <c r="AQ38" s="1077">
        <v>1227000000</v>
      </c>
      <c r="AR38" s="1077">
        <v>1227000000</v>
      </c>
      <c r="AS38" s="1078">
        <v>0</v>
      </c>
      <c r="AT38" s="1078">
        <v>0</v>
      </c>
      <c r="AU38" s="1015"/>
      <c r="AV38" s="1077">
        <v>851461130</v>
      </c>
      <c r="AW38" s="1079">
        <v>375538870</v>
      </c>
      <c r="AX38" s="1077">
        <v>851461130</v>
      </c>
      <c r="AY38" s="1078">
        <v>0</v>
      </c>
      <c r="AZ38" s="1077">
        <v>851461130</v>
      </c>
      <c r="BA38" s="1078">
        <v>0</v>
      </c>
      <c r="BB38" s="1079">
        <v>851461130</v>
      </c>
      <c r="BC38" s="1078">
        <v>0</v>
      </c>
      <c r="BD38" s="1078">
        <v>0</v>
      </c>
      <c r="BG38" s="1073">
        <f t="shared" si="13"/>
        <v>1227000000</v>
      </c>
      <c r="BH38" s="1073">
        <f t="shared" si="1"/>
        <v>1227000000</v>
      </c>
      <c r="BI38" s="1073">
        <f t="shared" si="2"/>
        <v>0</v>
      </c>
      <c r="BJ38" s="1073">
        <f t="shared" si="3"/>
        <v>0</v>
      </c>
      <c r="BK38" s="1073">
        <f t="shared" si="4"/>
        <v>851461130</v>
      </c>
      <c r="BL38" s="1073">
        <f t="shared" si="5"/>
        <v>375538870</v>
      </c>
      <c r="BM38" s="1073">
        <f t="shared" si="6"/>
        <v>851461130</v>
      </c>
      <c r="BN38" s="1073">
        <f t="shared" si="7"/>
        <v>0</v>
      </c>
      <c r="BO38" s="1073">
        <f t="shared" si="8"/>
        <v>851461130</v>
      </c>
      <c r="BP38" s="1073">
        <f t="shared" si="9"/>
        <v>0</v>
      </c>
      <c r="BQ38" s="1073">
        <f t="shared" si="10"/>
        <v>851461130</v>
      </c>
      <c r="BR38" s="1073">
        <f t="shared" si="11"/>
        <v>0</v>
      </c>
      <c r="BS38" s="1073">
        <f t="shared" si="12"/>
        <v>0</v>
      </c>
    </row>
    <row r="39" spans="1:71" ht="25.5" customHeight="1" x14ac:dyDescent="0.2">
      <c r="A39" s="1045" t="str">
        <f t="shared" si="14"/>
        <v>A1019110</v>
      </c>
      <c r="B39" s="1411" t="s">
        <v>361</v>
      </c>
      <c r="C39" s="1411"/>
      <c r="D39" s="1411" t="s">
        <v>738</v>
      </c>
      <c r="E39" s="1411"/>
      <c r="F39" s="1411" t="s">
        <v>739</v>
      </c>
      <c r="G39" s="1411"/>
      <c r="H39" s="1411" t="s">
        <v>738</v>
      </c>
      <c r="I39" s="1411"/>
      <c r="J39" s="1411" t="s">
        <v>747</v>
      </c>
      <c r="K39" s="1411"/>
      <c r="L39" s="1411"/>
      <c r="M39" s="1411" t="s">
        <v>738</v>
      </c>
      <c r="N39" s="1411"/>
      <c r="O39" s="1411"/>
      <c r="P39" s="1411"/>
      <c r="Q39" s="1411"/>
      <c r="R39" s="1411"/>
      <c r="S39" s="1411"/>
      <c r="T39" s="1412" t="s">
        <v>373</v>
      </c>
      <c r="U39" s="1412"/>
      <c r="V39" s="1412"/>
      <c r="W39" s="1412"/>
      <c r="X39" s="1412"/>
      <c r="Y39" s="1412"/>
      <c r="Z39" s="1412"/>
      <c r="AA39" s="1412"/>
      <c r="AB39" s="1411" t="s">
        <v>732</v>
      </c>
      <c r="AC39" s="1411"/>
      <c r="AD39" s="1411"/>
      <c r="AE39" s="1411"/>
      <c r="AF39" s="1411"/>
      <c r="AG39" s="1411" t="s">
        <v>733</v>
      </c>
      <c r="AH39" s="1411"/>
      <c r="AI39" s="1411"/>
      <c r="AJ39" s="1019" t="s">
        <v>417</v>
      </c>
      <c r="AK39" s="1413" t="s">
        <v>734</v>
      </c>
      <c r="AL39" s="1413"/>
      <c r="AM39" s="1413"/>
      <c r="AN39" s="1413"/>
      <c r="AO39" s="1413"/>
      <c r="AP39" s="1413"/>
      <c r="AQ39" s="1077">
        <v>321334427</v>
      </c>
      <c r="AR39" s="1077">
        <v>321334427</v>
      </c>
      <c r="AS39" s="1078">
        <v>0</v>
      </c>
      <c r="AT39" s="1078">
        <v>0</v>
      </c>
      <c r="AU39" s="1015"/>
      <c r="AV39" s="1077">
        <v>249713281</v>
      </c>
      <c r="AW39" s="1079">
        <v>71621146</v>
      </c>
      <c r="AX39" s="1077">
        <v>249713281</v>
      </c>
      <c r="AY39" s="1078">
        <v>0</v>
      </c>
      <c r="AZ39" s="1077">
        <v>249713281</v>
      </c>
      <c r="BA39" s="1078">
        <v>0</v>
      </c>
      <c r="BB39" s="1079">
        <v>249713281</v>
      </c>
      <c r="BC39" s="1078">
        <v>0</v>
      </c>
      <c r="BD39" s="1078">
        <v>0</v>
      </c>
      <c r="BG39" s="1073">
        <f t="shared" si="13"/>
        <v>321334427</v>
      </c>
      <c r="BH39" s="1073">
        <f t="shared" si="1"/>
        <v>321334427</v>
      </c>
      <c r="BI39" s="1073">
        <f t="shared" si="2"/>
        <v>0</v>
      </c>
      <c r="BJ39" s="1073">
        <f t="shared" si="3"/>
        <v>0</v>
      </c>
      <c r="BK39" s="1073">
        <f t="shared" si="4"/>
        <v>249713281</v>
      </c>
      <c r="BL39" s="1073">
        <f t="shared" si="5"/>
        <v>71621146</v>
      </c>
      <c r="BM39" s="1073">
        <f t="shared" si="6"/>
        <v>249713281</v>
      </c>
      <c r="BN39" s="1073">
        <f t="shared" si="7"/>
        <v>0</v>
      </c>
      <c r="BO39" s="1073">
        <f t="shared" si="8"/>
        <v>249713281</v>
      </c>
      <c r="BP39" s="1073">
        <f t="shared" si="9"/>
        <v>0</v>
      </c>
      <c r="BQ39" s="1073">
        <f t="shared" si="10"/>
        <v>249713281</v>
      </c>
      <c r="BR39" s="1073">
        <f t="shared" si="11"/>
        <v>0</v>
      </c>
      <c r="BS39" s="1073">
        <f t="shared" si="12"/>
        <v>0</v>
      </c>
    </row>
    <row r="40" spans="1:71" ht="12.75" x14ac:dyDescent="0.2">
      <c r="A40" s="1045" t="str">
        <f t="shared" si="14"/>
        <v>A1019310</v>
      </c>
      <c r="B40" s="1411" t="s">
        <v>361</v>
      </c>
      <c r="C40" s="1411"/>
      <c r="D40" s="1411" t="s">
        <v>738</v>
      </c>
      <c r="E40" s="1411"/>
      <c r="F40" s="1411" t="s">
        <v>739</v>
      </c>
      <c r="G40" s="1411"/>
      <c r="H40" s="1411" t="s">
        <v>738</v>
      </c>
      <c r="I40" s="1411"/>
      <c r="J40" s="1411" t="s">
        <v>747</v>
      </c>
      <c r="K40" s="1411"/>
      <c r="L40" s="1411"/>
      <c r="M40" s="1411" t="s">
        <v>748</v>
      </c>
      <c r="N40" s="1411"/>
      <c r="O40" s="1411"/>
      <c r="P40" s="1411"/>
      <c r="Q40" s="1411"/>
      <c r="R40" s="1411"/>
      <c r="S40" s="1411"/>
      <c r="T40" s="1412" t="s">
        <v>374</v>
      </c>
      <c r="U40" s="1412"/>
      <c r="V40" s="1412"/>
      <c r="W40" s="1412"/>
      <c r="X40" s="1412"/>
      <c r="Y40" s="1412"/>
      <c r="Z40" s="1412"/>
      <c r="AA40" s="1412"/>
      <c r="AB40" s="1411" t="s">
        <v>732</v>
      </c>
      <c r="AC40" s="1411"/>
      <c r="AD40" s="1411"/>
      <c r="AE40" s="1411"/>
      <c r="AF40" s="1411"/>
      <c r="AG40" s="1411" t="s">
        <v>733</v>
      </c>
      <c r="AH40" s="1411"/>
      <c r="AI40" s="1411"/>
      <c r="AJ40" s="1019" t="s">
        <v>417</v>
      </c>
      <c r="AK40" s="1413" t="s">
        <v>734</v>
      </c>
      <c r="AL40" s="1413"/>
      <c r="AM40" s="1413"/>
      <c r="AN40" s="1413"/>
      <c r="AO40" s="1413"/>
      <c r="AP40" s="1413"/>
      <c r="AQ40" s="1077">
        <v>905665573</v>
      </c>
      <c r="AR40" s="1077">
        <v>905665573</v>
      </c>
      <c r="AS40" s="1078">
        <v>0</v>
      </c>
      <c r="AT40" s="1078">
        <v>0</v>
      </c>
      <c r="AU40" s="1015"/>
      <c r="AV40" s="1077">
        <v>601747849</v>
      </c>
      <c r="AW40" s="1079">
        <v>303917724</v>
      </c>
      <c r="AX40" s="1077">
        <v>601747849</v>
      </c>
      <c r="AY40" s="1078">
        <v>0</v>
      </c>
      <c r="AZ40" s="1077">
        <v>601747849</v>
      </c>
      <c r="BA40" s="1078">
        <v>0</v>
      </c>
      <c r="BB40" s="1079">
        <v>601747849</v>
      </c>
      <c r="BC40" s="1078">
        <v>0</v>
      </c>
      <c r="BD40" s="1078">
        <v>0</v>
      </c>
      <c r="BG40" s="1073">
        <f t="shared" si="13"/>
        <v>905665573</v>
      </c>
      <c r="BH40" s="1073">
        <f t="shared" si="1"/>
        <v>905665573</v>
      </c>
      <c r="BI40" s="1073">
        <f t="shared" si="2"/>
        <v>0</v>
      </c>
      <c r="BJ40" s="1073">
        <f t="shared" si="3"/>
        <v>0</v>
      </c>
      <c r="BK40" s="1073">
        <f t="shared" si="4"/>
        <v>601747849</v>
      </c>
      <c r="BL40" s="1073">
        <f t="shared" si="5"/>
        <v>303917724</v>
      </c>
      <c r="BM40" s="1073">
        <f t="shared" si="6"/>
        <v>601747849</v>
      </c>
      <c r="BN40" s="1073">
        <f t="shared" si="7"/>
        <v>0</v>
      </c>
      <c r="BO40" s="1073">
        <f t="shared" si="8"/>
        <v>601747849</v>
      </c>
      <c r="BP40" s="1073">
        <f t="shared" si="9"/>
        <v>0</v>
      </c>
      <c r="BQ40" s="1073">
        <f t="shared" si="10"/>
        <v>601747849</v>
      </c>
      <c r="BR40" s="1073">
        <f t="shared" si="11"/>
        <v>0</v>
      </c>
      <c r="BS40" s="1073">
        <f t="shared" si="12"/>
        <v>0</v>
      </c>
    </row>
    <row r="41" spans="1:71" ht="12.75" x14ac:dyDescent="0.2">
      <c r="A41" s="1045" t="str">
        <f t="shared" si="14"/>
        <v>A10199910</v>
      </c>
      <c r="B41" s="1411" t="s">
        <v>361</v>
      </c>
      <c r="C41" s="1411"/>
      <c r="D41" s="1411" t="s">
        <v>738</v>
      </c>
      <c r="E41" s="1411"/>
      <c r="F41" s="1411" t="s">
        <v>739</v>
      </c>
      <c r="G41" s="1411"/>
      <c r="H41" s="1411" t="s">
        <v>738</v>
      </c>
      <c r="I41" s="1411"/>
      <c r="J41" s="1411" t="s">
        <v>749</v>
      </c>
      <c r="K41" s="1411"/>
      <c r="L41" s="1411"/>
      <c r="M41" s="1411"/>
      <c r="N41" s="1411"/>
      <c r="O41" s="1411"/>
      <c r="P41" s="1411"/>
      <c r="Q41" s="1411"/>
      <c r="R41" s="1411"/>
      <c r="S41" s="1411"/>
      <c r="T41" s="1412" t="s">
        <v>750</v>
      </c>
      <c r="U41" s="1412"/>
      <c r="V41" s="1412"/>
      <c r="W41" s="1412"/>
      <c r="X41" s="1412"/>
      <c r="Y41" s="1412"/>
      <c r="Z41" s="1412"/>
      <c r="AA41" s="1412"/>
      <c r="AB41" s="1411" t="s">
        <v>732</v>
      </c>
      <c r="AC41" s="1411"/>
      <c r="AD41" s="1411"/>
      <c r="AE41" s="1411"/>
      <c r="AF41" s="1411"/>
      <c r="AG41" s="1411" t="s">
        <v>733</v>
      </c>
      <c r="AH41" s="1411"/>
      <c r="AI41" s="1411"/>
      <c r="AJ41" s="1019" t="s">
        <v>417</v>
      </c>
      <c r="AK41" s="1413" t="s">
        <v>734</v>
      </c>
      <c r="AL41" s="1413"/>
      <c r="AM41" s="1413"/>
      <c r="AN41" s="1413"/>
      <c r="AO41" s="1413"/>
      <c r="AP41" s="1413"/>
      <c r="AQ41" s="1077">
        <v>7940802</v>
      </c>
      <c r="AR41" s="1077">
        <v>3576802</v>
      </c>
      <c r="AS41" s="1079">
        <v>4364000</v>
      </c>
      <c r="AT41" s="1078">
        <v>0</v>
      </c>
      <c r="AU41" s="1015"/>
      <c r="AV41" s="1077">
        <v>3576802</v>
      </c>
      <c r="AW41" s="1078">
        <v>0</v>
      </c>
      <c r="AX41" s="1077">
        <v>3576802</v>
      </c>
      <c r="AY41" s="1078">
        <v>0</v>
      </c>
      <c r="AZ41" s="1077">
        <v>745600</v>
      </c>
      <c r="BA41" s="1079">
        <v>2831202</v>
      </c>
      <c r="BB41" s="1079">
        <v>745600</v>
      </c>
      <c r="BC41" s="1078">
        <v>0</v>
      </c>
      <c r="BD41" s="1078">
        <v>0</v>
      </c>
      <c r="BG41" s="1073">
        <f t="shared" si="13"/>
        <v>7940802</v>
      </c>
      <c r="BH41" s="1073">
        <f t="shared" si="1"/>
        <v>3576802</v>
      </c>
      <c r="BI41" s="1073">
        <f t="shared" si="2"/>
        <v>4364000</v>
      </c>
      <c r="BJ41" s="1073">
        <f t="shared" si="3"/>
        <v>0</v>
      </c>
      <c r="BK41" s="1073">
        <f t="shared" si="4"/>
        <v>3576802</v>
      </c>
      <c r="BL41" s="1073">
        <f t="shared" si="5"/>
        <v>0</v>
      </c>
      <c r="BM41" s="1073">
        <f t="shared" si="6"/>
        <v>3576802</v>
      </c>
      <c r="BN41" s="1073">
        <f t="shared" si="7"/>
        <v>0</v>
      </c>
      <c r="BO41" s="1073">
        <f t="shared" si="8"/>
        <v>745600</v>
      </c>
      <c r="BP41" s="1073">
        <f t="shared" si="9"/>
        <v>2831202</v>
      </c>
      <c r="BQ41" s="1073">
        <f t="shared" si="10"/>
        <v>745600</v>
      </c>
      <c r="BR41" s="1073">
        <f t="shared" si="11"/>
        <v>0</v>
      </c>
      <c r="BS41" s="1073">
        <f t="shared" si="12"/>
        <v>0</v>
      </c>
    </row>
    <row r="42" spans="1:71" ht="12.75" x14ac:dyDescent="0.2">
      <c r="A42" s="1045" t="str">
        <f t="shared" si="14"/>
        <v>A10210</v>
      </c>
      <c r="B42" s="1403" t="s">
        <v>361</v>
      </c>
      <c r="C42" s="1403"/>
      <c r="D42" s="1403" t="s">
        <v>738</v>
      </c>
      <c r="E42" s="1403"/>
      <c r="F42" s="1403" t="s">
        <v>739</v>
      </c>
      <c r="G42" s="1403"/>
      <c r="H42" s="1403" t="s">
        <v>741</v>
      </c>
      <c r="I42" s="1403"/>
      <c r="J42" s="1403"/>
      <c r="K42" s="1403"/>
      <c r="L42" s="1403"/>
      <c r="M42" s="1403"/>
      <c r="N42" s="1403"/>
      <c r="O42" s="1403"/>
      <c r="P42" s="1403"/>
      <c r="Q42" s="1403"/>
      <c r="R42" s="1403"/>
      <c r="S42" s="1403"/>
      <c r="T42" s="1402" t="s">
        <v>616</v>
      </c>
      <c r="U42" s="1402"/>
      <c r="V42" s="1402"/>
      <c r="W42" s="1402"/>
      <c r="X42" s="1402"/>
      <c r="Y42" s="1402"/>
      <c r="Z42" s="1402"/>
      <c r="AA42" s="1402"/>
      <c r="AB42" s="1403" t="s">
        <v>732</v>
      </c>
      <c r="AC42" s="1403"/>
      <c r="AD42" s="1403"/>
      <c r="AE42" s="1403"/>
      <c r="AF42" s="1403"/>
      <c r="AG42" s="1403" t="s">
        <v>733</v>
      </c>
      <c r="AH42" s="1403"/>
      <c r="AI42" s="1403"/>
      <c r="AJ42" s="1014" t="s">
        <v>417</v>
      </c>
      <c r="AK42" s="1404" t="s">
        <v>734</v>
      </c>
      <c r="AL42" s="1404"/>
      <c r="AM42" s="1404"/>
      <c r="AN42" s="1404"/>
      <c r="AO42" s="1404"/>
      <c r="AP42" s="1404"/>
      <c r="AQ42" s="1077">
        <v>2758049500</v>
      </c>
      <c r="AR42" s="1077">
        <v>2674414762</v>
      </c>
      <c r="AS42" s="1079">
        <v>83634738</v>
      </c>
      <c r="AT42" s="1078">
        <v>0</v>
      </c>
      <c r="AU42" s="1015"/>
      <c r="AV42" s="1077">
        <v>2380098091</v>
      </c>
      <c r="AW42" s="1079">
        <v>294316671</v>
      </c>
      <c r="AX42" s="1077">
        <v>1605058976</v>
      </c>
      <c r="AY42" s="1079">
        <v>775039115</v>
      </c>
      <c r="AZ42" s="1077">
        <v>1602740144</v>
      </c>
      <c r="BA42" s="1079">
        <v>2318832</v>
      </c>
      <c r="BB42" s="1079">
        <v>1602740144</v>
      </c>
      <c r="BC42" s="1078">
        <v>0</v>
      </c>
      <c r="BD42" s="1078">
        <v>0</v>
      </c>
      <c r="BG42" s="1073">
        <f t="shared" si="13"/>
        <v>2758049500</v>
      </c>
      <c r="BH42" s="1073">
        <f t="shared" si="1"/>
        <v>2674414762</v>
      </c>
      <c r="BI42" s="1073">
        <f t="shared" si="2"/>
        <v>83634738</v>
      </c>
      <c r="BJ42" s="1073">
        <f t="shared" si="3"/>
        <v>0</v>
      </c>
      <c r="BK42" s="1073">
        <f t="shared" si="4"/>
        <v>2380098091</v>
      </c>
      <c r="BL42" s="1073">
        <f t="shared" si="5"/>
        <v>294316671</v>
      </c>
      <c r="BM42" s="1073">
        <f t="shared" si="6"/>
        <v>1605058976</v>
      </c>
      <c r="BN42" s="1073">
        <f t="shared" si="7"/>
        <v>775039115</v>
      </c>
      <c r="BO42" s="1073">
        <f t="shared" si="8"/>
        <v>1602740144</v>
      </c>
      <c r="BP42" s="1073">
        <f t="shared" si="9"/>
        <v>2318832</v>
      </c>
      <c r="BQ42" s="1073">
        <f t="shared" si="10"/>
        <v>1602740144</v>
      </c>
      <c r="BR42" s="1073">
        <f t="shared" si="11"/>
        <v>0</v>
      </c>
      <c r="BS42" s="1073">
        <f t="shared" si="12"/>
        <v>0</v>
      </c>
    </row>
    <row r="43" spans="1:71" s="1059" customFormat="1" ht="12.75" x14ac:dyDescent="0.2">
      <c r="A43" s="1059" t="str">
        <f t="shared" si="14"/>
        <v>A1021210</v>
      </c>
      <c r="B43" s="1417" t="s">
        <v>361</v>
      </c>
      <c r="C43" s="1417"/>
      <c r="D43" s="1417" t="s">
        <v>738</v>
      </c>
      <c r="E43" s="1417"/>
      <c r="F43" s="1417" t="s">
        <v>739</v>
      </c>
      <c r="G43" s="1417"/>
      <c r="H43" s="1417" t="s">
        <v>741</v>
      </c>
      <c r="I43" s="1417"/>
      <c r="J43" s="1417" t="s">
        <v>751</v>
      </c>
      <c r="K43" s="1417"/>
      <c r="L43" s="1417"/>
      <c r="M43" s="1417"/>
      <c r="N43" s="1417"/>
      <c r="O43" s="1417"/>
      <c r="P43" s="1417"/>
      <c r="Q43" s="1417"/>
      <c r="R43" s="1417"/>
      <c r="S43" s="1417"/>
      <c r="T43" s="1418" t="s">
        <v>375</v>
      </c>
      <c r="U43" s="1418"/>
      <c r="V43" s="1418"/>
      <c r="W43" s="1418"/>
      <c r="X43" s="1418"/>
      <c r="Y43" s="1418"/>
      <c r="Z43" s="1418"/>
      <c r="AA43" s="1418"/>
      <c r="AB43" s="1417" t="s">
        <v>732</v>
      </c>
      <c r="AC43" s="1417"/>
      <c r="AD43" s="1417"/>
      <c r="AE43" s="1417"/>
      <c r="AF43" s="1417"/>
      <c r="AG43" s="1417" t="s">
        <v>733</v>
      </c>
      <c r="AH43" s="1417"/>
      <c r="AI43" s="1417"/>
      <c r="AJ43" s="1060" t="s">
        <v>417</v>
      </c>
      <c r="AK43" s="1419" t="s">
        <v>734</v>
      </c>
      <c r="AL43" s="1419"/>
      <c r="AM43" s="1419"/>
      <c r="AN43" s="1419"/>
      <c r="AO43" s="1419"/>
      <c r="AP43" s="1419"/>
      <c r="AQ43" s="1085">
        <v>2758049500</v>
      </c>
      <c r="AR43" s="1085">
        <v>2674414762</v>
      </c>
      <c r="AS43" s="1085">
        <v>83634738</v>
      </c>
      <c r="AT43" s="1084">
        <v>0</v>
      </c>
      <c r="AU43" s="1061"/>
      <c r="AV43" s="1085">
        <v>2380098091</v>
      </c>
      <c r="AW43" s="1085">
        <v>294316671</v>
      </c>
      <c r="AX43" s="1085">
        <v>1605058976</v>
      </c>
      <c r="AY43" s="1085">
        <v>775039115</v>
      </c>
      <c r="AZ43" s="1085">
        <v>1602740144</v>
      </c>
      <c r="BA43" s="1085">
        <v>2318832</v>
      </c>
      <c r="BB43" s="1085">
        <v>1602740144</v>
      </c>
      <c r="BC43" s="1084">
        <v>0</v>
      </c>
      <c r="BD43" s="1084">
        <v>0</v>
      </c>
      <c r="BG43" s="1075">
        <f t="shared" si="13"/>
        <v>2758049500</v>
      </c>
      <c r="BH43" s="1075">
        <f t="shared" si="1"/>
        <v>2674414762</v>
      </c>
      <c r="BI43" s="1075">
        <f t="shared" si="2"/>
        <v>83634738</v>
      </c>
      <c r="BJ43" s="1075">
        <f t="shared" si="3"/>
        <v>0</v>
      </c>
      <c r="BK43" s="1075">
        <f t="shared" si="4"/>
        <v>2380098091</v>
      </c>
      <c r="BL43" s="1075">
        <f t="shared" si="5"/>
        <v>294316671</v>
      </c>
      <c r="BM43" s="1075">
        <f t="shared" si="6"/>
        <v>1605058976</v>
      </c>
      <c r="BN43" s="1075">
        <f t="shared" si="7"/>
        <v>775039115</v>
      </c>
      <c r="BO43" s="1075">
        <f t="shared" si="8"/>
        <v>1602740144</v>
      </c>
      <c r="BP43" s="1075">
        <f t="shared" si="9"/>
        <v>2318832</v>
      </c>
      <c r="BQ43" s="1075">
        <f t="shared" si="10"/>
        <v>1602740144</v>
      </c>
      <c r="BR43" s="1075">
        <f t="shared" si="11"/>
        <v>0</v>
      </c>
      <c r="BS43" s="1075">
        <f t="shared" si="12"/>
        <v>0</v>
      </c>
    </row>
    <row r="44" spans="1:71" ht="12.75" x14ac:dyDescent="0.2">
      <c r="A44" s="1045" t="str">
        <f t="shared" si="14"/>
        <v>A10510</v>
      </c>
      <c r="B44" s="1411" t="s">
        <v>361</v>
      </c>
      <c r="C44" s="1411"/>
      <c r="D44" s="1411" t="s">
        <v>738</v>
      </c>
      <c r="E44" s="1411"/>
      <c r="F44" s="1411" t="s">
        <v>739</v>
      </c>
      <c r="G44" s="1411"/>
      <c r="H44" s="1411" t="s">
        <v>743</v>
      </c>
      <c r="I44" s="1411"/>
      <c r="J44" s="1411"/>
      <c r="K44" s="1411"/>
      <c r="L44" s="1411"/>
      <c r="M44" s="1411"/>
      <c r="N44" s="1411"/>
      <c r="O44" s="1411"/>
      <c r="P44" s="1411"/>
      <c r="Q44" s="1411"/>
      <c r="R44" s="1411"/>
      <c r="S44" s="1411"/>
      <c r="T44" s="1412" t="s">
        <v>618</v>
      </c>
      <c r="U44" s="1412"/>
      <c r="V44" s="1412"/>
      <c r="W44" s="1412"/>
      <c r="X44" s="1412"/>
      <c r="Y44" s="1412"/>
      <c r="Z44" s="1412"/>
      <c r="AA44" s="1412"/>
      <c r="AB44" s="1411" t="s">
        <v>732</v>
      </c>
      <c r="AC44" s="1411"/>
      <c r="AD44" s="1411"/>
      <c r="AE44" s="1411"/>
      <c r="AF44" s="1411"/>
      <c r="AG44" s="1411" t="s">
        <v>733</v>
      </c>
      <c r="AH44" s="1411"/>
      <c r="AI44" s="1411"/>
      <c r="AJ44" s="1019" t="s">
        <v>417</v>
      </c>
      <c r="AK44" s="1413" t="s">
        <v>734</v>
      </c>
      <c r="AL44" s="1413"/>
      <c r="AM44" s="1413"/>
      <c r="AN44" s="1413"/>
      <c r="AO44" s="1413"/>
      <c r="AP44" s="1413"/>
      <c r="AQ44" s="1077">
        <v>40828254400</v>
      </c>
      <c r="AR44" s="1077">
        <v>40818582368</v>
      </c>
      <c r="AS44" s="1079">
        <v>9672032</v>
      </c>
      <c r="AT44" s="1078">
        <v>0</v>
      </c>
      <c r="AU44" s="1015"/>
      <c r="AV44" s="1077">
        <v>32779785328.290001</v>
      </c>
      <c r="AW44" s="1079">
        <v>8038797039.71</v>
      </c>
      <c r="AX44" s="1077">
        <v>32779785328.290001</v>
      </c>
      <c r="AY44" s="1078">
        <v>0</v>
      </c>
      <c r="AZ44" s="1077">
        <v>32779785328.290001</v>
      </c>
      <c r="BA44" s="1078">
        <v>0</v>
      </c>
      <c r="BB44" s="1079">
        <v>32779785328.290001</v>
      </c>
      <c r="BC44" s="1078">
        <v>0</v>
      </c>
      <c r="BD44" s="1079">
        <v>182673520.71000001</v>
      </c>
      <c r="BG44" s="1073">
        <f t="shared" si="13"/>
        <v>40828254400</v>
      </c>
      <c r="BH44" s="1073">
        <f t="shared" si="1"/>
        <v>40818582368</v>
      </c>
      <c r="BI44" s="1073">
        <f t="shared" si="2"/>
        <v>9672032</v>
      </c>
      <c r="BJ44" s="1073">
        <f t="shared" si="3"/>
        <v>0</v>
      </c>
      <c r="BK44" s="1073">
        <f t="shared" si="4"/>
        <v>32779785328.290001</v>
      </c>
      <c r="BL44" s="1073">
        <f t="shared" si="5"/>
        <v>8038797039.71</v>
      </c>
      <c r="BM44" s="1073">
        <f t="shared" si="6"/>
        <v>32779785328.290001</v>
      </c>
      <c r="BN44" s="1073">
        <f t="shared" si="7"/>
        <v>0</v>
      </c>
      <c r="BO44" s="1073">
        <f t="shared" si="8"/>
        <v>32779785328.290001</v>
      </c>
      <c r="BP44" s="1073">
        <f t="shared" si="9"/>
        <v>0</v>
      </c>
      <c r="BQ44" s="1073">
        <f t="shared" si="10"/>
        <v>32779785328.290001</v>
      </c>
      <c r="BR44" s="1073">
        <f t="shared" si="11"/>
        <v>0</v>
      </c>
      <c r="BS44" s="1073">
        <f t="shared" si="12"/>
        <v>182673520.71000001</v>
      </c>
    </row>
    <row r="45" spans="1:71" ht="12.75" x14ac:dyDescent="0.2">
      <c r="A45" s="1045" t="str">
        <f t="shared" si="14"/>
        <v>A105110</v>
      </c>
      <c r="B45" s="1403" t="s">
        <v>361</v>
      </c>
      <c r="C45" s="1403"/>
      <c r="D45" s="1403" t="s">
        <v>738</v>
      </c>
      <c r="E45" s="1403"/>
      <c r="F45" s="1403" t="s">
        <v>739</v>
      </c>
      <c r="G45" s="1403"/>
      <c r="H45" s="1403" t="s">
        <v>743</v>
      </c>
      <c r="I45" s="1403"/>
      <c r="J45" s="1403" t="s">
        <v>738</v>
      </c>
      <c r="K45" s="1403"/>
      <c r="L45" s="1403"/>
      <c r="M45" s="1403"/>
      <c r="N45" s="1403"/>
      <c r="O45" s="1403"/>
      <c r="P45" s="1403"/>
      <c r="Q45" s="1403"/>
      <c r="R45" s="1403"/>
      <c r="S45" s="1403"/>
      <c r="T45" s="1402" t="s">
        <v>620</v>
      </c>
      <c r="U45" s="1402"/>
      <c r="V45" s="1402"/>
      <c r="W45" s="1402"/>
      <c r="X45" s="1402"/>
      <c r="Y45" s="1402"/>
      <c r="Z45" s="1402"/>
      <c r="AA45" s="1402"/>
      <c r="AB45" s="1403" t="s">
        <v>732</v>
      </c>
      <c r="AC45" s="1403"/>
      <c r="AD45" s="1403"/>
      <c r="AE45" s="1403"/>
      <c r="AF45" s="1403"/>
      <c r="AG45" s="1403" t="s">
        <v>733</v>
      </c>
      <c r="AH45" s="1403"/>
      <c r="AI45" s="1403"/>
      <c r="AJ45" s="1014" t="s">
        <v>417</v>
      </c>
      <c r="AK45" s="1404" t="s">
        <v>734</v>
      </c>
      <c r="AL45" s="1404"/>
      <c r="AM45" s="1404"/>
      <c r="AN45" s="1404"/>
      <c r="AO45" s="1404"/>
      <c r="AP45" s="1404"/>
      <c r="AQ45" s="1077">
        <v>21973224000</v>
      </c>
      <c r="AR45" s="1077">
        <v>21963551968</v>
      </c>
      <c r="AS45" s="1079">
        <v>9672032</v>
      </c>
      <c r="AT45" s="1078">
        <v>0</v>
      </c>
      <c r="AU45" s="1015"/>
      <c r="AV45" s="1077">
        <v>16562286258.290001</v>
      </c>
      <c r="AW45" s="1079">
        <v>5401265709.71</v>
      </c>
      <c r="AX45" s="1077">
        <v>16562286258.290001</v>
      </c>
      <c r="AY45" s="1078">
        <v>0</v>
      </c>
      <c r="AZ45" s="1077">
        <v>16562286258.290001</v>
      </c>
      <c r="BA45" s="1078">
        <v>0</v>
      </c>
      <c r="BB45" s="1079">
        <v>16562286258.290001</v>
      </c>
      <c r="BC45" s="1078">
        <v>0</v>
      </c>
      <c r="BD45" s="1079">
        <v>174815445.71000001</v>
      </c>
      <c r="BG45" s="1073">
        <f t="shared" si="13"/>
        <v>21973224000</v>
      </c>
      <c r="BH45" s="1073">
        <f t="shared" si="1"/>
        <v>21963551968</v>
      </c>
      <c r="BI45" s="1073">
        <f t="shared" si="2"/>
        <v>9672032</v>
      </c>
      <c r="BJ45" s="1073">
        <f t="shared" si="3"/>
        <v>0</v>
      </c>
      <c r="BK45" s="1073">
        <f t="shared" si="4"/>
        <v>16562286258.290001</v>
      </c>
      <c r="BL45" s="1073">
        <f t="shared" si="5"/>
        <v>5401265709.71</v>
      </c>
      <c r="BM45" s="1073">
        <f t="shared" si="6"/>
        <v>16562286258.290001</v>
      </c>
      <c r="BN45" s="1073">
        <f t="shared" si="7"/>
        <v>0</v>
      </c>
      <c r="BO45" s="1073">
        <f t="shared" si="8"/>
        <v>16562286258.290001</v>
      </c>
      <c r="BP45" s="1073">
        <f t="shared" si="9"/>
        <v>0</v>
      </c>
      <c r="BQ45" s="1073">
        <f t="shared" si="10"/>
        <v>16562286258.290001</v>
      </c>
      <c r="BR45" s="1073">
        <f t="shared" si="11"/>
        <v>0</v>
      </c>
      <c r="BS45" s="1073">
        <f t="shared" si="12"/>
        <v>174815445.71000001</v>
      </c>
    </row>
    <row r="46" spans="1:71" ht="25.5" customHeight="1" x14ac:dyDescent="0.2">
      <c r="A46" s="1045" t="str">
        <f t="shared" si="14"/>
        <v>A1051110</v>
      </c>
      <c r="B46" s="1411" t="s">
        <v>361</v>
      </c>
      <c r="C46" s="1411"/>
      <c r="D46" s="1411" t="s">
        <v>738</v>
      </c>
      <c r="E46" s="1411"/>
      <c r="F46" s="1411" t="s">
        <v>739</v>
      </c>
      <c r="G46" s="1411"/>
      <c r="H46" s="1411" t="s">
        <v>743</v>
      </c>
      <c r="I46" s="1411"/>
      <c r="J46" s="1411" t="s">
        <v>738</v>
      </c>
      <c r="K46" s="1411"/>
      <c r="L46" s="1411"/>
      <c r="M46" s="1411" t="s">
        <v>738</v>
      </c>
      <c r="N46" s="1411"/>
      <c r="O46" s="1411"/>
      <c r="P46" s="1411"/>
      <c r="Q46" s="1411"/>
      <c r="R46" s="1411"/>
      <c r="S46" s="1411"/>
      <c r="T46" s="1412" t="s">
        <v>376</v>
      </c>
      <c r="U46" s="1412"/>
      <c r="V46" s="1412"/>
      <c r="W46" s="1412"/>
      <c r="X46" s="1412"/>
      <c r="Y46" s="1412"/>
      <c r="Z46" s="1412"/>
      <c r="AA46" s="1412"/>
      <c r="AB46" s="1411" t="s">
        <v>732</v>
      </c>
      <c r="AC46" s="1411"/>
      <c r="AD46" s="1411"/>
      <c r="AE46" s="1411"/>
      <c r="AF46" s="1411"/>
      <c r="AG46" s="1411" t="s">
        <v>733</v>
      </c>
      <c r="AH46" s="1411"/>
      <c r="AI46" s="1411"/>
      <c r="AJ46" s="1019" t="s">
        <v>417</v>
      </c>
      <c r="AK46" s="1413" t="s">
        <v>734</v>
      </c>
      <c r="AL46" s="1413"/>
      <c r="AM46" s="1413"/>
      <c r="AN46" s="1413"/>
      <c r="AO46" s="1413"/>
      <c r="AP46" s="1413"/>
      <c r="AQ46" s="1077">
        <v>4247370203</v>
      </c>
      <c r="AR46" s="1077">
        <v>4247370203</v>
      </c>
      <c r="AS46" s="1078">
        <v>0</v>
      </c>
      <c r="AT46" s="1078">
        <v>0</v>
      </c>
      <c r="AU46" s="1015"/>
      <c r="AV46" s="1077">
        <v>3679399948</v>
      </c>
      <c r="AW46" s="1079">
        <v>567970255</v>
      </c>
      <c r="AX46" s="1077">
        <v>3679399948</v>
      </c>
      <c r="AY46" s="1078">
        <v>0</v>
      </c>
      <c r="AZ46" s="1077">
        <v>3679399948</v>
      </c>
      <c r="BA46" s="1078">
        <v>0</v>
      </c>
      <c r="BB46" s="1079">
        <v>3679399948</v>
      </c>
      <c r="BC46" s="1078">
        <v>0</v>
      </c>
      <c r="BD46" s="1079">
        <v>435852</v>
      </c>
      <c r="BG46" s="1073">
        <f t="shared" si="13"/>
        <v>4247370203</v>
      </c>
      <c r="BH46" s="1073">
        <f t="shared" si="1"/>
        <v>4247370203</v>
      </c>
      <c r="BI46" s="1073">
        <f t="shared" si="2"/>
        <v>0</v>
      </c>
      <c r="BJ46" s="1073">
        <f t="shared" si="3"/>
        <v>0</v>
      </c>
      <c r="BK46" s="1073">
        <f t="shared" si="4"/>
        <v>3679399948</v>
      </c>
      <c r="BL46" s="1073">
        <f t="shared" si="5"/>
        <v>567970255</v>
      </c>
      <c r="BM46" s="1073">
        <f t="shared" si="6"/>
        <v>3679399948</v>
      </c>
      <c r="BN46" s="1073">
        <f t="shared" si="7"/>
        <v>0</v>
      </c>
      <c r="BO46" s="1073">
        <f t="shared" si="8"/>
        <v>3679399948</v>
      </c>
      <c r="BP46" s="1073">
        <f t="shared" si="9"/>
        <v>0</v>
      </c>
      <c r="BQ46" s="1073">
        <f t="shared" si="10"/>
        <v>3679399948</v>
      </c>
      <c r="BR46" s="1073">
        <f t="shared" si="11"/>
        <v>0</v>
      </c>
      <c r="BS46" s="1073">
        <f t="shared" si="12"/>
        <v>435852</v>
      </c>
    </row>
    <row r="47" spans="1:71" ht="25.5" customHeight="1" x14ac:dyDescent="0.2">
      <c r="A47" s="1045" t="str">
        <f t="shared" si="14"/>
        <v>A1051210</v>
      </c>
      <c r="B47" s="1411" t="s">
        <v>361</v>
      </c>
      <c r="C47" s="1411"/>
      <c r="D47" s="1411" t="s">
        <v>738</v>
      </c>
      <c r="E47" s="1411"/>
      <c r="F47" s="1411" t="s">
        <v>739</v>
      </c>
      <c r="G47" s="1411"/>
      <c r="H47" s="1411" t="s">
        <v>743</v>
      </c>
      <c r="I47" s="1411"/>
      <c r="J47" s="1411" t="s">
        <v>738</v>
      </c>
      <c r="K47" s="1411"/>
      <c r="L47" s="1411"/>
      <c r="M47" s="1411" t="s">
        <v>741</v>
      </c>
      <c r="N47" s="1411"/>
      <c r="O47" s="1411"/>
      <c r="P47" s="1411"/>
      <c r="Q47" s="1411"/>
      <c r="R47" s="1411"/>
      <c r="S47" s="1411"/>
      <c r="T47" s="1412" t="s">
        <v>377</v>
      </c>
      <c r="U47" s="1412"/>
      <c r="V47" s="1412"/>
      <c r="W47" s="1412"/>
      <c r="X47" s="1412"/>
      <c r="Y47" s="1412"/>
      <c r="Z47" s="1412"/>
      <c r="AA47" s="1412"/>
      <c r="AB47" s="1411" t="s">
        <v>732</v>
      </c>
      <c r="AC47" s="1411"/>
      <c r="AD47" s="1411"/>
      <c r="AE47" s="1411"/>
      <c r="AF47" s="1411"/>
      <c r="AG47" s="1411" t="s">
        <v>733</v>
      </c>
      <c r="AH47" s="1411"/>
      <c r="AI47" s="1411"/>
      <c r="AJ47" s="1019" t="s">
        <v>417</v>
      </c>
      <c r="AK47" s="1413" t="s">
        <v>734</v>
      </c>
      <c r="AL47" s="1413"/>
      <c r="AM47" s="1413"/>
      <c r="AN47" s="1413"/>
      <c r="AO47" s="1413"/>
      <c r="AP47" s="1413"/>
      <c r="AQ47" s="1077">
        <v>3397203153</v>
      </c>
      <c r="AR47" s="1077">
        <v>3387531121</v>
      </c>
      <c r="AS47" s="1079">
        <v>9672032</v>
      </c>
      <c r="AT47" s="1078">
        <v>0</v>
      </c>
      <c r="AU47" s="1015"/>
      <c r="AV47" s="1077">
        <v>138020223</v>
      </c>
      <c r="AW47" s="1079">
        <v>3249510898</v>
      </c>
      <c r="AX47" s="1077">
        <v>138020223</v>
      </c>
      <c r="AY47" s="1078">
        <v>0</v>
      </c>
      <c r="AZ47" s="1077">
        <v>138020223</v>
      </c>
      <c r="BA47" s="1078">
        <v>0</v>
      </c>
      <c r="BB47" s="1079">
        <v>138020223</v>
      </c>
      <c r="BC47" s="1078">
        <v>0</v>
      </c>
      <c r="BD47" s="1078">
        <v>0</v>
      </c>
      <c r="BG47" s="1073">
        <f t="shared" si="13"/>
        <v>3397203153</v>
      </c>
      <c r="BH47" s="1073">
        <f t="shared" si="1"/>
        <v>3387531121</v>
      </c>
      <c r="BI47" s="1073">
        <f t="shared" si="2"/>
        <v>9672032</v>
      </c>
      <c r="BJ47" s="1073">
        <f t="shared" si="3"/>
        <v>0</v>
      </c>
      <c r="BK47" s="1073">
        <f t="shared" si="4"/>
        <v>138020223</v>
      </c>
      <c r="BL47" s="1073">
        <f t="shared" si="5"/>
        <v>3249510898</v>
      </c>
      <c r="BM47" s="1073">
        <f t="shared" si="6"/>
        <v>138020223</v>
      </c>
      <c r="BN47" s="1073">
        <f t="shared" si="7"/>
        <v>0</v>
      </c>
      <c r="BO47" s="1073">
        <f t="shared" si="8"/>
        <v>138020223</v>
      </c>
      <c r="BP47" s="1073">
        <f t="shared" si="9"/>
        <v>0</v>
      </c>
      <c r="BQ47" s="1073">
        <f t="shared" si="10"/>
        <v>138020223</v>
      </c>
      <c r="BR47" s="1073">
        <f t="shared" si="11"/>
        <v>0</v>
      </c>
      <c r="BS47" s="1073">
        <f t="shared" si="12"/>
        <v>0</v>
      </c>
    </row>
    <row r="48" spans="1:71" ht="25.5" customHeight="1" x14ac:dyDescent="0.2">
      <c r="A48" s="1045" t="str">
        <f t="shared" si="14"/>
        <v>A1051310</v>
      </c>
      <c r="B48" s="1411" t="s">
        <v>361</v>
      </c>
      <c r="C48" s="1411"/>
      <c r="D48" s="1411" t="s">
        <v>738</v>
      </c>
      <c r="E48" s="1411"/>
      <c r="F48" s="1411" t="s">
        <v>739</v>
      </c>
      <c r="G48" s="1411"/>
      <c r="H48" s="1411" t="s">
        <v>743</v>
      </c>
      <c r="I48" s="1411"/>
      <c r="J48" s="1411" t="s">
        <v>738</v>
      </c>
      <c r="K48" s="1411"/>
      <c r="L48" s="1411"/>
      <c r="M48" s="1411" t="s">
        <v>748</v>
      </c>
      <c r="N48" s="1411"/>
      <c r="O48" s="1411"/>
      <c r="P48" s="1411"/>
      <c r="Q48" s="1411"/>
      <c r="R48" s="1411"/>
      <c r="S48" s="1411"/>
      <c r="T48" s="1412" t="s">
        <v>378</v>
      </c>
      <c r="U48" s="1412"/>
      <c r="V48" s="1412"/>
      <c r="W48" s="1412"/>
      <c r="X48" s="1412"/>
      <c r="Y48" s="1412"/>
      <c r="Z48" s="1412"/>
      <c r="AA48" s="1412"/>
      <c r="AB48" s="1411" t="s">
        <v>732</v>
      </c>
      <c r="AC48" s="1411"/>
      <c r="AD48" s="1411"/>
      <c r="AE48" s="1411"/>
      <c r="AF48" s="1411"/>
      <c r="AG48" s="1411" t="s">
        <v>733</v>
      </c>
      <c r="AH48" s="1411"/>
      <c r="AI48" s="1411"/>
      <c r="AJ48" s="1019" t="s">
        <v>417</v>
      </c>
      <c r="AK48" s="1413" t="s">
        <v>734</v>
      </c>
      <c r="AL48" s="1413"/>
      <c r="AM48" s="1413"/>
      <c r="AN48" s="1413"/>
      <c r="AO48" s="1413"/>
      <c r="AP48" s="1413"/>
      <c r="AQ48" s="1077">
        <v>5118480408</v>
      </c>
      <c r="AR48" s="1077">
        <v>5118480408</v>
      </c>
      <c r="AS48" s="1078">
        <v>0</v>
      </c>
      <c r="AT48" s="1078">
        <v>0</v>
      </c>
      <c r="AU48" s="1015"/>
      <c r="AV48" s="1077">
        <v>4542466542</v>
      </c>
      <c r="AW48" s="1079">
        <v>576013866</v>
      </c>
      <c r="AX48" s="1077">
        <v>4542466542</v>
      </c>
      <c r="AY48" s="1078">
        <v>0</v>
      </c>
      <c r="AZ48" s="1077">
        <v>4542466542</v>
      </c>
      <c r="BA48" s="1078">
        <v>0</v>
      </c>
      <c r="BB48" s="1079">
        <v>4542466542</v>
      </c>
      <c r="BC48" s="1078">
        <v>0</v>
      </c>
      <c r="BD48" s="1079">
        <v>2890467</v>
      </c>
      <c r="BG48" s="1073">
        <f t="shared" si="13"/>
        <v>5118480408</v>
      </c>
      <c r="BH48" s="1073">
        <f t="shared" si="1"/>
        <v>5118480408</v>
      </c>
      <c r="BI48" s="1073">
        <f t="shared" si="2"/>
        <v>0</v>
      </c>
      <c r="BJ48" s="1073">
        <f t="shared" si="3"/>
        <v>0</v>
      </c>
      <c r="BK48" s="1073">
        <f t="shared" si="4"/>
        <v>4542466542</v>
      </c>
      <c r="BL48" s="1073">
        <f t="shared" si="5"/>
        <v>576013866</v>
      </c>
      <c r="BM48" s="1073">
        <f t="shared" si="6"/>
        <v>4542466542</v>
      </c>
      <c r="BN48" s="1073">
        <f t="shared" si="7"/>
        <v>0</v>
      </c>
      <c r="BO48" s="1073">
        <f t="shared" si="8"/>
        <v>4542466542</v>
      </c>
      <c r="BP48" s="1073">
        <f t="shared" si="9"/>
        <v>0</v>
      </c>
      <c r="BQ48" s="1073">
        <f t="shared" si="10"/>
        <v>4542466542</v>
      </c>
      <c r="BR48" s="1073">
        <f t="shared" si="11"/>
        <v>0</v>
      </c>
      <c r="BS48" s="1073">
        <f t="shared" si="12"/>
        <v>2890467</v>
      </c>
    </row>
    <row r="49" spans="1:71" ht="25.5" customHeight="1" x14ac:dyDescent="0.2">
      <c r="A49" s="1045" t="str">
        <f t="shared" si="14"/>
        <v>A1051410</v>
      </c>
      <c r="B49" s="1411" t="s">
        <v>361</v>
      </c>
      <c r="C49" s="1411"/>
      <c r="D49" s="1411" t="s">
        <v>738</v>
      </c>
      <c r="E49" s="1411"/>
      <c r="F49" s="1411" t="s">
        <v>739</v>
      </c>
      <c r="G49" s="1411"/>
      <c r="H49" s="1411" t="s">
        <v>743</v>
      </c>
      <c r="I49" s="1411"/>
      <c r="J49" s="1411" t="s">
        <v>738</v>
      </c>
      <c r="K49" s="1411"/>
      <c r="L49" s="1411"/>
      <c r="M49" s="1411" t="s">
        <v>742</v>
      </c>
      <c r="N49" s="1411"/>
      <c r="O49" s="1411"/>
      <c r="P49" s="1411"/>
      <c r="Q49" s="1411"/>
      <c r="R49" s="1411"/>
      <c r="S49" s="1411"/>
      <c r="T49" s="1412" t="s">
        <v>379</v>
      </c>
      <c r="U49" s="1412"/>
      <c r="V49" s="1412"/>
      <c r="W49" s="1412"/>
      <c r="X49" s="1412"/>
      <c r="Y49" s="1412"/>
      <c r="Z49" s="1412"/>
      <c r="AA49" s="1412"/>
      <c r="AB49" s="1411" t="s">
        <v>732</v>
      </c>
      <c r="AC49" s="1411"/>
      <c r="AD49" s="1411"/>
      <c r="AE49" s="1411"/>
      <c r="AF49" s="1411"/>
      <c r="AG49" s="1411" t="s">
        <v>733</v>
      </c>
      <c r="AH49" s="1411"/>
      <c r="AI49" s="1411"/>
      <c r="AJ49" s="1019" t="s">
        <v>417</v>
      </c>
      <c r="AK49" s="1413" t="s">
        <v>734</v>
      </c>
      <c r="AL49" s="1413"/>
      <c r="AM49" s="1413"/>
      <c r="AN49" s="1413"/>
      <c r="AO49" s="1413"/>
      <c r="AP49" s="1413"/>
      <c r="AQ49" s="1077">
        <v>8151842568</v>
      </c>
      <c r="AR49" s="1077">
        <v>8151842568</v>
      </c>
      <c r="AS49" s="1078">
        <v>0</v>
      </c>
      <c r="AT49" s="1078">
        <v>0</v>
      </c>
      <c r="AU49" s="1015"/>
      <c r="AV49" s="1077">
        <v>7258259628.29</v>
      </c>
      <c r="AW49" s="1079">
        <v>893582939.71000004</v>
      </c>
      <c r="AX49" s="1077">
        <v>7258259628.29</v>
      </c>
      <c r="AY49" s="1078">
        <v>0</v>
      </c>
      <c r="AZ49" s="1077">
        <v>7258259628.29</v>
      </c>
      <c r="BA49" s="1078">
        <v>0</v>
      </c>
      <c r="BB49" s="1079">
        <v>7258259628.29</v>
      </c>
      <c r="BC49" s="1078">
        <v>0</v>
      </c>
      <c r="BD49" s="1079">
        <v>157353953.71000001</v>
      </c>
      <c r="BG49" s="1073">
        <f t="shared" si="13"/>
        <v>8151842568</v>
      </c>
      <c r="BH49" s="1073">
        <f t="shared" si="1"/>
        <v>8151842568</v>
      </c>
      <c r="BI49" s="1073">
        <f t="shared" si="2"/>
        <v>0</v>
      </c>
      <c r="BJ49" s="1073">
        <f t="shared" si="3"/>
        <v>0</v>
      </c>
      <c r="BK49" s="1073">
        <f t="shared" si="4"/>
        <v>7258259628.29</v>
      </c>
      <c r="BL49" s="1073">
        <f t="shared" si="5"/>
        <v>893582939.71000004</v>
      </c>
      <c r="BM49" s="1073">
        <f t="shared" si="6"/>
        <v>7258259628.29</v>
      </c>
      <c r="BN49" s="1073">
        <f t="shared" si="7"/>
        <v>0</v>
      </c>
      <c r="BO49" s="1073">
        <f t="shared" si="8"/>
        <v>7258259628.29</v>
      </c>
      <c r="BP49" s="1073">
        <f t="shared" si="9"/>
        <v>0</v>
      </c>
      <c r="BQ49" s="1073">
        <f t="shared" si="10"/>
        <v>7258259628.29</v>
      </c>
      <c r="BR49" s="1073">
        <f t="shared" si="11"/>
        <v>0</v>
      </c>
      <c r="BS49" s="1073">
        <f t="shared" si="12"/>
        <v>157353953.71000001</v>
      </c>
    </row>
    <row r="50" spans="1:71" ht="25.5" customHeight="1" x14ac:dyDescent="0.2">
      <c r="A50" s="1045" t="str">
        <f t="shared" si="14"/>
        <v>A1051510</v>
      </c>
      <c r="B50" s="1411" t="s">
        <v>361</v>
      </c>
      <c r="C50" s="1411"/>
      <c r="D50" s="1411" t="s">
        <v>738</v>
      </c>
      <c r="E50" s="1411"/>
      <c r="F50" s="1411" t="s">
        <v>739</v>
      </c>
      <c r="G50" s="1411"/>
      <c r="H50" s="1411" t="s">
        <v>743</v>
      </c>
      <c r="I50" s="1411"/>
      <c r="J50" s="1411" t="s">
        <v>738</v>
      </c>
      <c r="K50" s="1411"/>
      <c r="L50" s="1411"/>
      <c r="M50" s="1411" t="s">
        <v>743</v>
      </c>
      <c r="N50" s="1411"/>
      <c r="O50" s="1411"/>
      <c r="P50" s="1411"/>
      <c r="Q50" s="1411"/>
      <c r="R50" s="1411"/>
      <c r="S50" s="1411"/>
      <c r="T50" s="1412" t="s">
        <v>380</v>
      </c>
      <c r="U50" s="1412"/>
      <c r="V50" s="1412"/>
      <c r="W50" s="1412"/>
      <c r="X50" s="1412"/>
      <c r="Y50" s="1412"/>
      <c r="Z50" s="1412"/>
      <c r="AA50" s="1412"/>
      <c r="AB50" s="1411" t="s">
        <v>732</v>
      </c>
      <c r="AC50" s="1411"/>
      <c r="AD50" s="1411"/>
      <c r="AE50" s="1411"/>
      <c r="AF50" s="1411"/>
      <c r="AG50" s="1411" t="s">
        <v>733</v>
      </c>
      <c r="AH50" s="1411"/>
      <c r="AI50" s="1411"/>
      <c r="AJ50" s="1019" t="s">
        <v>417</v>
      </c>
      <c r="AK50" s="1413" t="s">
        <v>734</v>
      </c>
      <c r="AL50" s="1413"/>
      <c r="AM50" s="1413"/>
      <c r="AN50" s="1413"/>
      <c r="AO50" s="1413"/>
      <c r="AP50" s="1413"/>
      <c r="AQ50" s="1077">
        <v>1058327668</v>
      </c>
      <c r="AR50" s="1077">
        <v>1058327668</v>
      </c>
      <c r="AS50" s="1078">
        <v>0</v>
      </c>
      <c r="AT50" s="1078">
        <v>0</v>
      </c>
      <c r="AU50" s="1015"/>
      <c r="AV50" s="1077">
        <v>944139917</v>
      </c>
      <c r="AW50" s="1079">
        <v>114187751</v>
      </c>
      <c r="AX50" s="1077">
        <v>944139917</v>
      </c>
      <c r="AY50" s="1078">
        <v>0</v>
      </c>
      <c r="AZ50" s="1077">
        <v>944139917</v>
      </c>
      <c r="BA50" s="1078">
        <v>0</v>
      </c>
      <c r="BB50" s="1079">
        <v>944139917</v>
      </c>
      <c r="BC50" s="1078">
        <v>0</v>
      </c>
      <c r="BD50" s="1079">
        <v>14135173</v>
      </c>
      <c r="BG50" s="1073">
        <f t="shared" si="13"/>
        <v>1058327668</v>
      </c>
      <c r="BH50" s="1073">
        <f t="shared" si="1"/>
        <v>1058327668</v>
      </c>
      <c r="BI50" s="1073">
        <f t="shared" si="2"/>
        <v>0</v>
      </c>
      <c r="BJ50" s="1073">
        <f t="shared" si="3"/>
        <v>0</v>
      </c>
      <c r="BK50" s="1073">
        <f t="shared" si="4"/>
        <v>944139917</v>
      </c>
      <c r="BL50" s="1073">
        <f t="shared" si="5"/>
        <v>114187751</v>
      </c>
      <c r="BM50" s="1073">
        <f t="shared" si="6"/>
        <v>944139917</v>
      </c>
      <c r="BN50" s="1073">
        <f t="shared" si="7"/>
        <v>0</v>
      </c>
      <c r="BO50" s="1073">
        <f t="shared" si="8"/>
        <v>944139917</v>
      </c>
      <c r="BP50" s="1073">
        <f t="shared" si="9"/>
        <v>0</v>
      </c>
      <c r="BQ50" s="1073">
        <f t="shared" si="10"/>
        <v>944139917</v>
      </c>
      <c r="BR50" s="1073">
        <f t="shared" si="11"/>
        <v>0</v>
      </c>
      <c r="BS50" s="1073">
        <f t="shared" si="12"/>
        <v>14135173</v>
      </c>
    </row>
    <row r="51" spans="1:71" ht="25.5" customHeight="1" x14ac:dyDescent="0.2">
      <c r="A51" s="1045" t="str">
        <f t="shared" si="14"/>
        <v>A105210</v>
      </c>
      <c r="B51" s="1403" t="s">
        <v>361</v>
      </c>
      <c r="C51" s="1403"/>
      <c r="D51" s="1403" t="s">
        <v>738</v>
      </c>
      <c r="E51" s="1403"/>
      <c r="F51" s="1403" t="s">
        <v>739</v>
      </c>
      <c r="G51" s="1403"/>
      <c r="H51" s="1403" t="s">
        <v>743</v>
      </c>
      <c r="I51" s="1403"/>
      <c r="J51" s="1403" t="s">
        <v>741</v>
      </c>
      <c r="K51" s="1403"/>
      <c r="L51" s="1403"/>
      <c r="M51" s="1403"/>
      <c r="N51" s="1403"/>
      <c r="O51" s="1403"/>
      <c r="P51" s="1403"/>
      <c r="Q51" s="1403"/>
      <c r="R51" s="1403"/>
      <c r="S51" s="1403"/>
      <c r="T51" s="1402" t="s">
        <v>752</v>
      </c>
      <c r="U51" s="1402"/>
      <c r="V51" s="1402"/>
      <c r="W51" s="1402"/>
      <c r="X51" s="1402"/>
      <c r="Y51" s="1402"/>
      <c r="Z51" s="1402"/>
      <c r="AA51" s="1402"/>
      <c r="AB51" s="1403" t="s">
        <v>732</v>
      </c>
      <c r="AC51" s="1403"/>
      <c r="AD51" s="1403"/>
      <c r="AE51" s="1403"/>
      <c r="AF51" s="1403"/>
      <c r="AG51" s="1403" t="s">
        <v>733</v>
      </c>
      <c r="AH51" s="1403"/>
      <c r="AI51" s="1403"/>
      <c r="AJ51" s="1014" t="s">
        <v>417</v>
      </c>
      <c r="AK51" s="1404" t="s">
        <v>734</v>
      </c>
      <c r="AL51" s="1404"/>
      <c r="AM51" s="1404"/>
      <c r="AN51" s="1404"/>
      <c r="AO51" s="1404"/>
      <c r="AP51" s="1404"/>
      <c r="AQ51" s="1079">
        <v>13499872539</v>
      </c>
      <c r="AR51" s="1079">
        <v>13499872539</v>
      </c>
      <c r="AS51" s="1078">
        <v>0</v>
      </c>
      <c r="AT51" s="1078">
        <v>0</v>
      </c>
      <c r="AU51" s="1015"/>
      <c r="AV51" s="1079">
        <v>11483232670</v>
      </c>
      <c r="AW51" s="1079">
        <v>2016639869</v>
      </c>
      <c r="AX51" s="1079">
        <v>11483232670</v>
      </c>
      <c r="AY51" s="1078">
        <v>0</v>
      </c>
      <c r="AZ51" s="1079">
        <v>11483232670</v>
      </c>
      <c r="BA51" s="1078">
        <v>0</v>
      </c>
      <c r="BB51" s="1079">
        <v>11483232670</v>
      </c>
      <c r="BC51" s="1078">
        <v>0</v>
      </c>
      <c r="BD51" s="1079">
        <v>7858075</v>
      </c>
    </row>
    <row r="52" spans="1:71" ht="25.5" customHeight="1" x14ac:dyDescent="0.2">
      <c r="A52" s="1045" t="str">
        <f t="shared" si="14"/>
        <v>A1052110</v>
      </c>
      <c r="B52" s="1411" t="s">
        <v>361</v>
      </c>
      <c r="C52" s="1411"/>
      <c r="D52" s="1411" t="s">
        <v>738</v>
      </c>
      <c r="E52" s="1411"/>
      <c r="F52" s="1411" t="s">
        <v>739</v>
      </c>
      <c r="G52" s="1411"/>
      <c r="H52" s="1411" t="s">
        <v>743</v>
      </c>
      <c r="I52" s="1411"/>
      <c r="J52" s="1411" t="s">
        <v>741</v>
      </c>
      <c r="K52" s="1411"/>
      <c r="L52" s="1411"/>
      <c r="M52" s="1411" t="s">
        <v>738</v>
      </c>
      <c r="N52" s="1411"/>
      <c r="O52" s="1411"/>
      <c r="P52" s="1411"/>
      <c r="Q52" s="1411"/>
      <c r="R52" s="1411"/>
      <c r="S52" s="1411"/>
      <c r="T52" s="1412" t="s">
        <v>381</v>
      </c>
      <c r="U52" s="1412"/>
      <c r="V52" s="1412"/>
      <c r="W52" s="1412"/>
      <c r="X52" s="1412"/>
      <c r="Y52" s="1412"/>
      <c r="Z52" s="1412"/>
      <c r="AA52" s="1412"/>
      <c r="AB52" s="1411" t="s">
        <v>732</v>
      </c>
      <c r="AC52" s="1411"/>
      <c r="AD52" s="1411"/>
      <c r="AE52" s="1411"/>
      <c r="AF52" s="1411"/>
      <c r="AG52" s="1411" t="s">
        <v>733</v>
      </c>
      <c r="AH52" s="1411"/>
      <c r="AI52" s="1411"/>
      <c r="AJ52" s="1019" t="s">
        <v>417</v>
      </c>
      <c r="AK52" s="1413" t="s">
        <v>734</v>
      </c>
      <c r="AL52" s="1413"/>
      <c r="AM52" s="1413"/>
      <c r="AN52" s="1413"/>
      <c r="AO52" s="1413"/>
      <c r="AP52" s="1413"/>
      <c r="AQ52" s="1077">
        <v>148627109</v>
      </c>
      <c r="AR52" s="1077">
        <v>148627109</v>
      </c>
      <c r="AS52" s="1078">
        <v>0</v>
      </c>
      <c r="AT52" s="1078">
        <v>0</v>
      </c>
      <c r="AU52" s="1015"/>
      <c r="AV52" s="1077">
        <v>107866800</v>
      </c>
      <c r="AW52" s="1079">
        <v>40760309</v>
      </c>
      <c r="AX52" s="1077">
        <v>107866800</v>
      </c>
      <c r="AY52" s="1078">
        <v>0</v>
      </c>
      <c r="AZ52" s="1077">
        <v>107866800</v>
      </c>
      <c r="BA52" s="1078">
        <v>0</v>
      </c>
      <c r="BB52" s="1079">
        <v>107866800</v>
      </c>
      <c r="BC52" s="1078">
        <v>0</v>
      </c>
      <c r="BD52" s="1078">
        <v>0</v>
      </c>
      <c r="BG52" s="1073">
        <f t="shared" ref="BG52:BG92" si="15">+ABS(AQ52)</f>
        <v>148627109</v>
      </c>
      <c r="BH52" s="1073">
        <f t="shared" ref="BH52:BH92" si="16">+ABS(AR52)</f>
        <v>148627109</v>
      </c>
      <c r="BI52" s="1073">
        <f t="shared" ref="BI52:BI92" si="17">+ABS(AS52)</f>
        <v>0</v>
      </c>
      <c r="BJ52" s="1073">
        <f t="shared" ref="BJ52:BJ92" si="18">+ABS(AT52)</f>
        <v>0</v>
      </c>
      <c r="BK52" s="1073">
        <f t="shared" ref="BK52:BK92" si="19">+ABS(AV52)</f>
        <v>107866800</v>
      </c>
      <c r="BL52" s="1073">
        <f t="shared" ref="BL52:BL92" si="20">+ABS(AW52)</f>
        <v>40760309</v>
      </c>
      <c r="BM52" s="1073">
        <f t="shared" ref="BM52:BM92" si="21">+ABS(AX52)</f>
        <v>107866800</v>
      </c>
      <c r="BN52" s="1073">
        <f t="shared" ref="BN52:BN92" si="22">+ABS(AY52)</f>
        <v>0</v>
      </c>
      <c r="BO52" s="1073">
        <f t="shared" ref="BO52:BO92" si="23">+ABS(AZ52)</f>
        <v>107866800</v>
      </c>
      <c r="BP52" s="1073">
        <f t="shared" ref="BP52:BP92" si="24">+ABS(BA52)</f>
        <v>0</v>
      </c>
      <c r="BQ52" s="1073">
        <f t="shared" ref="BQ52:BQ92" si="25">+ABS(BB52)</f>
        <v>107866800</v>
      </c>
      <c r="BR52" s="1073">
        <f t="shared" ref="BR52:BR92" si="26">+ABS(BC52)</f>
        <v>0</v>
      </c>
      <c r="BS52" s="1073">
        <f t="shared" ref="BS52:BS92" si="27">+ABS(BD52)</f>
        <v>0</v>
      </c>
    </row>
    <row r="53" spans="1:71" ht="25.5" customHeight="1" x14ac:dyDescent="0.2">
      <c r="A53" s="1045" t="str">
        <f t="shared" si="14"/>
        <v>A1052210</v>
      </c>
      <c r="B53" s="1411" t="s">
        <v>361</v>
      </c>
      <c r="C53" s="1411"/>
      <c r="D53" s="1411" t="s">
        <v>738</v>
      </c>
      <c r="E53" s="1411"/>
      <c r="F53" s="1411" t="s">
        <v>739</v>
      </c>
      <c r="G53" s="1411"/>
      <c r="H53" s="1411" t="s">
        <v>743</v>
      </c>
      <c r="I53" s="1411"/>
      <c r="J53" s="1411" t="s">
        <v>741</v>
      </c>
      <c r="K53" s="1411"/>
      <c r="L53" s="1411"/>
      <c r="M53" s="1411" t="s">
        <v>741</v>
      </c>
      <c r="N53" s="1411"/>
      <c r="O53" s="1411"/>
      <c r="P53" s="1411"/>
      <c r="Q53" s="1411"/>
      <c r="R53" s="1411"/>
      <c r="S53" s="1411"/>
      <c r="T53" s="1412" t="s">
        <v>382</v>
      </c>
      <c r="U53" s="1412"/>
      <c r="V53" s="1412"/>
      <c r="W53" s="1412"/>
      <c r="X53" s="1412"/>
      <c r="Y53" s="1412"/>
      <c r="Z53" s="1412"/>
      <c r="AA53" s="1412"/>
      <c r="AB53" s="1411" t="s">
        <v>732</v>
      </c>
      <c r="AC53" s="1411"/>
      <c r="AD53" s="1411"/>
      <c r="AE53" s="1411"/>
      <c r="AF53" s="1411"/>
      <c r="AG53" s="1411" t="s">
        <v>733</v>
      </c>
      <c r="AH53" s="1411"/>
      <c r="AI53" s="1411"/>
      <c r="AJ53" s="1019" t="s">
        <v>417</v>
      </c>
      <c r="AK53" s="1413" t="s">
        <v>734</v>
      </c>
      <c r="AL53" s="1413"/>
      <c r="AM53" s="1413"/>
      <c r="AN53" s="1413"/>
      <c r="AO53" s="1413"/>
      <c r="AP53" s="1413"/>
      <c r="AQ53" s="1077">
        <v>6543597377</v>
      </c>
      <c r="AR53" s="1077">
        <v>6543597377</v>
      </c>
      <c r="AS53" s="1078">
        <v>0</v>
      </c>
      <c r="AT53" s="1078">
        <v>0</v>
      </c>
      <c r="AU53" s="1015"/>
      <c r="AV53" s="1077">
        <v>5331009997</v>
      </c>
      <c r="AW53" s="1079">
        <v>1212587380</v>
      </c>
      <c r="AX53" s="1077">
        <v>5331009997</v>
      </c>
      <c r="AY53" s="1078">
        <v>0</v>
      </c>
      <c r="AZ53" s="1077">
        <v>5331009997</v>
      </c>
      <c r="BA53" s="1078">
        <v>0</v>
      </c>
      <c r="BB53" s="1079">
        <v>5331009997</v>
      </c>
      <c r="BC53" s="1078">
        <v>0</v>
      </c>
      <c r="BD53" s="1078">
        <v>0</v>
      </c>
      <c r="BG53" s="1073">
        <f t="shared" si="15"/>
        <v>6543597377</v>
      </c>
      <c r="BH53" s="1073">
        <f t="shared" si="16"/>
        <v>6543597377</v>
      </c>
      <c r="BI53" s="1073">
        <f t="shared" si="17"/>
        <v>0</v>
      </c>
      <c r="BJ53" s="1073">
        <f t="shared" si="18"/>
        <v>0</v>
      </c>
      <c r="BK53" s="1073">
        <f t="shared" si="19"/>
        <v>5331009997</v>
      </c>
      <c r="BL53" s="1073">
        <f t="shared" si="20"/>
        <v>1212587380</v>
      </c>
      <c r="BM53" s="1073">
        <f t="shared" si="21"/>
        <v>5331009997</v>
      </c>
      <c r="BN53" s="1073">
        <f t="shared" si="22"/>
        <v>0</v>
      </c>
      <c r="BO53" s="1073">
        <f t="shared" si="23"/>
        <v>5331009997</v>
      </c>
      <c r="BP53" s="1073">
        <f t="shared" si="24"/>
        <v>0</v>
      </c>
      <c r="BQ53" s="1073">
        <f t="shared" si="25"/>
        <v>5331009997</v>
      </c>
      <c r="BR53" s="1073">
        <f t="shared" si="26"/>
        <v>0</v>
      </c>
      <c r="BS53" s="1073">
        <f t="shared" si="27"/>
        <v>0</v>
      </c>
    </row>
    <row r="54" spans="1:71" ht="25.5" customHeight="1" x14ac:dyDescent="0.2">
      <c r="A54" s="1045" t="str">
        <f t="shared" si="14"/>
        <v>A1052310</v>
      </c>
      <c r="B54" s="1411" t="s">
        <v>361</v>
      </c>
      <c r="C54" s="1411"/>
      <c r="D54" s="1411" t="s">
        <v>738</v>
      </c>
      <c r="E54" s="1411"/>
      <c r="F54" s="1411" t="s">
        <v>739</v>
      </c>
      <c r="G54" s="1411"/>
      <c r="H54" s="1411" t="s">
        <v>743</v>
      </c>
      <c r="I54" s="1411"/>
      <c r="J54" s="1411" t="s">
        <v>741</v>
      </c>
      <c r="K54" s="1411"/>
      <c r="L54" s="1411"/>
      <c r="M54" s="1411" t="s">
        <v>748</v>
      </c>
      <c r="N54" s="1411"/>
      <c r="O54" s="1411"/>
      <c r="P54" s="1411"/>
      <c r="Q54" s="1411"/>
      <c r="R54" s="1411"/>
      <c r="S54" s="1411"/>
      <c r="T54" s="1412" t="s">
        <v>383</v>
      </c>
      <c r="U54" s="1412"/>
      <c r="V54" s="1412"/>
      <c r="W54" s="1412"/>
      <c r="X54" s="1412"/>
      <c r="Y54" s="1412"/>
      <c r="Z54" s="1412"/>
      <c r="AA54" s="1412"/>
      <c r="AB54" s="1411" t="s">
        <v>732</v>
      </c>
      <c r="AC54" s="1411"/>
      <c r="AD54" s="1411"/>
      <c r="AE54" s="1411"/>
      <c r="AF54" s="1411"/>
      <c r="AG54" s="1411" t="s">
        <v>733</v>
      </c>
      <c r="AH54" s="1411"/>
      <c r="AI54" s="1411"/>
      <c r="AJ54" s="1019" t="s">
        <v>417</v>
      </c>
      <c r="AK54" s="1413" t="s">
        <v>734</v>
      </c>
      <c r="AL54" s="1413"/>
      <c r="AM54" s="1413"/>
      <c r="AN54" s="1413"/>
      <c r="AO54" s="1413"/>
      <c r="AP54" s="1413"/>
      <c r="AQ54" s="1077">
        <v>6718291834</v>
      </c>
      <c r="AR54" s="1077">
        <v>6718291834</v>
      </c>
      <c r="AS54" s="1078">
        <v>0</v>
      </c>
      <c r="AT54" s="1078">
        <v>0</v>
      </c>
      <c r="AU54" s="1015"/>
      <c r="AV54" s="1077">
        <v>5975375683</v>
      </c>
      <c r="AW54" s="1079">
        <v>742916151</v>
      </c>
      <c r="AX54" s="1077">
        <v>5975375683</v>
      </c>
      <c r="AY54" s="1078">
        <v>0</v>
      </c>
      <c r="AZ54" s="1077">
        <v>5975375683</v>
      </c>
      <c r="BA54" s="1078">
        <v>0</v>
      </c>
      <c r="BB54" s="1079">
        <v>5975375683</v>
      </c>
      <c r="BC54" s="1078">
        <v>0</v>
      </c>
      <c r="BD54" s="1079">
        <v>7847790</v>
      </c>
      <c r="BG54" s="1073">
        <f t="shared" si="15"/>
        <v>6718291834</v>
      </c>
      <c r="BH54" s="1073">
        <f t="shared" si="16"/>
        <v>6718291834</v>
      </c>
      <c r="BI54" s="1073">
        <f t="shared" si="17"/>
        <v>0</v>
      </c>
      <c r="BJ54" s="1073">
        <f t="shared" si="18"/>
        <v>0</v>
      </c>
      <c r="BK54" s="1073">
        <f t="shared" si="19"/>
        <v>5975375683</v>
      </c>
      <c r="BL54" s="1073">
        <f t="shared" si="20"/>
        <v>742916151</v>
      </c>
      <c r="BM54" s="1073">
        <f t="shared" si="21"/>
        <v>5975375683</v>
      </c>
      <c r="BN54" s="1073">
        <f t="shared" si="22"/>
        <v>0</v>
      </c>
      <c r="BO54" s="1073">
        <f t="shared" si="23"/>
        <v>5975375683</v>
      </c>
      <c r="BP54" s="1073">
        <f t="shared" si="24"/>
        <v>0</v>
      </c>
      <c r="BQ54" s="1073">
        <f t="shared" si="25"/>
        <v>5975375683</v>
      </c>
      <c r="BR54" s="1073">
        <f t="shared" si="26"/>
        <v>0</v>
      </c>
      <c r="BS54" s="1073">
        <f t="shared" si="27"/>
        <v>7847790</v>
      </c>
    </row>
    <row r="55" spans="1:71" ht="12.75" x14ac:dyDescent="0.2">
      <c r="A55" s="1045" t="str">
        <f t="shared" si="14"/>
        <v>A1052610</v>
      </c>
      <c r="B55" s="1411" t="s">
        <v>361</v>
      </c>
      <c r="C55" s="1411"/>
      <c r="D55" s="1411" t="s">
        <v>738</v>
      </c>
      <c r="E55" s="1411"/>
      <c r="F55" s="1411" t="s">
        <v>739</v>
      </c>
      <c r="G55" s="1411"/>
      <c r="H55" s="1411" t="s">
        <v>743</v>
      </c>
      <c r="I55" s="1411"/>
      <c r="J55" s="1411" t="s">
        <v>741</v>
      </c>
      <c r="K55" s="1411"/>
      <c r="L55" s="1411"/>
      <c r="M55" s="1411" t="s">
        <v>753</v>
      </c>
      <c r="N55" s="1411"/>
      <c r="O55" s="1411"/>
      <c r="P55" s="1411"/>
      <c r="Q55" s="1411"/>
      <c r="R55" s="1411"/>
      <c r="S55" s="1411"/>
      <c r="T55" s="1412" t="s">
        <v>384</v>
      </c>
      <c r="U55" s="1412"/>
      <c r="V55" s="1412"/>
      <c r="W55" s="1412"/>
      <c r="X55" s="1412"/>
      <c r="Y55" s="1412"/>
      <c r="Z55" s="1412"/>
      <c r="AA55" s="1412"/>
      <c r="AB55" s="1411" t="s">
        <v>732</v>
      </c>
      <c r="AC55" s="1411"/>
      <c r="AD55" s="1411"/>
      <c r="AE55" s="1411"/>
      <c r="AF55" s="1411"/>
      <c r="AG55" s="1411" t="s">
        <v>733</v>
      </c>
      <c r="AH55" s="1411"/>
      <c r="AI55" s="1411"/>
      <c r="AJ55" s="1019" t="s">
        <v>417</v>
      </c>
      <c r="AK55" s="1413" t="s">
        <v>734</v>
      </c>
      <c r="AL55" s="1413"/>
      <c r="AM55" s="1413"/>
      <c r="AN55" s="1413"/>
      <c r="AO55" s="1413"/>
      <c r="AP55" s="1413"/>
      <c r="AQ55" s="1077">
        <v>89356219</v>
      </c>
      <c r="AR55" s="1077">
        <v>89356219</v>
      </c>
      <c r="AS55" s="1078">
        <v>0</v>
      </c>
      <c r="AT55" s="1078">
        <v>0</v>
      </c>
      <c r="AU55" s="1015"/>
      <c r="AV55" s="1077">
        <v>68980190</v>
      </c>
      <c r="AW55" s="1079">
        <v>20376029</v>
      </c>
      <c r="AX55" s="1077">
        <v>68980190</v>
      </c>
      <c r="AY55" s="1078">
        <v>0</v>
      </c>
      <c r="AZ55" s="1077">
        <v>68980190</v>
      </c>
      <c r="BA55" s="1078">
        <v>0</v>
      </c>
      <c r="BB55" s="1079">
        <v>68980190</v>
      </c>
      <c r="BC55" s="1078">
        <v>0</v>
      </c>
      <c r="BD55" s="1079">
        <v>10285</v>
      </c>
      <c r="BG55" s="1073">
        <f t="shared" si="15"/>
        <v>89356219</v>
      </c>
      <c r="BH55" s="1073">
        <f t="shared" si="16"/>
        <v>89356219</v>
      </c>
      <c r="BI55" s="1073">
        <f t="shared" si="17"/>
        <v>0</v>
      </c>
      <c r="BJ55" s="1073">
        <f t="shared" si="18"/>
        <v>0</v>
      </c>
      <c r="BK55" s="1073">
        <f t="shared" si="19"/>
        <v>68980190</v>
      </c>
      <c r="BL55" s="1073">
        <f t="shared" si="20"/>
        <v>20376029</v>
      </c>
      <c r="BM55" s="1073">
        <f t="shared" si="21"/>
        <v>68980190</v>
      </c>
      <c r="BN55" s="1073">
        <f t="shared" si="22"/>
        <v>0</v>
      </c>
      <c r="BO55" s="1073">
        <f t="shared" si="23"/>
        <v>68980190</v>
      </c>
      <c r="BP55" s="1073">
        <f t="shared" si="24"/>
        <v>0</v>
      </c>
      <c r="BQ55" s="1073">
        <f t="shared" si="25"/>
        <v>68980190</v>
      </c>
      <c r="BR55" s="1073">
        <f t="shared" si="26"/>
        <v>0</v>
      </c>
      <c r="BS55" s="1073">
        <f t="shared" si="27"/>
        <v>10285</v>
      </c>
    </row>
    <row r="56" spans="1:71" ht="12.75" x14ac:dyDescent="0.2">
      <c r="A56" s="1045" t="str">
        <f t="shared" si="14"/>
        <v>A105610</v>
      </c>
      <c r="B56" s="1411" t="s">
        <v>361</v>
      </c>
      <c r="C56" s="1411"/>
      <c r="D56" s="1411" t="s">
        <v>738</v>
      </c>
      <c r="E56" s="1411"/>
      <c r="F56" s="1411" t="s">
        <v>739</v>
      </c>
      <c r="G56" s="1411"/>
      <c r="H56" s="1411" t="s">
        <v>743</v>
      </c>
      <c r="I56" s="1411"/>
      <c r="J56" s="1411" t="s">
        <v>753</v>
      </c>
      <c r="K56" s="1411"/>
      <c r="L56" s="1411"/>
      <c r="M56" s="1411"/>
      <c r="N56" s="1411"/>
      <c r="O56" s="1411"/>
      <c r="P56" s="1411"/>
      <c r="Q56" s="1411"/>
      <c r="R56" s="1411"/>
      <c r="S56" s="1411"/>
      <c r="T56" s="1412" t="s">
        <v>385</v>
      </c>
      <c r="U56" s="1412"/>
      <c r="V56" s="1412"/>
      <c r="W56" s="1412"/>
      <c r="X56" s="1412"/>
      <c r="Y56" s="1412"/>
      <c r="Z56" s="1412"/>
      <c r="AA56" s="1412"/>
      <c r="AB56" s="1411" t="s">
        <v>732</v>
      </c>
      <c r="AC56" s="1411"/>
      <c r="AD56" s="1411"/>
      <c r="AE56" s="1411"/>
      <c r="AF56" s="1411"/>
      <c r="AG56" s="1411" t="s">
        <v>733</v>
      </c>
      <c r="AH56" s="1411"/>
      <c r="AI56" s="1411"/>
      <c r="AJ56" s="1019" t="s">
        <v>417</v>
      </c>
      <c r="AK56" s="1413" t="s">
        <v>734</v>
      </c>
      <c r="AL56" s="1413"/>
      <c r="AM56" s="1413"/>
      <c r="AN56" s="1413"/>
      <c r="AO56" s="1413"/>
      <c r="AP56" s="1413"/>
      <c r="AQ56" s="1077">
        <v>3207076847</v>
      </c>
      <c r="AR56" s="1077">
        <v>3207076847</v>
      </c>
      <c r="AS56" s="1078">
        <v>0</v>
      </c>
      <c r="AT56" s="1078">
        <v>0</v>
      </c>
      <c r="AU56" s="1015"/>
      <c r="AV56" s="1077">
        <v>2840683100</v>
      </c>
      <c r="AW56" s="1079">
        <v>366393747</v>
      </c>
      <c r="AX56" s="1077">
        <v>2840683100</v>
      </c>
      <c r="AY56" s="1078">
        <v>0</v>
      </c>
      <c r="AZ56" s="1077">
        <v>2840683100</v>
      </c>
      <c r="BA56" s="1078">
        <v>0</v>
      </c>
      <c r="BB56" s="1079">
        <v>2840683100</v>
      </c>
      <c r="BC56" s="1078">
        <v>0</v>
      </c>
      <c r="BD56" s="1078">
        <v>0</v>
      </c>
      <c r="BG56" s="1073">
        <f t="shared" si="15"/>
        <v>3207076847</v>
      </c>
      <c r="BH56" s="1073">
        <f t="shared" si="16"/>
        <v>3207076847</v>
      </c>
      <c r="BI56" s="1073">
        <f t="shared" si="17"/>
        <v>0</v>
      </c>
      <c r="BJ56" s="1073">
        <f t="shared" si="18"/>
        <v>0</v>
      </c>
      <c r="BK56" s="1073">
        <f t="shared" si="19"/>
        <v>2840683100</v>
      </c>
      <c r="BL56" s="1073">
        <f t="shared" si="20"/>
        <v>366393747</v>
      </c>
      <c r="BM56" s="1073">
        <f t="shared" si="21"/>
        <v>2840683100</v>
      </c>
      <c r="BN56" s="1073">
        <f t="shared" si="22"/>
        <v>0</v>
      </c>
      <c r="BO56" s="1073">
        <f t="shared" si="23"/>
        <v>2840683100</v>
      </c>
      <c r="BP56" s="1073">
        <f t="shared" si="24"/>
        <v>0</v>
      </c>
      <c r="BQ56" s="1073">
        <f t="shared" si="25"/>
        <v>2840683100</v>
      </c>
      <c r="BR56" s="1073">
        <f t="shared" si="26"/>
        <v>0</v>
      </c>
      <c r="BS56" s="1073">
        <f t="shared" si="27"/>
        <v>0</v>
      </c>
    </row>
    <row r="57" spans="1:71" ht="12.75" x14ac:dyDescent="0.2">
      <c r="A57" s="1045" t="str">
        <f t="shared" si="14"/>
        <v>A105710</v>
      </c>
      <c r="B57" s="1411" t="s">
        <v>361</v>
      </c>
      <c r="C57" s="1411"/>
      <c r="D57" s="1411" t="s">
        <v>738</v>
      </c>
      <c r="E57" s="1411"/>
      <c r="F57" s="1411" t="s">
        <v>739</v>
      </c>
      <c r="G57" s="1411"/>
      <c r="H57" s="1411" t="s">
        <v>743</v>
      </c>
      <c r="I57" s="1411"/>
      <c r="J57" s="1411" t="s">
        <v>754</v>
      </c>
      <c r="K57" s="1411"/>
      <c r="L57" s="1411"/>
      <c r="M57" s="1411"/>
      <c r="N57" s="1411"/>
      <c r="O57" s="1411"/>
      <c r="P57" s="1411"/>
      <c r="Q57" s="1411"/>
      <c r="R57" s="1411"/>
      <c r="S57" s="1411"/>
      <c r="T57" s="1412" t="s">
        <v>386</v>
      </c>
      <c r="U57" s="1412"/>
      <c r="V57" s="1412"/>
      <c r="W57" s="1412"/>
      <c r="X57" s="1412"/>
      <c r="Y57" s="1412"/>
      <c r="Z57" s="1412"/>
      <c r="AA57" s="1412"/>
      <c r="AB57" s="1411" t="s">
        <v>732</v>
      </c>
      <c r="AC57" s="1411"/>
      <c r="AD57" s="1411"/>
      <c r="AE57" s="1411"/>
      <c r="AF57" s="1411"/>
      <c r="AG57" s="1411" t="s">
        <v>733</v>
      </c>
      <c r="AH57" s="1411"/>
      <c r="AI57" s="1411"/>
      <c r="AJ57" s="1019" t="s">
        <v>417</v>
      </c>
      <c r="AK57" s="1413" t="s">
        <v>734</v>
      </c>
      <c r="AL57" s="1413"/>
      <c r="AM57" s="1413"/>
      <c r="AN57" s="1413"/>
      <c r="AO57" s="1413"/>
      <c r="AP57" s="1413"/>
      <c r="AQ57" s="1077">
        <v>534630552</v>
      </c>
      <c r="AR57" s="1077">
        <v>534630552</v>
      </c>
      <c r="AS57" s="1078">
        <v>0</v>
      </c>
      <c r="AT57" s="1078">
        <v>0</v>
      </c>
      <c r="AU57" s="1015"/>
      <c r="AV57" s="1077">
        <v>473405100</v>
      </c>
      <c r="AW57" s="1079">
        <v>61225452</v>
      </c>
      <c r="AX57" s="1077">
        <v>473405100</v>
      </c>
      <c r="AY57" s="1078">
        <v>0</v>
      </c>
      <c r="AZ57" s="1077">
        <v>473405100</v>
      </c>
      <c r="BA57" s="1078">
        <v>0</v>
      </c>
      <c r="BB57" s="1079">
        <v>473405100</v>
      </c>
      <c r="BC57" s="1078">
        <v>0</v>
      </c>
      <c r="BD57" s="1078">
        <v>0</v>
      </c>
      <c r="BG57" s="1073">
        <f t="shared" si="15"/>
        <v>534630552</v>
      </c>
      <c r="BH57" s="1073">
        <f t="shared" si="16"/>
        <v>534630552</v>
      </c>
      <c r="BI57" s="1073">
        <f t="shared" si="17"/>
        <v>0</v>
      </c>
      <c r="BJ57" s="1073">
        <f t="shared" si="18"/>
        <v>0</v>
      </c>
      <c r="BK57" s="1073">
        <f t="shared" si="19"/>
        <v>473405100</v>
      </c>
      <c r="BL57" s="1073">
        <f t="shared" si="20"/>
        <v>61225452</v>
      </c>
      <c r="BM57" s="1073">
        <f t="shared" si="21"/>
        <v>473405100</v>
      </c>
      <c r="BN57" s="1073">
        <f t="shared" si="22"/>
        <v>0</v>
      </c>
      <c r="BO57" s="1073">
        <f t="shared" si="23"/>
        <v>473405100</v>
      </c>
      <c r="BP57" s="1073">
        <f t="shared" si="24"/>
        <v>0</v>
      </c>
      <c r="BQ57" s="1073">
        <f t="shared" si="25"/>
        <v>473405100</v>
      </c>
      <c r="BR57" s="1073">
        <f t="shared" si="26"/>
        <v>0</v>
      </c>
      <c r="BS57" s="1073">
        <f t="shared" si="27"/>
        <v>0</v>
      </c>
    </row>
    <row r="58" spans="1:71" ht="12.75" x14ac:dyDescent="0.2">
      <c r="A58" s="1045" t="str">
        <f t="shared" si="14"/>
        <v>A105810</v>
      </c>
      <c r="B58" s="1411" t="s">
        <v>361</v>
      </c>
      <c r="C58" s="1411"/>
      <c r="D58" s="1411" t="s">
        <v>738</v>
      </c>
      <c r="E58" s="1411"/>
      <c r="F58" s="1411" t="s">
        <v>739</v>
      </c>
      <c r="G58" s="1411"/>
      <c r="H58" s="1411" t="s">
        <v>743</v>
      </c>
      <c r="I58" s="1411"/>
      <c r="J58" s="1411" t="s">
        <v>755</v>
      </c>
      <c r="K58" s="1411"/>
      <c r="L58" s="1411"/>
      <c r="M58" s="1411"/>
      <c r="N58" s="1411"/>
      <c r="O58" s="1411"/>
      <c r="P58" s="1411"/>
      <c r="Q58" s="1411"/>
      <c r="R58" s="1411"/>
      <c r="S58" s="1411"/>
      <c r="T58" s="1412" t="s">
        <v>387</v>
      </c>
      <c r="U58" s="1412"/>
      <c r="V58" s="1412"/>
      <c r="W58" s="1412"/>
      <c r="X58" s="1412"/>
      <c r="Y58" s="1412"/>
      <c r="Z58" s="1412"/>
      <c r="AA58" s="1412"/>
      <c r="AB58" s="1411" t="s">
        <v>732</v>
      </c>
      <c r="AC58" s="1411"/>
      <c r="AD58" s="1411"/>
      <c r="AE58" s="1411"/>
      <c r="AF58" s="1411"/>
      <c r="AG58" s="1411" t="s">
        <v>733</v>
      </c>
      <c r="AH58" s="1411"/>
      <c r="AI58" s="1411"/>
      <c r="AJ58" s="1019" t="s">
        <v>417</v>
      </c>
      <c r="AK58" s="1413" t="s">
        <v>734</v>
      </c>
      <c r="AL58" s="1413"/>
      <c r="AM58" s="1413"/>
      <c r="AN58" s="1413"/>
      <c r="AO58" s="1413"/>
      <c r="AP58" s="1413"/>
      <c r="AQ58" s="1077">
        <v>534630583</v>
      </c>
      <c r="AR58" s="1077">
        <v>534630583</v>
      </c>
      <c r="AS58" s="1078">
        <v>0</v>
      </c>
      <c r="AT58" s="1078">
        <v>0</v>
      </c>
      <c r="AU58" s="1015"/>
      <c r="AV58" s="1077">
        <v>473405100</v>
      </c>
      <c r="AW58" s="1079">
        <v>61225483</v>
      </c>
      <c r="AX58" s="1077">
        <v>473405100</v>
      </c>
      <c r="AY58" s="1078">
        <v>0</v>
      </c>
      <c r="AZ58" s="1077">
        <v>473405100</v>
      </c>
      <c r="BA58" s="1078">
        <v>0</v>
      </c>
      <c r="BB58" s="1079">
        <v>473405100</v>
      </c>
      <c r="BC58" s="1078">
        <v>0</v>
      </c>
      <c r="BD58" s="1078">
        <v>0</v>
      </c>
      <c r="BG58" s="1073">
        <f t="shared" si="15"/>
        <v>534630583</v>
      </c>
      <c r="BH58" s="1073">
        <f t="shared" si="16"/>
        <v>534630583</v>
      </c>
      <c r="BI58" s="1073">
        <f t="shared" si="17"/>
        <v>0</v>
      </c>
      <c r="BJ58" s="1073">
        <f t="shared" si="18"/>
        <v>0</v>
      </c>
      <c r="BK58" s="1073">
        <f t="shared" si="19"/>
        <v>473405100</v>
      </c>
      <c r="BL58" s="1073">
        <f t="shared" si="20"/>
        <v>61225483</v>
      </c>
      <c r="BM58" s="1073">
        <f t="shared" si="21"/>
        <v>473405100</v>
      </c>
      <c r="BN58" s="1073">
        <f t="shared" si="22"/>
        <v>0</v>
      </c>
      <c r="BO58" s="1073">
        <f t="shared" si="23"/>
        <v>473405100</v>
      </c>
      <c r="BP58" s="1073">
        <f t="shared" si="24"/>
        <v>0</v>
      </c>
      <c r="BQ58" s="1073">
        <f t="shared" si="25"/>
        <v>473405100</v>
      </c>
      <c r="BR58" s="1073">
        <f t="shared" si="26"/>
        <v>0</v>
      </c>
      <c r="BS58" s="1073">
        <f t="shared" si="27"/>
        <v>0</v>
      </c>
    </row>
    <row r="59" spans="1:71" ht="12.75" x14ac:dyDescent="0.2">
      <c r="A59" s="1045" t="str">
        <f t="shared" si="14"/>
        <v>A105910</v>
      </c>
      <c r="B59" s="1411" t="s">
        <v>361</v>
      </c>
      <c r="C59" s="1411"/>
      <c r="D59" s="1411" t="s">
        <v>738</v>
      </c>
      <c r="E59" s="1411"/>
      <c r="F59" s="1411" t="s">
        <v>739</v>
      </c>
      <c r="G59" s="1411"/>
      <c r="H59" s="1411" t="s">
        <v>743</v>
      </c>
      <c r="I59" s="1411"/>
      <c r="J59" s="1411" t="s">
        <v>747</v>
      </c>
      <c r="K59" s="1411"/>
      <c r="L59" s="1411"/>
      <c r="M59" s="1411"/>
      <c r="N59" s="1411"/>
      <c r="O59" s="1411"/>
      <c r="P59" s="1411"/>
      <c r="Q59" s="1411"/>
      <c r="R59" s="1411"/>
      <c r="S59" s="1411"/>
      <c r="T59" s="1412" t="s">
        <v>388</v>
      </c>
      <c r="U59" s="1412"/>
      <c r="V59" s="1412"/>
      <c r="W59" s="1412"/>
      <c r="X59" s="1412"/>
      <c r="Y59" s="1412"/>
      <c r="Z59" s="1412"/>
      <c r="AA59" s="1412"/>
      <c r="AB59" s="1411" t="s">
        <v>732</v>
      </c>
      <c r="AC59" s="1411"/>
      <c r="AD59" s="1411"/>
      <c r="AE59" s="1411"/>
      <c r="AF59" s="1411"/>
      <c r="AG59" s="1411" t="s">
        <v>733</v>
      </c>
      <c r="AH59" s="1411"/>
      <c r="AI59" s="1411"/>
      <c r="AJ59" s="1019" t="s">
        <v>417</v>
      </c>
      <c r="AK59" s="1413" t="s">
        <v>734</v>
      </c>
      <c r="AL59" s="1413"/>
      <c r="AM59" s="1413"/>
      <c r="AN59" s="1413"/>
      <c r="AO59" s="1413"/>
      <c r="AP59" s="1413"/>
      <c r="AQ59" s="1077">
        <v>1078819879</v>
      </c>
      <c r="AR59" s="1077">
        <v>1078819879</v>
      </c>
      <c r="AS59" s="1078">
        <v>0</v>
      </c>
      <c r="AT59" s="1078">
        <v>0</v>
      </c>
      <c r="AU59" s="1015"/>
      <c r="AV59" s="1077">
        <v>946773100</v>
      </c>
      <c r="AW59" s="1079">
        <v>132046779</v>
      </c>
      <c r="AX59" s="1077">
        <v>946773100</v>
      </c>
      <c r="AY59" s="1078">
        <v>0</v>
      </c>
      <c r="AZ59" s="1077">
        <v>946773100</v>
      </c>
      <c r="BA59" s="1078">
        <v>0</v>
      </c>
      <c r="BB59" s="1079">
        <v>946773100</v>
      </c>
      <c r="BC59" s="1078">
        <v>0</v>
      </c>
      <c r="BD59" s="1078">
        <v>0</v>
      </c>
      <c r="BG59" s="1073">
        <f t="shared" si="15"/>
        <v>1078819879</v>
      </c>
      <c r="BH59" s="1073">
        <f t="shared" si="16"/>
        <v>1078819879</v>
      </c>
      <c r="BI59" s="1073">
        <f t="shared" si="17"/>
        <v>0</v>
      </c>
      <c r="BJ59" s="1073">
        <f t="shared" si="18"/>
        <v>0</v>
      </c>
      <c r="BK59" s="1073">
        <f t="shared" si="19"/>
        <v>946773100</v>
      </c>
      <c r="BL59" s="1073">
        <f t="shared" si="20"/>
        <v>132046779</v>
      </c>
      <c r="BM59" s="1073">
        <f t="shared" si="21"/>
        <v>946773100</v>
      </c>
      <c r="BN59" s="1073">
        <f t="shared" si="22"/>
        <v>0</v>
      </c>
      <c r="BO59" s="1073">
        <f t="shared" si="23"/>
        <v>946773100</v>
      </c>
      <c r="BP59" s="1073">
        <f t="shared" si="24"/>
        <v>0</v>
      </c>
      <c r="BQ59" s="1073">
        <f t="shared" si="25"/>
        <v>946773100</v>
      </c>
      <c r="BR59" s="1073">
        <f t="shared" si="26"/>
        <v>0</v>
      </c>
      <c r="BS59" s="1073">
        <f t="shared" si="27"/>
        <v>0</v>
      </c>
    </row>
    <row r="60" spans="1:71" s="1021" customFormat="1" ht="12.75" x14ac:dyDescent="0.2">
      <c r="A60" s="1045" t="str">
        <f t="shared" si="14"/>
        <v>A210</v>
      </c>
      <c r="B60" s="1421" t="s">
        <v>361</v>
      </c>
      <c r="C60" s="1421"/>
      <c r="D60" s="1421" t="s">
        <v>741</v>
      </c>
      <c r="E60" s="1421"/>
      <c r="F60" s="1421"/>
      <c r="G60" s="1421"/>
      <c r="H60" s="1421"/>
      <c r="I60" s="1421"/>
      <c r="J60" s="1421"/>
      <c r="K60" s="1421"/>
      <c r="L60" s="1421"/>
      <c r="M60" s="1421"/>
      <c r="N60" s="1421"/>
      <c r="O60" s="1421"/>
      <c r="P60" s="1421"/>
      <c r="Q60" s="1421"/>
      <c r="R60" s="1421"/>
      <c r="S60" s="1421"/>
      <c r="T60" s="1420" t="s">
        <v>59</v>
      </c>
      <c r="U60" s="1420"/>
      <c r="V60" s="1420"/>
      <c r="W60" s="1420"/>
      <c r="X60" s="1420"/>
      <c r="Y60" s="1420"/>
      <c r="Z60" s="1420"/>
      <c r="AA60" s="1420"/>
      <c r="AB60" s="1421" t="s">
        <v>732</v>
      </c>
      <c r="AC60" s="1421"/>
      <c r="AD60" s="1421"/>
      <c r="AE60" s="1421"/>
      <c r="AF60" s="1421"/>
      <c r="AG60" s="1421" t="s">
        <v>733</v>
      </c>
      <c r="AH60" s="1421"/>
      <c r="AI60" s="1421"/>
      <c r="AJ60" s="1020" t="s">
        <v>417</v>
      </c>
      <c r="AK60" s="1422" t="s">
        <v>734</v>
      </c>
      <c r="AL60" s="1422"/>
      <c r="AM60" s="1422"/>
      <c r="AN60" s="1422"/>
      <c r="AO60" s="1422"/>
      <c r="AP60" s="1422"/>
      <c r="AQ60" s="1077">
        <v>15187497500</v>
      </c>
      <c r="AR60" s="1077">
        <v>14938368963.48</v>
      </c>
      <c r="AS60" s="1079">
        <v>249128536.52000001</v>
      </c>
      <c r="AT60" s="1078">
        <v>0</v>
      </c>
      <c r="AU60" s="1015"/>
      <c r="AV60" s="1077">
        <v>13742411887.73</v>
      </c>
      <c r="AW60" s="1079">
        <v>1195957075.75</v>
      </c>
      <c r="AX60" s="1077">
        <v>10664137571.860001</v>
      </c>
      <c r="AY60" s="1079">
        <v>3078274315.8699999</v>
      </c>
      <c r="AZ60" s="1077">
        <v>10627589743.860001</v>
      </c>
      <c r="BA60" s="1079">
        <v>36547828</v>
      </c>
      <c r="BB60" s="1079">
        <v>10621066968.860001</v>
      </c>
      <c r="BC60" s="1079">
        <v>6522775</v>
      </c>
      <c r="BD60" s="1079">
        <v>1121981</v>
      </c>
      <c r="BG60" s="1073">
        <f t="shared" si="15"/>
        <v>15187497500</v>
      </c>
      <c r="BH60" s="1073">
        <f t="shared" si="16"/>
        <v>14938368963.48</v>
      </c>
      <c r="BI60" s="1073">
        <f t="shared" si="17"/>
        <v>249128536.52000001</v>
      </c>
      <c r="BJ60" s="1073">
        <f t="shared" si="18"/>
        <v>0</v>
      </c>
      <c r="BK60" s="1073">
        <f t="shared" si="19"/>
        <v>13742411887.73</v>
      </c>
      <c r="BL60" s="1073">
        <f t="shared" si="20"/>
        <v>1195957075.75</v>
      </c>
      <c r="BM60" s="1073">
        <f t="shared" si="21"/>
        <v>10664137571.860001</v>
      </c>
      <c r="BN60" s="1073">
        <f t="shared" si="22"/>
        <v>3078274315.8699999</v>
      </c>
      <c r="BO60" s="1073">
        <f t="shared" si="23"/>
        <v>10627589743.860001</v>
      </c>
      <c r="BP60" s="1073">
        <f t="shared" si="24"/>
        <v>36547828</v>
      </c>
      <c r="BQ60" s="1073">
        <f t="shared" si="25"/>
        <v>10621066968.860001</v>
      </c>
      <c r="BR60" s="1073">
        <f t="shared" si="26"/>
        <v>6522775</v>
      </c>
      <c r="BS60" s="1073">
        <f t="shared" si="27"/>
        <v>1121981</v>
      </c>
    </row>
    <row r="61" spans="1:71" ht="12.75" x14ac:dyDescent="0.2">
      <c r="A61" s="1045" t="str">
        <f t="shared" si="14"/>
        <v>A2010</v>
      </c>
      <c r="B61" s="1403" t="s">
        <v>361</v>
      </c>
      <c r="C61" s="1403"/>
      <c r="D61" s="1403" t="s">
        <v>741</v>
      </c>
      <c r="E61" s="1403"/>
      <c r="F61" s="1403" t="s">
        <v>739</v>
      </c>
      <c r="G61" s="1403"/>
      <c r="H61" s="1403"/>
      <c r="I61" s="1403"/>
      <c r="J61" s="1403"/>
      <c r="K61" s="1403"/>
      <c r="L61" s="1403"/>
      <c r="M61" s="1403"/>
      <c r="N61" s="1403"/>
      <c r="O61" s="1403"/>
      <c r="P61" s="1403"/>
      <c r="Q61" s="1403"/>
      <c r="R61" s="1403"/>
      <c r="S61" s="1403"/>
      <c r="T61" s="1402" t="s">
        <v>59</v>
      </c>
      <c r="U61" s="1402"/>
      <c r="V61" s="1402"/>
      <c r="W61" s="1402"/>
      <c r="X61" s="1402"/>
      <c r="Y61" s="1402"/>
      <c r="Z61" s="1402"/>
      <c r="AA61" s="1402"/>
      <c r="AB61" s="1403" t="s">
        <v>732</v>
      </c>
      <c r="AC61" s="1403"/>
      <c r="AD61" s="1403"/>
      <c r="AE61" s="1403"/>
      <c r="AF61" s="1403"/>
      <c r="AG61" s="1403" t="s">
        <v>733</v>
      </c>
      <c r="AH61" s="1403"/>
      <c r="AI61" s="1403"/>
      <c r="AJ61" s="1014" t="s">
        <v>417</v>
      </c>
      <c r="AK61" s="1404" t="s">
        <v>734</v>
      </c>
      <c r="AL61" s="1404"/>
      <c r="AM61" s="1404"/>
      <c r="AN61" s="1404"/>
      <c r="AO61" s="1404"/>
      <c r="AP61" s="1404"/>
      <c r="AQ61" s="1077">
        <v>15187497500</v>
      </c>
      <c r="AR61" s="1077">
        <v>14938368963.48</v>
      </c>
      <c r="AS61" s="1079">
        <v>249128536.52000001</v>
      </c>
      <c r="AT61" s="1078">
        <v>0</v>
      </c>
      <c r="AU61" s="1015"/>
      <c r="AV61" s="1077">
        <v>13742411887.73</v>
      </c>
      <c r="AW61" s="1079">
        <v>1195957075.75</v>
      </c>
      <c r="AX61" s="1077">
        <v>10664137571.860001</v>
      </c>
      <c r="AY61" s="1079">
        <v>3078274315.8699999</v>
      </c>
      <c r="AZ61" s="1077">
        <v>10627589743.860001</v>
      </c>
      <c r="BA61" s="1079">
        <v>36547828</v>
      </c>
      <c r="BB61" s="1079">
        <v>10621066968.860001</v>
      </c>
      <c r="BC61" s="1079">
        <v>6522775</v>
      </c>
      <c r="BD61" s="1079">
        <v>1121981</v>
      </c>
      <c r="BG61" s="1073">
        <f t="shared" si="15"/>
        <v>15187497500</v>
      </c>
      <c r="BH61" s="1073">
        <f t="shared" si="16"/>
        <v>14938368963.48</v>
      </c>
      <c r="BI61" s="1073">
        <f t="shared" si="17"/>
        <v>249128536.52000001</v>
      </c>
      <c r="BJ61" s="1073">
        <f t="shared" si="18"/>
        <v>0</v>
      </c>
      <c r="BK61" s="1073">
        <f t="shared" si="19"/>
        <v>13742411887.73</v>
      </c>
      <c r="BL61" s="1073">
        <f t="shared" si="20"/>
        <v>1195957075.75</v>
      </c>
      <c r="BM61" s="1073">
        <f t="shared" si="21"/>
        <v>10664137571.860001</v>
      </c>
      <c r="BN61" s="1073">
        <f t="shared" si="22"/>
        <v>3078274315.8699999</v>
      </c>
      <c r="BO61" s="1073">
        <f t="shared" si="23"/>
        <v>10627589743.860001</v>
      </c>
      <c r="BP61" s="1073">
        <f t="shared" si="24"/>
        <v>36547828</v>
      </c>
      <c r="BQ61" s="1073">
        <f t="shared" si="25"/>
        <v>10621066968.860001</v>
      </c>
      <c r="BR61" s="1073">
        <f t="shared" si="26"/>
        <v>6522775</v>
      </c>
      <c r="BS61" s="1073">
        <f t="shared" si="27"/>
        <v>1121981</v>
      </c>
    </row>
    <row r="62" spans="1:71" ht="12.75" x14ac:dyDescent="0.2">
      <c r="A62" s="1045" t="str">
        <f t="shared" si="14"/>
        <v>A20310</v>
      </c>
      <c r="B62" s="1411" t="s">
        <v>361</v>
      </c>
      <c r="C62" s="1411"/>
      <c r="D62" s="1411" t="s">
        <v>741</v>
      </c>
      <c r="E62" s="1411"/>
      <c r="F62" s="1411" t="s">
        <v>739</v>
      </c>
      <c r="G62" s="1411"/>
      <c r="H62" s="1411" t="s">
        <v>748</v>
      </c>
      <c r="I62" s="1411"/>
      <c r="J62" s="1411"/>
      <c r="K62" s="1411"/>
      <c r="L62" s="1411"/>
      <c r="M62" s="1411"/>
      <c r="N62" s="1411"/>
      <c r="O62" s="1411"/>
      <c r="P62" s="1411"/>
      <c r="Q62" s="1411"/>
      <c r="R62" s="1411"/>
      <c r="S62" s="1411"/>
      <c r="T62" s="1412" t="s">
        <v>625</v>
      </c>
      <c r="U62" s="1412"/>
      <c r="V62" s="1412"/>
      <c r="W62" s="1412"/>
      <c r="X62" s="1412"/>
      <c r="Y62" s="1412"/>
      <c r="Z62" s="1412"/>
      <c r="AA62" s="1412"/>
      <c r="AB62" s="1411" t="s">
        <v>732</v>
      </c>
      <c r="AC62" s="1411"/>
      <c r="AD62" s="1411"/>
      <c r="AE62" s="1411"/>
      <c r="AF62" s="1411"/>
      <c r="AG62" s="1411" t="s">
        <v>733</v>
      </c>
      <c r="AH62" s="1411"/>
      <c r="AI62" s="1411"/>
      <c r="AJ62" s="1019" t="s">
        <v>417</v>
      </c>
      <c r="AK62" s="1413" t="s">
        <v>734</v>
      </c>
      <c r="AL62" s="1413"/>
      <c r="AM62" s="1413"/>
      <c r="AN62" s="1413"/>
      <c r="AO62" s="1413"/>
      <c r="AP62" s="1413"/>
      <c r="AQ62" s="1077">
        <v>334000000</v>
      </c>
      <c r="AR62" s="1077">
        <v>319924179</v>
      </c>
      <c r="AS62" s="1079">
        <v>14075821</v>
      </c>
      <c r="AT62" s="1078">
        <v>0</v>
      </c>
      <c r="AU62" s="1015"/>
      <c r="AV62" s="1077">
        <v>319100576</v>
      </c>
      <c r="AW62" s="1079">
        <v>823603</v>
      </c>
      <c r="AX62" s="1077">
        <v>319100576</v>
      </c>
      <c r="AY62" s="1078">
        <v>0</v>
      </c>
      <c r="AZ62" s="1077">
        <v>319100576</v>
      </c>
      <c r="BA62" s="1078">
        <v>0</v>
      </c>
      <c r="BB62" s="1079">
        <v>319100576</v>
      </c>
      <c r="BC62" s="1078">
        <v>0</v>
      </c>
      <c r="BD62" s="1078">
        <v>0</v>
      </c>
      <c r="BG62" s="1073">
        <f t="shared" si="15"/>
        <v>334000000</v>
      </c>
      <c r="BH62" s="1073">
        <f t="shared" si="16"/>
        <v>319924179</v>
      </c>
      <c r="BI62" s="1073">
        <f t="shared" si="17"/>
        <v>14075821</v>
      </c>
      <c r="BJ62" s="1073">
        <f t="shared" si="18"/>
        <v>0</v>
      </c>
      <c r="BK62" s="1073">
        <f t="shared" si="19"/>
        <v>319100576</v>
      </c>
      <c r="BL62" s="1073">
        <f t="shared" si="20"/>
        <v>823603</v>
      </c>
      <c r="BM62" s="1073">
        <f t="shared" si="21"/>
        <v>319100576</v>
      </c>
      <c r="BN62" s="1073">
        <f t="shared" si="22"/>
        <v>0</v>
      </c>
      <c r="BO62" s="1073">
        <f t="shared" si="23"/>
        <v>319100576</v>
      </c>
      <c r="BP62" s="1073">
        <f t="shared" si="24"/>
        <v>0</v>
      </c>
      <c r="BQ62" s="1073">
        <f t="shared" si="25"/>
        <v>319100576</v>
      </c>
      <c r="BR62" s="1073">
        <f t="shared" si="26"/>
        <v>0</v>
      </c>
      <c r="BS62" s="1073">
        <f t="shared" si="27"/>
        <v>0</v>
      </c>
    </row>
    <row r="63" spans="1:71" ht="12.75" x14ac:dyDescent="0.2">
      <c r="A63" s="1045" t="str">
        <f t="shared" si="14"/>
        <v>A2035010</v>
      </c>
      <c r="B63" s="1403" t="s">
        <v>361</v>
      </c>
      <c r="C63" s="1403"/>
      <c r="D63" s="1403" t="s">
        <v>741</v>
      </c>
      <c r="E63" s="1403"/>
      <c r="F63" s="1403" t="s">
        <v>739</v>
      </c>
      <c r="G63" s="1403"/>
      <c r="H63" s="1403" t="s">
        <v>748</v>
      </c>
      <c r="I63" s="1403"/>
      <c r="J63" s="1403" t="s">
        <v>756</v>
      </c>
      <c r="K63" s="1403"/>
      <c r="L63" s="1403"/>
      <c r="M63" s="1403"/>
      <c r="N63" s="1403"/>
      <c r="O63" s="1403"/>
      <c r="P63" s="1403"/>
      <c r="Q63" s="1403"/>
      <c r="R63" s="1403"/>
      <c r="S63" s="1403"/>
      <c r="T63" s="1402" t="s">
        <v>632</v>
      </c>
      <c r="U63" s="1402"/>
      <c r="V63" s="1402"/>
      <c r="W63" s="1402"/>
      <c r="X63" s="1402"/>
      <c r="Y63" s="1402"/>
      <c r="Z63" s="1402"/>
      <c r="AA63" s="1402"/>
      <c r="AB63" s="1403" t="s">
        <v>732</v>
      </c>
      <c r="AC63" s="1403"/>
      <c r="AD63" s="1403"/>
      <c r="AE63" s="1403"/>
      <c r="AF63" s="1403"/>
      <c r="AG63" s="1403" t="s">
        <v>733</v>
      </c>
      <c r="AH63" s="1403"/>
      <c r="AI63" s="1403"/>
      <c r="AJ63" s="1014" t="s">
        <v>417</v>
      </c>
      <c r="AK63" s="1404" t="s">
        <v>734</v>
      </c>
      <c r="AL63" s="1404"/>
      <c r="AM63" s="1404"/>
      <c r="AN63" s="1404"/>
      <c r="AO63" s="1404"/>
      <c r="AP63" s="1404"/>
      <c r="AQ63" s="1077">
        <v>334000000</v>
      </c>
      <c r="AR63" s="1077">
        <v>319924179</v>
      </c>
      <c r="AS63" s="1079">
        <v>14075821</v>
      </c>
      <c r="AT63" s="1078">
        <v>0</v>
      </c>
      <c r="AU63" s="1015"/>
      <c r="AV63" s="1077">
        <v>319100576</v>
      </c>
      <c r="AW63" s="1079">
        <v>823603</v>
      </c>
      <c r="AX63" s="1077">
        <v>319100576</v>
      </c>
      <c r="AY63" s="1078">
        <v>0</v>
      </c>
      <c r="AZ63" s="1077">
        <v>319100576</v>
      </c>
      <c r="BA63" s="1078">
        <v>0</v>
      </c>
      <c r="BB63" s="1079">
        <v>319100576</v>
      </c>
      <c r="BC63" s="1078">
        <v>0</v>
      </c>
      <c r="BD63" s="1078">
        <v>0</v>
      </c>
      <c r="BG63" s="1073">
        <f t="shared" si="15"/>
        <v>334000000</v>
      </c>
      <c r="BH63" s="1073">
        <f t="shared" si="16"/>
        <v>319924179</v>
      </c>
      <c r="BI63" s="1073">
        <f t="shared" si="17"/>
        <v>14075821</v>
      </c>
      <c r="BJ63" s="1073">
        <f t="shared" si="18"/>
        <v>0</v>
      </c>
      <c r="BK63" s="1073">
        <f t="shared" si="19"/>
        <v>319100576</v>
      </c>
      <c r="BL63" s="1073">
        <f t="shared" si="20"/>
        <v>823603</v>
      </c>
      <c r="BM63" s="1073">
        <f t="shared" si="21"/>
        <v>319100576</v>
      </c>
      <c r="BN63" s="1073">
        <f t="shared" si="22"/>
        <v>0</v>
      </c>
      <c r="BO63" s="1073">
        <f t="shared" si="23"/>
        <v>319100576</v>
      </c>
      <c r="BP63" s="1073">
        <f t="shared" si="24"/>
        <v>0</v>
      </c>
      <c r="BQ63" s="1073">
        <f t="shared" si="25"/>
        <v>319100576</v>
      </c>
      <c r="BR63" s="1073">
        <f t="shared" si="26"/>
        <v>0</v>
      </c>
      <c r="BS63" s="1073">
        <f t="shared" si="27"/>
        <v>0</v>
      </c>
    </row>
    <row r="64" spans="1:71" ht="25.5" customHeight="1" x14ac:dyDescent="0.2">
      <c r="A64" s="1045" t="str">
        <f t="shared" si="14"/>
        <v>A20350210</v>
      </c>
      <c r="B64" s="1411" t="s">
        <v>361</v>
      </c>
      <c r="C64" s="1411"/>
      <c r="D64" s="1411" t="s">
        <v>741</v>
      </c>
      <c r="E64" s="1411"/>
      <c r="F64" s="1411" t="s">
        <v>739</v>
      </c>
      <c r="G64" s="1411"/>
      <c r="H64" s="1411" t="s">
        <v>748</v>
      </c>
      <c r="I64" s="1411"/>
      <c r="J64" s="1411" t="s">
        <v>756</v>
      </c>
      <c r="K64" s="1411"/>
      <c r="L64" s="1411"/>
      <c r="M64" s="1411" t="s">
        <v>741</v>
      </c>
      <c r="N64" s="1411"/>
      <c r="O64" s="1411"/>
      <c r="P64" s="1411"/>
      <c r="Q64" s="1411"/>
      <c r="R64" s="1411"/>
      <c r="S64" s="1411"/>
      <c r="T64" s="1412" t="s">
        <v>389</v>
      </c>
      <c r="U64" s="1412"/>
      <c r="V64" s="1412"/>
      <c r="W64" s="1412"/>
      <c r="X64" s="1412"/>
      <c r="Y64" s="1412"/>
      <c r="Z64" s="1412"/>
      <c r="AA64" s="1412"/>
      <c r="AB64" s="1411" t="s">
        <v>732</v>
      </c>
      <c r="AC64" s="1411"/>
      <c r="AD64" s="1411"/>
      <c r="AE64" s="1411"/>
      <c r="AF64" s="1411"/>
      <c r="AG64" s="1411" t="s">
        <v>733</v>
      </c>
      <c r="AH64" s="1411"/>
      <c r="AI64" s="1411"/>
      <c r="AJ64" s="1019" t="s">
        <v>417</v>
      </c>
      <c r="AK64" s="1413" t="s">
        <v>734</v>
      </c>
      <c r="AL64" s="1413"/>
      <c r="AM64" s="1413"/>
      <c r="AN64" s="1413"/>
      <c r="AO64" s="1413"/>
      <c r="AP64" s="1413"/>
      <c r="AQ64" s="1077">
        <v>6375300</v>
      </c>
      <c r="AR64" s="1077">
        <v>6375300</v>
      </c>
      <c r="AS64" s="1078">
        <v>0</v>
      </c>
      <c r="AT64" s="1078">
        <v>0</v>
      </c>
      <c r="AU64" s="1015"/>
      <c r="AV64" s="1077">
        <v>6375300</v>
      </c>
      <c r="AW64" s="1078">
        <v>0</v>
      </c>
      <c r="AX64" s="1077">
        <v>6375300</v>
      </c>
      <c r="AY64" s="1078">
        <v>0</v>
      </c>
      <c r="AZ64" s="1077">
        <v>6375300</v>
      </c>
      <c r="BA64" s="1078">
        <v>0</v>
      </c>
      <c r="BB64" s="1079">
        <v>6375300</v>
      </c>
      <c r="BC64" s="1078">
        <v>0</v>
      </c>
      <c r="BD64" s="1078">
        <v>0</v>
      </c>
      <c r="BG64" s="1073">
        <f t="shared" si="15"/>
        <v>6375300</v>
      </c>
      <c r="BH64" s="1073">
        <f t="shared" si="16"/>
        <v>6375300</v>
      </c>
      <c r="BI64" s="1073">
        <f t="shared" si="17"/>
        <v>0</v>
      </c>
      <c r="BJ64" s="1073">
        <f t="shared" si="18"/>
        <v>0</v>
      </c>
      <c r="BK64" s="1073">
        <f t="shared" si="19"/>
        <v>6375300</v>
      </c>
      <c r="BL64" s="1073">
        <f t="shared" si="20"/>
        <v>0</v>
      </c>
      <c r="BM64" s="1073">
        <f t="shared" si="21"/>
        <v>6375300</v>
      </c>
      <c r="BN64" s="1073">
        <f t="shared" si="22"/>
        <v>0</v>
      </c>
      <c r="BO64" s="1073">
        <f t="shared" si="23"/>
        <v>6375300</v>
      </c>
      <c r="BP64" s="1073">
        <f t="shared" si="24"/>
        <v>0</v>
      </c>
      <c r="BQ64" s="1073">
        <f t="shared" si="25"/>
        <v>6375300</v>
      </c>
      <c r="BR64" s="1073">
        <f t="shared" si="26"/>
        <v>0</v>
      </c>
      <c r="BS64" s="1073">
        <f t="shared" si="27"/>
        <v>0</v>
      </c>
    </row>
    <row r="65" spans="1:71" ht="25.5" customHeight="1" x14ac:dyDescent="0.2">
      <c r="A65" s="1045" t="str">
        <f t="shared" si="14"/>
        <v>A20350310</v>
      </c>
      <c r="B65" s="1411" t="s">
        <v>361</v>
      </c>
      <c r="C65" s="1411"/>
      <c r="D65" s="1411" t="s">
        <v>741</v>
      </c>
      <c r="E65" s="1411"/>
      <c r="F65" s="1411" t="s">
        <v>739</v>
      </c>
      <c r="G65" s="1411"/>
      <c r="H65" s="1411" t="s">
        <v>748</v>
      </c>
      <c r="I65" s="1411"/>
      <c r="J65" s="1411" t="s">
        <v>756</v>
      </c>
      <c r="K65" s="1411"/>
      <c r="L65" s="1411"/>
      <c r="M65" s="1411" t="s">
        <v>748</v>
      </c>
      <c r="N65" s="1411"/>
      <c r="O65" s="1411"/>
      <c r="P65" s="1411"/>
      <c r="Q65" s="1411"/>
      <c r="R65" s="1411"/>
      <c r="S65" s="1411"/>
      <c r="T65" s="1412" t="s">
        <v>390</v>
      </c>
      <c r="U65" s="1412"/>
      <c r="V65" s="1412"/>
      <c r="W65" s="1412"/>
      <c r="X65" s="1412"/>
      <c r="Y65" s="1412"/>
      <c r="Z65" s="1412"/>
      <c r="AA65" s="1412"/>
      <c r="AB65" s="1411" t="s">
        <v>732</v>
      </c>
      <c r="AC65" s="1411"/>
      <c r="AD65" s="1411"/>
      <c r="AE65" s="1411"/>
      <c r="AF65" s="1411"/>
      <c r="AG65" s="1411" t="s">
        <v>733</v>
      </c>
      <c r="AH65" s="1411"/>
      <c r="AI65" s="1411"/>
      <c r="AJ65" s="1019" t="s">
        <v>417</v>
      </c>
      <c r="AK65" s="1413" t="s">
        <v>734</v>
      </c>
      <c r="AL65" s="1413"/>
      <c r="AM65" s="1413"/>
      <c r="AN65" s="1413"/>
      <c r="AO65" s="1413"/>
      <c r="AP65" s="1413"/>
      <c r="AQ65" s="1077">
        <v>326124700</v>
      </c>
      <c r="AR65" s="1077">
        <v>312682959</v>
      </c>
      <c r="AS65" s="1079">
        <v>13441741</v>
      </c>
      <c r="AT65" s="1078">
        <v>0</v>
      </c>
      <c r="AU65" s="1015"/>
      <c r="AV65" s="1077">
        <v>311859356</v>
      </c>
      <c r="AW65" s="1079">
        <v>823603</v>
      </c>
      <c r="AX65" s="1077">
        <v>311859356</v>
      </c>
      <c r="AY65" s="1078">
        <v>0</v>
      </c>
      <c r="AZ65" s="1077">
        <v>311859356</v>
      </c>
      <c r="BA65" s="1078">
        <v>0</v>
      </c>
      <c r="BB65" s="1079">
        <v>311859356</v>
      </c>
      <c r="BC65" s="1078">
        <v>0</v>
      </c>
      <c r="BD65" s="1078">
        <v>0</v>
      </c>
      <c r="BG65" s="1073">
        <f t="shared" si="15"/>
        <v>326124700</v>
      </c>
      <c r="BH65" s="1073">
        <f t="shared" si="16"/>
        <v>312682959</v>
      </c>
      <c r="BI65" s="1073">
        <f t="shared" si="17"/>
        <v>13441741</v>
      </c>
      <c r="BJ65" s="1073">
        <f t="shared" si="18"/>
        <v>0</v>
      </c>
      <c r="BK65" s="1073">
        <f t="shared" si="19"/>
        <v>311859356</v>
      </c>
      <c r="BL65" s="1073">
        <f t="shared" si="20"/>
        <v>823603</v>
      </c>
      <c r="BM65" s="1073">
        <f t="shared" si="21"/>
        <v>311859356</v>
      </c>
      <c r="BN65" s="1073">
        <f t="shared" si="22"/>
        <v>0</v>
      </c>
      <c r="BO65" s="1073">
        <f t="shared" si="23"/>
        <v>311859356</v>
      </c>
      <c r="BP65" s="1073">
        <f t="shared" si="24"/>
        <v>0</v>
      </c>
      <c r="BQ65" s="1073">
        <f t="shared" si="25"/>
        <v>311859356</v>
      </c>
      <c r="BR65" s="1073">
        <f t="shared" si="26"/>
        <v>0</v>
      </c>
      <c r="BS65" s="1073">
        <f t="shared" si="27"/>
        <v>0</v>
      </c>
    </row>
    <row r="66" spans="1:71" ht="25.5" customHeight="1" x14ac:dyDescent="0.2">
      <c r="A66" s="1045" t="str">
        <f t="shared" si="14"/>
        <v>A203501610</v>
      </c>
      <c r="B66" s="1411" t="s">
        <v>361</v>
      </c>
      <c r="C66" s="1411"/>
      <c r="D66" s="1411" t="s">
        <v>741</v>
      </c>
      <c r="E66" s="1411"/>
      <c r="F66" s="1411" t="s">
        <v>739</v>
      </c>
      <c r="G66" s="1411"/>
      <c r="H66" s="1411" t="s">
        <v>748</v>
      </c>
      <c r="I66" s="1411"/>
      <c r="J66" s="1411" t="s">
        <v>756</v>
      </c>
      <c r="K66" s="1411"/>
      <c r="L66" s="1411"/>
      <c r="M66" s="1411" t="s">
        <v>370</v>
      </c>
      <c r="N66" s="1411"/>
      <c r="O66" s="1411"/>
      <c r="P66" s="1411"/>
      <c r="Q66" s="1411"/>
      <c r="R66" s="1411"/>
      <c r="S66" s="1411"/>
      <c r="T66" s="1412" t="s">
        <v>391</v>
      </c>
      <c r="U66" s="1412"/>
      <c r="V66" s="1412"/>
      <c r="W66" s="1412"/>
      <c r="X66" s="1412"/>
      <c r="Y66" s="1412"/>
      <c r="Z66" s="1412"/>
      <c r="AA66" s="1412"/>
      <c r="AB66" s="1411" t="s">
        <v>732</v>
      </c>
      <c r="AC66" s="1411"/>
      <c r="AD66" s="1411"/>
      <c r="AE66" s="1411"/>
      <c r="AF66" s="1411"/>
      <c r="AG66" s="1411" t="s">
        <v>733</v>
      </c>
      <c r="AH66" s="1411"/>
      <c r="AI66" s="1411"/>
      <c r="AJ66" s="1019" t="s">
        <v>417</v>
      </c>
      <c r="AK66" s="1413" t="s">
        <v>734</v>
      </c>
      <c r="AL66" s="1413"/>
      <c r="AM66" s="1413"/>
      <c r="AN66" s="1413"/>
      <c r="AO66" s="1413"/>
      <c r="AP66" s="1413"/>
      <c r="AQ66" s="1076">
        <v>0</v>
      </c>
      <c r="AR66" s="1076">
        <v>0</v>
      </c>
      <c r="AS66" s="1078">
        <v>0</v>
      </c>
      <c r="AT66" s="1078">
        <v>0</v>
      </c>
      <c r="AU66" s="1015"/>
      <c r="AV66" s="1076">
        <v>0</v>
      </c>
      <c r="AW66" s="1078">
        <v>0</v>
      </c>
      <c r="AX66" s="1076">
        <v>0</v>
      </c>
      <c r="AY66" s="1078">
        <v>0</v>
      </c>
      <c r="AZ66" s="1076">
        <v>0</v>
      </c>
      <c r="BA66" s="1078">
        <v>0</v>
      </c>
      <c r="BB66" s="1078">
        <v>0</v>
      </c>
      <c r="BC66" s="1078">
        <v>0</v>
      </c>
      <c r="BD66" s="1078">
        <v>0</v>
      </c>
      <c r="BG66" s="1073">
        <f t="shared" si="15"/>
        <v>0</v>
      </c>
      <c r="BH66" s="1073">
        <f t="shared" si="16"/>
        <v>0</v>
      </c>
      <c r="BI66" s="1073">
        <f t="shared" si="17"/>
        <v>0</v>
      </c>
      <c r="BJ66" s="1073">
        <f t="shared" si="18"/>
        <v>0</v>
      </c>
      <c r="BK66" s="1073">
        <f t="shared" si="19"/>
        <v>0</v>
      </c>
      <c r="BL66" s="1073">
        <f t="shared" si="20"/>
        <v>0</v>
      </c>
      <c r="BM66" s="1073">
        <f t="shared" si="21"/>
        <v>0</v>
      </c>
      <c r="BN66" s="1073">
        <f t="shared" si="22"/>
        <v>0</v>
      </c>
      <c r="BO66" s="1073">
        <f t="shared" si="23"/>
        <v>0</v>
      </c>
      <c r="BP66" s="1073">
        <f t="shared" si="24"/>
        <v>0</v>
      </c>
      <c r="BQ66" s="1073">
        <f t="shared" si="25"/>
        <v>0</v>
      </c>
      <c r="BR66" s="1073">
        <f t="shared" si="26"/>
        <v>0</v>
      </c>
      <c r="BS66" s="1073">
        <f t="shared" si="27"/>
        <v>0</v>
      </c>
    </row>
    <row r="67" spans="1:71" ht="25.5" customHeight="1" x14ac:dyDescent="0.2">
      <c r="A67" s="1045" t="str">
        <f t="shared" si="14"/>
        <v>A203509010</v>
      </c>
      <c r="B67" s="1411" t="s">
        <v>361</v>
      </c>
      <c r="C67" s="1411"/>
      <c r="D67" s="1411" t="s">
        <v>741</v>
      </c>
      <c r="E67" s="1411"/>
      <c r="F67" s="1411" t="s">
        <v>739</v>
      </c>
      <c r="G67" s="1411"/>
      <c r="H67" s="1411" t="s">
        <v>748</v>
      </c>
      <c r="I67" s="1411"/>
      <c r="J67" s="1411" t="s">
        <v>756</v>
      </c>
      <c r="K67" s="1411"/>
      <c r="L67" s="1411"/>
      <c r="M67" s="1411" t="s">
        <v>757</v>
      </c>
      <c r="N67" s="1411"/>
      <c r="O67" s="1411"/>
      <c r="P67" s="1411"/>
      <c r="Q67" s="1411"/>
      <c r="R67" s="1411"/>
      <c r="S67" s="1411"/>
      <c r="T67" s="1412" t="s">
        <v>392</v>
      </c>
      <c r="U67" s="1412"/>
      <c r="V67" s="1412"/>
      <c r="W67" s="1412"/>
      <c r="X67" s="1412"/>
      <c r="Y67" s="1412"/>
      <c r="Z67" s="1412"/>
      <c r="AA67" s="1412"/>
      <c r="AB67" s="1411" t="s">
        <v>732</v>
      </c>
      <c r="AC67" s="1411"/>
      <c r="AD67" s="1411"/>
      <c r="AE67" s="1411"/>
      <c r="AF67" s="1411"/>
      <c r="AG67" s="1411" t="s">
        <v>733</v>
      </c>
      <c r="AH67" s="1411"/>
      <c r="AI67" s="1411"/>
      <c r="AJ67" s="1019" t="s">
        <v>417</v>
      </c>
      <c r="AK67" s="1413" t="s">
        <v>734</v>
      </c>
      <c r="AL67" s="1413"/>
      <c r="AM67" s="1413"/>
      <c r="AN67" s="1413"/>
      <c r="AO67" s="1413"/>
      <c r="AP67" s="1413"/>
      <c r="AQ67" s="1077">
        <v>1500000</v>
      </c>
      <c r="AR67" s="1077">
        <v>865920</v>
      </c>
      <c r="AS67" s="1079">
        <v>634080</v>
      </c>
      <c r="AT67" s="1078">
        <v>0</v>
      </c>
      <c r="AU67" s="1015"/>
      <c r="AV67" s="1077">
        <v>865920</v>
      </c>
      <c r="AW67" s="1078">
        <v>0</v>
      </c>
      <c r="AX67" s="1077">
        <v>865920</v>
      </c>
      <c r="AY67" s="1078">
        <v>0</v>
      </c>
      <c r="AZ67" s="1077">
        <v>865920</v>
      </c>
      <c r="BA67" s="1078">
        <v>0</v>
      </c>
      <c r="BB67" s="1079">
        <v>865920</v>
      </c>
      <c r="BC67" s="1078">
        <v>0</v>
      </c>
      <c r="BD67" s="1078">
        <v>0</v>
      </c>
      <c r="BG67" s="1073">
        <f t="shared" si="15"/>
        <v>1500000</v>
      </c>
      <c r="BH67" s="1073">
        <f t="shared" si="16"/>
        <v>865920</v>
      </c>
      <c r="BI67" s="1073">
        <f t="shared" si="17"/>
        <v>634080</v>
      </c>
      <c r="BJ67" s="1073">
        <f t="shared" si="18"/>
        <v>0</v>
      </c>
      <c r="BK67" s="1073">
        <f t="shared" si="19"/>
        <v>865920</v>
      </c>
      <c r="BL67" s="1073">
        <f t="shared" si="20"/>
        <v>0</v>
      </c>
      <c r="BM67" s="1073">
        <f t="shared" si="21"/>
        <v>865920</v>
      </c>
      <c r="BN67" s="1073">
        <f t="shared" si="22"/>
        <v>0</v>
      </c>
      <c r="BO67" s="1073">
        <f t="shared" si="23"/>
        <v>865920</v>
      </c>
      <c r="BP67" s="1073">
        <f t="shared" si="24"/>
        <v>0</v>
      </c>
      <c r="BQ67" s="1073">
        <f t="shared" si="25"/>
        <v>865920</v>
      </c>
      <c r="BR67" s="1073">
        <f t="shared" si="26"/>
        <v>0</v>
      </c>
      <c r="BS67" s="1073">
        <f t="shared" si="27"/>
        <v>0</v>
      </c>
    </row>
    <row r="68" spans="1:71" ht="12.75" x14ac:dyDescent="0.2">
      <c r="A68" s="1045" t="str">
        <f t="shared" si="14"/>
        <v>A2035110</v>
      </c>
      <c r="B68" s="1403" t="s">
        <v>361</v>
      </c>
      <c r="C68" s="1403"/>
      <c r="D68" s="1403" t="s">
        <v>741</v>
      </c>
      <c r="E68" s="1403"/>
      <c r="F68" s="1403" t="s">
        <v>739</v>
      </c>
      <c r="G68" s="1403"/>
      <c r="H68" s="1403" t="s">
        <v>748</v>
      </c>
      <c r="I68" s="1403"/>
      <c r="J68" s="1403" t="s">
        <v>758</v>
      </c>
      <c r="K68" s="1403"/>
      <c r="L68" s="1403"/>
      <c r="M68" s="1403"/>
      <c r="N68" s="1403"/>
      <c r="O68" s="1403"/>
      <c r="P68" s="1403"/>
      <c r="Q68" s="1403"/>
      <c r="R68" s="1403"/>
      <c r="S68" s="1403"/>
      <c r="T68" s="1402" t="s">
        <v>628</v>
      </c>
      <c r="U68" s="1402"/>
      <c r="V68" s="1402"/>
      <c r="W68" s="1402"/>
      <c r="X68" s="1402"/>
      <c r="Y68" s="1402"/>
      <c r="Z68" s="1402"/>
      <c r="AA68" s="1402"/>
      <c r="AB68" s="1403" t="s">
        <v>732</v>
      </c>
      <c r="AC68" s="1403"/>
      <c r="AD68" s="1403"/>
      <c r="AE68" s="1403"/>
      <c r="AF68" s="1403"/>
      <c r="AG68" s="1403" t="s">
        <v>733</v>
      </c>
      <c r="AH68" s="1403"/>
      <c r="AI68" s="1403"/>
      <c r="AJ68" s="1014" t="s">
        <v>417</v>
      </c>
      <c r="AK68" s="1404" t="s">
        <v>734</v>
      </c>
      <c r="AL68" s="1404"/>
      <c r="AM68" s="1404"/>
      <c r="AN68" s="1404"/>
      <c r="AO68" s="1404"/>
      <c r="AP68" s="1404"/>
      <c r="AQ68" s="1076">
        <v>0</v>
      </c>
      <c r="AR68" s="1076">
        <v>0</v>
      </c>
      <c r="AS68" s="1078">
        <v>0</v>
      </c>
      <c r="AT68" s="1078">
        <v>0</v>
      </c>
      <c r="AU68" s="1015"/>
      <c r="AV68" s="1076">
        <v>0</v>
      </c>
      <c r="AW68" s="1078">
        <v>0</v>
      </c>
      <c r="AX68" s="1076">
        <v>0</v>
      </c>
      <c r="AY68" s="1078">
        <v>0</v>
      </c>
      <c r="AZ68" s="1076">
        <v>0</v>
      </c>
      <c r="BA68" s="1078">
        <v>0</v>
      </c>
      <c r="BB68" s="1078">
        <v>0</v>
      </c>
      <c r="BC68" s="1078">
        <v>0</v>
      </c>
      <c r="BD68" s="1078">
        <v>0</v>
      </c>
      <c r="BG68" s="1073">
        <f t="shared" si="15"/>
        <v>0</v>
      </c>
      <c r="BH68" s="1073">
        <f t="shared" si="16"/>
        <v>0</v>
      </c>
      <c r="BI68" s="1073">
        <f t="shared" si="17"/>
        <v>0</v>
      </c>
      <c r="BJ68" s="1073">
        <f t="shared" si="18"/>
        <v>0</v>
      </c>
      <c r="BK68" s="1073">
        <f t="shared" si="19"/>
        <v>0</v>
      </c>
      <c r="BL68" s="1073">
        <f t="shared" si="20"/>
        <v>0</v>
      </c>
      <c r="BM68" s="1073">
        <f t="shared" si="21"/>
        <v>0</v>
      </c>
      <c r="BN68" s="1073">
        <f t="shared" si="22"/>
        <v>0</v>
      </c>
      <c r="BO68" s="1073">
        <f t="shared" si="23"/>
        <v>0</v>
      </c>
      <c r="BP68" s="1073">
        <f t="shared" si="24"/>
        <v>0</v>
      </c>
      <c r="BQ68" s="1073">
        <f t="shared" si="25"/>
        <v>0</v>
      </c>
      <c r="BR68" s="1073">
        <f t="shared" si="26"/>
        <v>0</v>
      </c>
      <c r="BS68" s="1073">
        <f t="shared" si="27"/>
        <v>0</v>
      </c>
    </row>
    <row r="69" spans="1:71" ht="25.5" customHeight="1" x14ac:dyDescent="0.2">
      <c r="A69" s="1045" t="str">
        <f t="shared" si="14"/>
        <v>A20351110</v>
      </c>
      <c r="B69" s="1411" t="s">
        <v>361</v>
      </c>
      <c r="C69" s="1411"/>
      <c r="D69" s="1411" t="s">
        <v>741</v>
      </c>
      <c r="E69" s="1411"/>
      <c r="F69" s="1411" t="s">
        <v>739</v>
      </c>
      <c r="G69" s="1411"/>
      <c r="H69" s="1411" t="s">
        <v>748</v>
      </c>
      <c r="I69" s="1411"/>
      <c r="J69" s="1411" t="s">
        <v>758</v>
      </c>
      <c r="K69" s="1411"/>
      <c r="L69" s="1411"/>
      <c r="M69" s="1411" t="s">
        <v>738</v>
      </c>
      <c r="N69" s="1411"/>
      <c r="O69" s="1411"/>
      <c r="P69" s="1411"/>
      <c r="Q69" s="1411"/>
      <c r="R69" s="1411"/>
      <c r="S69" s="1411"/>
      <c r="T69" s="1412" t="s">
        <v>393</v>
      </c>
      <c r="U69" s="1412"/>
      <c r="V69" s="1412"/>
      <c r="W69" s="1412"/>
      <c r="X69" s="1412"/>
      <c r="Y69" s="1412"/>
      <c r="Z69" s="1412"/>
      <c r="AA69" s="1412"/>
      <c r="AB69" s="1411" t="s">
        <v>732</v>
      </c>
      <c r="AC69" s="1411"/>
      <c r="AD69" s="1411"/>
      <c r="AE69" s="1411"/>
      <c r="AF69" s="1411"/>
      <c r="AG69" s="1411" t="s">
        <v>733</v>
      </c>
      <c r="AH69" s="1411"/>
      <c r="AI69" s="1411"/>
      <c r="AJ69" s="1019" t="s">
        <v>417</v>
      </c>
      <c r="AK69" s="1413" t="s">
        <v>734</v>
      </c>
      <c r="AL69" s="1413"/>
      <c r="AM69" s="1413"/>
      <c r="AN69" s="1413"/>
      <c r="AO69" s="1413"/>
      <c r="AP69" s="1413"/>
      <c r="AQ69" s="1076">
        <v>0</v>
      </c>
      <c r="AR69" s="1076">
        <v>0</v>
      </c>
      <c r="AS69" s="1078">
        <v>0</v>
      </c>
      <c r="AT69" s="1078">
        <v>0</v>
      </c>
      <c r="AU69" s="1015"/>
      <c r="AV69" s="1076">
        <v>0</v>
      </c>
      <c r="AW69" s="1078">
        <v>0</v>
      </c>
      <c r="AX69" s="1076">
        <v>0</v>
      </c>
      <c r="AY69" s="1078">
        <v>0</v>
      </c>
      <c r="AZ69" s="1076">
        <v>0</v>
      </c>
      <c r="BA69" s="1078">
        <v>0</v>
      </c>
      <c r="BB69" s="1078">
        <v>0</v>
      </c>
      <c r="BC69" s="1078">
        <v>0</v>
      </c>
      <c r="BD69" s="1078">
        <v>0</v>
      </c>
      <c r="BG69" s="1073">
        <f t="shared" si="15"/>
        <v>0</v>
      </c>
      <c r="BH69" s="1073">
        <f t="shared" si="16"/>
        <v>0</v>
      </c>
      <c r="BI69" s="1073">
        <f t="shared" si="17"/>
        <v>0</v>
      </c>
      <c r="BJ69" s="1073">
        <f t="shared" si="18"/>
        <v>0</v>
      </c>
      <c r="BK69" s="1073">
        <f t="shared" si="19"/>
        <v>0</v>
      </c>
      <c r="BL69" s="1073">
        <f t="shared" si="20"/>
        <v>0</v>
      </c>
      <c r="BM69" s="1073">
        <f t="shared" si="21"/>
        <v>0</v>
      </c>
      <c r="BN69" s="1073">
        <f t="shared" si="22"/>
        <v>0</v>
      </c>
      <c r="BO69" s="1073">
        <f t="shared" si="23"/>
        <v>0</v>
      </c>
      <c r="BP69" s="1073">
        <f t="shared" si="24"/>
        <v>0</v>
      </c>
      <c r="BQ69" s="1073">
        <f t="shared" si="25"/>
        <v>0</v>
      </c>
      <c r="BR69" s="1073">
        <f t="shared" si="26"/>
        <v>0</v>
      </c>
      <c r="BS69" s="1073">
        <f t="shared" si="27"/>
        <v>0</v>
      </c>
    </row>
    <row r="70" spans="1:71" ht="25.5" customHeight="1" x14ac:dyDescent="0.2">
      <c r="A70" s="1045" t="str">
        <f t="shared" si="14"/>
        <v>A20351210</v>
      </c>
      <c r="B70" s="1411" t="s">
        <v>361</v>
      </c>
      <c r="C70" s="1411"/>
      <c r="D70" s="1411" t="s">
        <v>741</v>
      </c>
      <c r="E70" s="1411"/>
      <c r="F70" s="1411" t="s">
        <v>739</v>
      </c>
      <c r="G70" s="1411"/>
      <c r="H70" s="1411" t="s">
        <v>748</v>
      </c>
      <c r="I70" s="1411"/>
      <c r="J70" s="1411" t="s">
        <v>758</v>
      </c>
      <c r="K70" s="1411"/>
      <c r="L70" s="1411"/>
      <c r="M70" s="1411" t="s">
        <v>741</v>
      </c>
      <c r="N70" s="1411"/>
      <c r="O70" s="1411"/>
      <c r="P70" s="1411"/>
      <c r="Q70" s="1411"/>
      <c r="R70" s="1411"/>
      <c r="S70" s="1411"/>
      <c r="T70" s="1412" t="s">
        <v>394</v>
      </c>
      <c r="U70" s="1412"/>
      <c r="V70" s="1412"/>
      <c r="W70" s="1412"/>
      <c r="X70" s="1412"/>
      <c r="Y70" s="1412"/>
      <c r="Z70" s="1412"/>
      <c r="AA70" s="1412"/>
      <c r="AB70" s="1411" t="s">
        <v>732</v>
      </c>
      <c r="AC70" s="1411"/>
      <c r="AD70" s="1411"/>
      <c r="AE70" s="1411"/>
      <c r="AF70" s="1411"/>
      <c r="AG70" s="1411" t="s">
        <v>733</v>
      </c>
      <c r="AH70" s="1411"/>
      <c r="AI70" s="1411"/>
      <c r="AJ70" s="1019" t="s">
        <v>417</v>
      </c>
      <c r="AK70" s="1413" t="s">
        <v>734</v>
      </c>
      <c r="AL70" s="1413"/>
      <c r="AM70" s="1413"/>
      <c r="AN70" s="1413"/>
      <c r="AO70" s="1413"/>
      <c r="AP70" s="1413"/>
      <c r="AQ70" s="1076">
        <v>0</v>
      </c>
      <c r="AR70" s="1076">
        <v>0</v>
      </c>
      <c r="AS70" s="1078">
        <v>0</v>
      </c>
      <c r="AT70" s="1078">
        <v>0</v>
      </c>
      <c r="AU70" s="1015"/>
      <c r="AV70" s="1076">
        <v>0</v>
      </c>
      <c r="AW70" s="1078">
        <v>0</v>
      </c>
      <c r="AX70" s="1076">
        <v>0</v>
      </c>
      <c r="AY70" s="1078">
        <v>0</v>
      </c>
      <c r="AZ70" s="1076">
        <v>0</v>
      </c>
      <c r="BA70" s="1078">
        <v>0</v>
      </c>
      <c r="BB70" s="1078">
        <v>0</v>
      </c>
      <c r="BC70" s="1078">
        <v>0</v>
      </c>
      <c r="BD70" s="1078">
        <v>0</v>
      </c>
      <c r="BG70" s="1073">
        <f t="shared" si="15"/>
        <v>0</v>
      </c>
      <c r="BH70" s="1073">
        <f t="shared" si="16"/>
        <v>0</v>
      </c>
      <c r="BI70" s="1073">
        <f t="shared" si="17"/>
        <v>0</v>
      </c>
      <c r="BJ70" s="1073">
        <f t="shared" si="18"/>
        <v>0</v>
      </c>
      <c r="BK70" s="1073">
        <f t="shared" si="19"/>
        <v>0</v>
      </c>
      <c r="BL70" s="1073">
        <f t="shared" si="20"/>
        <v>0</v>
      </c>
      <c r="BM70" s="1073">
        <f t="shared" si="21"/>
        <v>0</v>
      </c>
      <c r="BN70" s="1073">
        <f t="shared" si="22"/>
        <v>0</v>
      </c>
      <c r="BO70" s="1073">
        <f t="shared" si="23"/>
        <v>0</v>
      </c>
      <c r="BP70" s="1073">
        <f t="shared" si="24"/>
        <v>0</v>
      </c>
      <c r="BQ70" s="1073">
        <f t="shared" si="25"/>
        <v>0</v>
      </c>
      <c r="BR70" s="1073">
        <f t="shared" si="26"/>
        <v>0</v>
      </c>
      <c r="BS70" s="1073">
        <f t="shared" si="27"/>
        <v>0</v>
      </c>
    </row>
    <row r="71" spans="1:71" ht="12.75" x14ac:dyDescent="0.2">
      <c r="A71" s="1045" t="str">
        <f t="shared" si="14"/>
        <v>A20410</v>
      </c>
      <c r="B71" s="1411" t="s">
        <v>361</v>
      </c>
      <c r="C71" s="1411"/>
      <c r="D71" s="1411" t="s">
        <v>741</v>
      </c>
      <c r="E71" s="1411"/>
      <c r="F71" s="1411" t="s">
        <v>739</v>
      </c>
      <c r="G71" s="1411"/>
      <c r="H71" s="1411" t="s">
        <v>742</v>
      </c>
      <c r="I71" s="1411"/>
      <c r="J71" s="1411"/>
      <c r="K71" s="1411"/>
      <c r="L71" s="1411"/>
      <c r="M71" s="1411"/>
      <c r="N71" s="1411"/>
      <c r="O71" s="1411"/>
      <c r="P71" s="1411"/>
      <c r="Q71" s="1411"/>
      <c r="R71" s="1411"/>
      <c r="S71" s="1411"/>
      <c r="T71" s="1412" t="s">
        <v>630</v>
      </c>
      <c r="U71" s="1412"/>
      <c r="V71" s="1412"/>
      <c r="W71" s="1412"/>
      <c r="X71" s="1412"/>
      <c r="Y71" s="1412"/>
      <c r="Z71" s="1412"/>
      <c r="AA71" s="1412"/>
      <c r="AB71" s="1411" t="s">
        <v>732</v>
      </c>
      <c r="AC71" s="1411"/>
      <c r="AD71" s="1411"/>
      <c r="AE71" s="1411"/>
      <c r="AF71" s="1411"/>
      <c r="AG71" s="1411" t="s">
        <v>733</v>
      </c>
      <c r="AH71" s="1411"/>
      <c r="AI71" s="1411"/>
      <c r="AJ71" s="1019" t="s">
        <v>417</v>
      </c>
      <c r="AK71" s="1413" t="s">
        <v>734</v>
      </c>
      <c r="AL71" s="1413"/>
      <c r="AM71" s="1413"/>
      <c r="AN71" s="1413"/>
      <c r="AO71" s="1413"/>
      <c r="AP71" s="1413"/>
      <c r="AQ71" s="1077">
        <v>14853497500</v>
      </c>
      <c r="AR71" s="1077">
        <v>14618444784.48</v>
      </c>
      <c r="AS71" s="1079">
        <v>235052715.52000001</v>
      </c>
      <c r="AT71" s="1078">
        <v>0</v>
      </c>
      <c r="AU71" s="1015"/>
      <c r="AV71" s="1077">
        <v>13423311311.73</v>
      </c>
      <c r="AW71" s="1079">
        <v>1195133472.75</v>
      </c>
      <c r="AX71" s="1077">
        <v>10345036995.860001</v>
      </c>
      <c r="AY71" s="1079">
        <v>3078274315.8699999</v>
      </c>
      <c r="AZ71" s="1077">
        <v>10308489167.860001</v>
      </c>
      <c r="BA71" s="1079">
        <v>36547828</v>
      </c>
      <c r="BB71" s="1079">
        <v>10301966392.860001</v>
      </c>
      <c r="BC71" s="1079">
        <v>6522775</v>
      </c>
      <c r="BD71" s="1079">
        <v>1121981</v>
      </c>
      <c r="BG71" s="1073">
        <f t="shared" si="15"/>
        <v>14853497500</v>
      </c>
      <c r="BH71" s="1073">
        <f t="shared" si="16"/>
        <v>14618444784.48</v>
      </c>
      <c r="BI71" s="1073">
        <f t="shared" si="17"/>
        <v>235052715.52000001</v>
      </c>
      <c r="BJ71" s="1073">
        <f t="shared" si="18"/>
        <v>0</v>
      </c>
      <c r="BK71" s="1073">
        <f t="shared" si="19"/>
        <v>13423311311.73</v>
      </c>
      <c r="BL71" s="1073">
        <f t="shared" si="20"/>
        <v>1195133472.75</v>
      </c>
      <c r="BM71" s="1073">
        <f t="shared" si="21"/>
        <v>10345036995.860001</v>
      </c>
      <c r="BN71" s="1073">
        <f t="shared" si="22"/>
        <v>3078274315.8699999</v>
      </c>
      <c r="BO71" s="1073">
        <f t="shared" si="23"/>
        <v>10308489167.860001</v>
      </c>
      <c r="BP71" s="1073">
        <f t="shared" si="24"/>
        <v>36547828</v>
      </c>
      <c r="BQ71" s="1073">
        <f t="shared" si="25"/>
        <v>10301966392.860001</v>
      </c>
      <c r="BR71" s="1073">
        <f t="shared" si="26"/>
        <v>6522775</v>
      </c>
      <c r="BS71" s="1073">
        <f t="shared" si="27"/>
        <v>1121981</v>
      </c>
    </row>
    <row r="72" spans="1:71" ht="12.75" x14ac:dyDescent="0.2">
      <c r="A72" s="1045" t="str">
        <f t="shared" si="14"/>
        <v>A204110</v>
      </c>
      <c r="B72" s="1403" t="s">
        <v>361</v>
      </c>
      <c r="C72" s="1403"/>
      <c r="D72" s="1403" t="s">
        <v>741</v>
      </c>
      <c r="E72" s="1403"/>
      <c r="F72" s="1403" t="s">
        <v>739</v>
      </c>
      <c r="G72" s="1403"/>
      <c r="H72" s="1403" t="s">
        <v>742</v>
      </c>
      <c r="I72" s="1403"/>
      <c r="J72" s="1403" t="s">
        <v>738</v>
      </c>
      <c r="K72" s="1403"/>
      <c r="L72" s="1403"/>
      <c r="M72" s="1403"/>
      <c r="N72" s="1403"/>
      <c r="O72" s="1403"/>
      <c r="P72" s="1403"/>
      <c r="Q72" s="1403"/>
      <c r="R72" s="1403"/>
      <c r="S72" s="1403"/>
      <c r="T72" s="1402" t="s">
        <v>633</v>
      </c>
      <c r="U72" s="1402"/>
      <c r="V72" s="1402"/>
      <c r="W72" s="1402"/>
      <c r="X72" s="1402"/>
      <c r="Y72" s="1402"/>
      <c r="Z72" s="1402"/>
      <c r="AA72" s="1402"/>
      <c r="AB72" s="1403" t="s">
        <v>732</v>
      </c>
      <c r="AC72" s="1403"/>
      <c r="AD72" s="1403"/>
      <c r="AE72" s="1403"/>
      <c r="AF72" s="1403"/>
      <c r="AG72" s="1403" t="s">
        <v>733</v>
      </c>
      <c r="AH72" s="1403"/>
      <c r="AI72" s="1403"/>
      <c r="AJ72" s="1014" t="s">
        <v>417</v>
      </c>
      <c r="AK72" s="1404" t="s">
        <v>734</v>
      </c>
      <c r="AL72" s="1404"/>
      <c r="AM72" s="1404"/>
      <c r="AN72" s="1404"/>
      <c r="AO72" s="1404"/>
      <c r="AP72" s="1404"/>
      <c r="AQ72" s="1077">
        <v>1214345111</v>
      </c>
      <c r="AR72" s="1077">
        <v>1181537047.4000001</v>
      </c>
      <c r="AS72" s="1079">
        <v>32808063.600000001</v>
      </c>
      <c r="AT72" s="1078">
        <v>0</v>
      </c>
      <c r="AU72" s="1015"/>
      <c r="AV72" s="1077">
        <v>783836349</v>
      </c>
      <c r="AW72" s="1079">
        <v>397700698.39999998</v>
      </c>
      <c r="AX72" s="1077">
        <v>470893842</v>
      </c>
      <c r="AY72" s="1079">
        <v>312942507</v>
      </c>
      <c r="AZ72" s="1077">
        <v>470893842</v>
      </c>
      <c r="BA72" s="1078">
        <v>0</v>
      </c>
      <c r="BB72" s="1079">
        <v>470893842</v>
      </c>
      <c r="BC72" s="1078">
        <v>0</v>
      </c>
      <c r="BD72" s="1078">
        <v>0</v>
      </c>
      <c r="BG72" s="1073">
        <f t="shared" si="15"/>
        <v>1214345111</v>
      </c>
      <c r="BH72" s="1073">
        <f t="shared" si="16"/>
        <v>1181537047.4000001</v>
      </c>
      <c r="BI72" s="1073">
        <f t="shared" si="17"/>
        <v>32808063.600000001</v>
      </c>
      <c r="BJ72" s="1073">
        <f t="shared" si="18"/>
        <v>0</v>
      </c>
      <c r="BK72" s="1073">
        <f t="shared" si="19"/>
        <v>783836349</v>
      </c>
      <c r="BL72" s="1073">
        <f t="shared" si="20"/>
        <v>397700698.39999998</v>
      </c>
      <c r="BM72" s="1073">
        <f t="shared" si="21"/>
        <v>470893842</v>
      </c>
      <c r="BN72" s="1073">
        <f t="shared" si="22"/>
        <v>312942507</v>
      </c>
      <c r="BO72" s="1073">
        <f t="shared" si="23"/>
        <v>470893842</v>
      </c>
      <c r="BP72" s="1073">
        <f t="shared" si="24"/>
        <v>0</v>
      </c>
      <c r="BQ72" s="1073">
        <f t="shared" si="25"/>
        <v>470893842</v>
      </c>
      <c r="BR72" s="1073">
        <f t="shared" si="26"/>
        <v>0</v>
      </c>
      <c r="BS72" s="1073">
        <f t="shared" si="27"/>
        <v>0</v>
      </c>
    </row>
    <row r="73" spans="1:71" ht="25.5" customHeight="1" x14ac:dyDescent="0.2">
      <c r="A73" s="1045" t="str">
        <f t="shared" si="14"/>
        <v>A2041310</v>
      </c>
      <c r="B73" s="1411" t="s">
        <v>361</v>
      </c>
      <c r="C73" s="1411"/>
      <c r="D73" s="1411" t="s">
        <v>741</v>
      </c>
      <c r="E73" s="1411"/>
      <c r="F73" s="1411" t="s">
        <v>739</v>
      </c>
      <c r="G73" s="1411"/>
      <c r="H73" s="1411" t="s">
        <v>742</v>
      </c>
      <c r="I73" s="1411"/>
      <c r="J73" s="1411" t="s">
        <v>738</v>
      </c>
      <c r="K73" s="1411"/>
      <c r="L73" s="1411"/>
      <c r="M73" s="1411" t="s">
        <v>748</v>
      </c>
      <c r="N73" s="1411"/>
      <c r="O73" s="1411"/>
      <c r="P73" s="1411"/>
      <c r="Q73" s="1411"/>
      <c r="R73" s="1411"/>
      <c r="S73" s="1411"/>
      <c r="T73" s="1412" t="s">
        <v>575</v>
      </c>
      <c r="U73" s="1412"/>
      <c r="V73" s="1412"/>
      <c r="W73" s="1412"/>
      <c r="X73" s="1412"/>
      <c r="Y73" s="1412"/>
      <c r="Z73" s="1412"/>
      <c r="AA73" s="1412"/>
      <c r="AB73" s="1411" t="s">
        <v>732</v>
      </c>
      <c r="AC73" s="1411"/>
      <c r="AD73" s="1411"/>
      <c r="AE73" s="1411"/>
      <c r="AF73" s="1411"/>
      <c r="AG73" s="1411" t="s">
        <v>733</v>
      </c>
      <c r="AH73" s="1411"/>
      <c r="AI73" s="1411"/>
      <c r="AJ73" s="1019" t="s">
        <v>417</v>
      </c>
      <c r="AK73" s="1413" t="s">
        <v>734</v>
      </c>
      <c r="AL73" s="1413"/>
      <c r="AM73" s="1413"/>
      <c r="AN73" s="1413"/>
      <c r="AO73" s="1413"/>
      <c r="AP73" s="1413"/>
      <c r="AQ73" s="1077">
        <v>30000000</v>
      </c>
      <c r="AR73" s="1077">
        <v>620850</v>
      </c>
      <c r="AS73" s="1079">
        <v>29379150</v>
      </c>
      <c r="AT73" s="1078">
        <v>0</v>
      </c>
      <c r="AU73" s="1015"/>
      <c r="AV73" s="1077">
        <v>620850</v>
      </c>
      <c r="AW73" s="1078">
        <v>0</v>
      </c>
      <c r="AX73" s="1077">
        <v>620850</v>
      </c>
      <c r="AY73" s="1078">
        <v>0</v>
      </c>
      <c r="AZ73" s="1077">
        <v>620850</v>
      </c>
      <c r="BA73" s="1078">
        <v>0</v>
      </c>
      <c r="BB73" s="1079">
        <v>620850</v>
      </c>
      <c r="BC73" s="1078">
        <v>0</v>
      </c>
      <c r="BD73" s="1078">
        <v>0</v>
      </c>
      <c r="BG73" s="1073">
        <f t="shared" si="15"/>
        <v>30000000</v>
      </c>
      <c r="BH73" s="1073">
        <f t="shared" si="16"/>
        <v>620850</v>
      </c>
      <c r="BI73" s="1073">
        <f t="shared" si="17"/>
        <v>29379150</v>
      </c>
      <c r="BJ73" s="1073">
        <f t="shared" si="18"/>
        <v>0</v>
      </c>
      <c r="BK73" s="1073">
        <f t="shared" si="19"/>
        <v>620850</v>
      </c>
      <c r="BL73" s="1073">
        <f t="shared" si="20"/>
        <v>0</v>
      </c>
      <c r="BM73" s="1073">
        <f t="shared" si="21"/>
        <v>620850</v>
      </c>
      <c r="BN73" s="1073">
        <f t="shared" si="22"/>
        <v>0</v>
      </c>
      <c r="BO73" s="1073">
        <f t="shared" si="23"/>
        <v>620850</v>
      </c>
      <c r="BP73" s="1073">
        <f t="shared" si="24"/>
        <v>0</v>
      </c>
      <c r="BQ73" s="1073">
        <f t="shared" si="25"/>
        <v>620850</v>
      </c>
      <c r="BR73" s="1073">
        <f t="shared" si="26"/>
        <v>0</v>
      </c>
      <c r="BS73" s="1073">
        <f t="shared" si="27"/>
        <v>0</v>
      </c>
    </row>
    <row r="74" spans="1:71" ht="25.5" customHeight="1" x14ac:dyDescent="0.2">
      <c r="A74" s="1045" t="str">
        <f t="shared" si="14"/>
        <v>A2041410</v>
      </c>
      <c r="B74" s="1411" t="s">
        <v>361</v>
      </c>
      <c r="C74" s="1411"/>
      <c r="D74" s="1411" t="s">
        <v>741</v>
      </c>
      <c r="E74" s="1411"/>
      <c r="F74" s="1411" t="s">
        <v>739</v>
      </c>
      <c r="G74" s="1411"/>
      <c r="H74" s="1411" t="s">
        <v>742</v>
      </c>
      <c r="I74" s="1411"/>
      <c r="J74" s="1411" t="s">
        <v>738</v>
      </c>
      <c r="K74" s="1411"/>
      <c r="L74" s="1411"/>
      <c r="M74" s="1411" t="s">
        <v>742</v>
      </c>
      <c r="N74" s="1411"/>
      <c r="O74" s="1411"/>
      <c r="P74" s="1411"/>
      <c r="Q74" s="1411"/>
      <c r="R74" s="1411"/>
      <c r="S74" s="1411"/>
      <c r="T74" s="1412" t="s">
        <v>395</v>
      </c>
      <c r="U74" s="1412"/>
      <c r="V74" s="1412"/>
      <c r="W74" s="1412"/>
      <c r="X74" s="1412"/>
      <c r="Y74" s="1412"/>
      <c r="Z74" s="1412"/>
      <c r="AA74" s="1412"/>
      <c r="AB74" s="1411" t="s">
        <v>732</v>
      </c>
      <c r="AC74" s="1411"/>
      <c r="AD74" s="1411"/>
      <c r="AE74" s="1411"/>
      <c r="AF74" s="1411"/>
      <c r="AG74" s="1411" t="s">
        <v>733</v>
      </c>
      <c r="AH74" s="1411"/>
      <c r="AI74" s="1411"/>
      <c r="AJ74" s="1019" t="s">
        <v>417</v>
      </c>
      <c r="AK74" s="1413" t="s">
        <v>734</v>
      </c>
      <c r="AL74" s="1413"/>
      <c r="AM74" s="1413"/>
      <c r="AN74" s="1413"/>
      <c r="AO74" s="1413"/>
      <c r="AP74" s="1413"/>
      <c r="AQ74" s="1077">
        <v>1500000</v>
      </c>
      <c r="AR74" s="1077">
        <v>500000</v>
      </c>
      <c r="AS74" s="1079">
        <v>1000000</v>
      </c>
      <c r="AT74" s="1078">
        <v>0</v>
      </c>
      <c r="AU74" s="1015"/>
      <c r="AV74" s="1077">
        <v>500000</v>
      </c>
      <c r="AW74" s="1078">
        <v>0</v>
      </c>
      <c r="AX74" s="1077">
        <v>500000</v>
      </c>
      <c r="AY74" s="1078">
        <v>0</v>
      </c>
      <c r="AZ74" s="1077">
        <v>500000</v>
      </c>
      <c r="BA74" s="1078">
        <v>0</v>
      </c>
      <c r="BB74" s="1079">
        <v>500000</v>
      </c>
      <c r="BC74" s="1078">
        <v>0</v>
      </c>
      <c r="BD74" s="1078">
        <v>0</v>
      </c>
      <c r="BG74" s="1073">
        <f t="shared" si="15"/>
        <v>1500000</v>
      </c>
      <c r="BH74" s="1073">
        <f t="shared" si="16"/>
        <v>500000</v>
      </c>
      <c r="BI74" s="1073">
        <f t="shared" si="17"/>
        <v>1000000</v>
      </c>
      <c r="BJ74" s="1073">
        <f t="shared" si="18"/>
        <v>0</v>
      </c>
      <c r="BK74" s="1073">
        <f t="shared" si="19"/>
        <v>500000</v>
      </c>
      <c r="BL74" s="1073">
        <f t="shared" si="20"/>
        <v>0</v>
      </c>
      <c r="BM74" s="1073">
        <f t="shared" si="21"/>
        <v>500000</v>
      </c>
      <c r="BN74" s="1073">
        <f t="shared" si="22"/>
        <v>0</v>
      </c>
      <c r="BO74" s="1073">
        <f t="shared" si="23"/>
        <v>500000</v>
      </c>
      <c r="BP74" s="1073">
        <f t="shared" si="24"/>
        <v>0</v>
      </c>
      <c r="BQ74" s="1073">
        <f t="shared" si="25"/>
        <v>500000</v>
      </c>
      <c r="BR74" s="1073">
        <f t="shared" si="26"/>
        <v>0</v>
      </c>
      <c r="BS74" s="1073">
        <f t="shared" si="27"/>
        <v>0</v>
      </c>
    </row>
    <row r="75" spans="1:71" ht="25.5" customHeight="1" x14ac:dyDescent="0.2">
      <c r="A75" s="1045" t="str">
        <f t="shared" si="14"/>
        <v>A2041610</v>
      </c>
      <c r="B75" s="1411" t="s">
        <v>361</v>
      </c>
      <c r="C75" s="1411"/>
      <c r="D75" s="1411" t="s">
        <v>741</v>
      </c>
      <c r="E75" s="1411"/>
      <c r="F75" s="1411" t="s">
        <v>739</v>
      </c>
      <c r="G75" s="1411"/>
      <c r="H75" s="1411" t="s">
        <v>742</v>
      </c>
      <c r="I75" s="1411"/>
      <c r="J75" s="1411" t="s">
        <v>738</v>
      </c>
      <c r="K75" s="1411"/>
      <c r="L75" s="1411"/>
      <c r="M75" s="1411" t="s">
        <v>753</v>
      </c>
      <c r="N75" s="1411"/>
      <c r="O75" s="1411"/>
      <c r="P75" s="1411"/>
      <c r="Q75" s="1411"/>
      <c r="R75" s="1411"/>
      <c r="S75" s="1411"/>
      <c r="T75" s="1412" t="s">
        <v>396</v>
      </c>
      <c r="U75" s="1412"/>
      <c r="V75" s="1412"/>
      <c r="W75" s="1412"/>
      <c r="X75" s="1412"/>
      <c r="Y75" s="1412"/>
      <c r="Z75" s="1412"/>
      <c r="AA75" s="1412"/>
      <c r="AB75" s="1411" t="s">
        <v>732</v>
      </c>
      <c r="AC75" s="1411"/>
      <c r="AD75" s="1411"/>
      <c r="AE75" s="1411"/>
      <c r="AF75" s="1411"/>
      <c r="AG75" s="1411" t="s">
        <v>733</v>
      </c>
      <c r="AH75" s="1411"/>
      <c r="AI75" s="1411"/>
      <c r="AJ75" s="1019" t="s">
        <v>417</v>
      </c>
      <c r="AK75" s="1413" t="s">
        <v>734</v>
      </c>
      <c r="AL75" s="1413"/>
      <c r="AM75" s="1413"/>
      <c r="AN75" s="1413"/>
      <c r="AO75" s="1413"/>
      <c r="AP75" s="1413"/>
      <c r="AQ75" s="1077">
        <v>407625668</v>
      </c>
      <c r="AR75" s="1077">
        <v>407008534</v>
      </c>
      <c r="AS75" s="1079">
        <v>617134</v>
      </c>
      <c r="AT75" s="1078">
        <v>0</v>
      </c>
      <c r="AU75" s="1015"/>
      <c r="AV75" s="1077">
        <v>407008534</v>
      </c>
      <c r="AW75" s="1078">
        <v>0</v>
      </c>
      <c r="AX75" s="1077">
        <v>399054248</v>
      </c>
      <c r="AY75" s="1079">
        <v>7954286</v>
      </c>
      <c r="AZ75" s="1077">
        <v>399054248</v>
      </c>
      <c r="BA75" s="1078">
        <v>0</v>
      </c>
      <c r="BB75" s="1079">
        <v>399054248</v>
      </c>
      <c r="BC75" s="1078">
        <v>0</v>
      </c>
      <c r="BD75" s="1078">
        <v>0</v>
      </c>
      <c r="BG75" s="1073">
        <f t="shared" si="15"/>
        <v>407625668</v>
      </c>
      <c r="BH75" s="1073">
        <f t="shared" si="16"/>
        <v>407008534</v>
      </c>
      <c r="BI75" s="1073">
        <f t="shared" si="17"/>
        <v>617134</v>
      </c>
      <c r="BJ75" s="1073">
        <f t="shared" si="18"/>
        <v>0</v>
      </c>
      <c r="BK75" s="1073">
        <f t="shared" si="19"/>
        <v>407008534</v>
      </c>
      <c r="BL75" s="1073">
        <f t="shared" si="20"/>
        <v>0</v>
      </c>
      <c r="BM75" s="1073">
        <f t="shared" si="21"/>
        <v>399054248</v>
      </c>
      <c r="BN75" s="1073">
        <f t="shared" si="22"/>
        <v>7954286</v>
      </c>
      <c r="BO75" s="1073">
        <f t="shared" si="23"/>
        <v>399054248</v>
      </c>
      <c r="BP75" s="1073">
        <f t="shared" si="24"/>
        <v>0</v>
      </c>
      <c r="BQ75" s="1073">
        <f t="shared" si="25"/>
        <v>399054248</v>
      </c>
      <c r="BR75" s="1073">
        <f t="shared" si="26"/>
        <v>0</v>
      </c>
      <c r="BS75" s="1073">
        <f t="shared" si="27"/>
        <v>0</v>
      </c>
    </row>
    <row r="76" spans="1:71" ht="25.5" customHeight="1" x14ac:dyDescent="0.2">
      <c r="A76" s="1045" t="str">
        <f t="shared" si="14"/>
        <v>A2041810</v>
      </c>
      <c r="B76" s="1411" t="s">
        <v>361</v>
      </c>
      <c r="C76" s="1411"/>
      <c r="D76" s="1411" t="s">
        <v>741</v>
      </c>
      <c r="E76" s="1411"/>
      <c r="F76" s="1411" t="s">
        <v>739</v>
      </c>
      <c r="G76" s="1411"/>
      <c r="H76" s="1411" t="s">
        <v>742</v>
      </c>
      <c r="I76" s="1411"/>
      <c r="J76" s="1411" t="s">
        <v>738</v>
      </c>
      <c r="K76" s="1411"/>
      <c r="L76" s="1411"/>
      <c r="M76" s="1411" t="s">
        <v>755</v>
      </c>
      <c r="N76" s="1411"/>
      <c r="O76" s="1411"/>
      <c r="P76" s="1411"/>
      <c r="Q76" s="1411"/>
      <c r="R76" s="1411"/>
      <c r="S76" s="1411"/>
      <c r="T76" s="1412" t="s">
        <v>397</v>
      </c>
      <c r="U76" s="1412"/>
      <c r="V76" s="1412"/>
      <c r="W76" s="1412"/>
      <c r="X76" s="1412"/>
      <c r="Y76" s="1412"/>
      <c r="Z76" s="1412"/>
      <c r="AA76" s="1412"/>
      <c r="AB76" s="1411" t="s">
        <v>732</v>
      </c>
      <c r="AC76" s="1411"/>
      <c r="AD76" s="1411"/>
      <c r="AE76" s="1411"/>
      <c r="AF76" s="1411"/>
      <c r="AG76" s="1411" t="s">
        <v>733</v>
      </c>
      <c r="AH76" s="1411"/>
      <c r="AI76" s="1411"/>
      <c r="AJ76" s="1019" t="s">
        <v>417</v>
      </c>
      <c r="AK76" s="1413" t="s">
        <v>734</v>
      </c>
      <c r="AL76" s="1413"/>
      <c r="AM76" s="1413"/>
      <c r="AN76" s="1413"/>
      <c r="AO76" s="1413"/>
      <c r="AP76" s="1413"/>
      <c r="AQ76" s="1077">
        <v>511719443</v>
      </c>
      <c r="AR76" s="1077">
        <v>511719442.39999998</v>
      </c>
      <c r="AS76" s="1078">
        <v>0.6</v>
      </c>
      <c r="AT76" s="1078">
        <v>0</v>
      </c>
      <c r="AU76" s="1015"/>
      <c r="AV76" s="1077">
        <v>114018744</v>
      </c>
      <c r="AW76" s="1079">
        <v>397700698.39999998</v>
      </c>
      <c r="AX76" s="1077">
        <v>69718744</v>
      </c>
      <c r="AY76" s="1079">
        <v>44300000</v>
      </c>
      <c r="AZ76" s="1077">
        <v>69718744</v>
      </c>
      <c r="BA76" s="1078">
        <v>0</v>
      </c>
      <c r="BB76" s="1079">
        <v>69718744</v>
      </c>
      <c r="BC76" s="1078">
        <v>0</v>
      </c>
      <c r="BD76" s="1078">
        <v>0</v>
      </c>
      <c r="BG76" s="1073">
        <f t="shared" si="15"/>
        <v>511719443</v>
      </c>
      <c r="BH76" s="1073">
        <f t="shared" si="16"/>
        <v>511719442.39999998</v>
      </c>
      <c r="BI76" s="1073">
        <f t="shared" si="17"/>
        <v>0.6</v>
      </c>
      <c r="BJ76" s="1073">
        <f t="shared" si="18"/>
        <v>0</v>
      </c>
      <c r="BK76" s="1073">
        <f t="shared" si="19"/>
        <v>114018744</v>
      </c>
      <c r="BL76" s="1073">
        <f t="shared" si="20"/>
        <v>397700698.39999998</v>
      </c>
      <c r="BM76" s="1073">
        <f t="shared" si="21"/>
        <v>69718744</v>
      </c>
      <c r="BN76" s="1073">
        <f t="shared" si="22"/>
        <v>44300000</v>
      </c>
      <c r="BO76" s="1073">
        <f t="shared" si="23"/>
        <v>69718744</v>
      </c>
      <c r="BP76" s="1073">
        <f t="shared" si="24"/>
        <v>0</v>
      </c>
      <c r="BQ76" s="1073">
        <f t="shared" si="25"/>
        <v>69718744</v>
      </c>
      <c r="BR76" s="1073">
        <f t="shared" si="26"/>
        <v>0</v>
      </c>
      <c r="BS76" s="1073">
        <f t="shared" si="27"/>
        <v>0</v>
      </c>
    </row>
    <row r="77" spans="1:71" ht="25.5" customHeight="1" x14ac:dyDescent="0.2">
      <c r="A77" s="1045" t="str">
        <f t="shared" si="14"/>
        <v>A2041910</v>
      </c>
      <c r="B77" s="1411" t="s">
        <v>361</v>
      </c>
      <c r="C77" s="1411"/>
      <c r="D77" s="1411" t="s">
        <v>741</v>
      </c>
      <c r="E77" s="1411"/>
      <c r="F77" s="1411" t="s">
        <v>739</v>
      </c>
      <c r="G77" s="1411"/>
      <c r="H77" s="1411" t="s">
        <v>742</v>
      </c>
      <c r="I77" s="1411"/>
      <c r="J77" s="1411" t="s">
        <v>738</v>
      </c>
      <c r="K77" s="1411"/>
      <c r="L77" s="1411"/>
      <c r="M77" s="1411" t="s">
        <v>747</v>
      </c>
      <c r="N77" s="1411"/>
      <c r="O77" s="1411"/>
      <c r="P77" s="1411"/>
      <c r="Q77" s="1411"/>
      <c r="R77" s="1411"/>
      <c r="S77" s="1411"/>
      <c r="T77" s="1412" t="s">
        <v>398</v>
      </c>
      <c r="U77" s="1412"/>
      <c r="V77" s="1412"/>
      <c r="W77" s="1412"/>
      <c r="X77" s="1412"/>
      <c r="Y77" s="1412"/>
      <c r="Z77" s="1412"/>
      <c r="AA77" s="1412"/>
      <c r="AB77" s="1411" t="s">
        <v>732</v>
      </c>
      <c r="AC77" s="1411"/>
      <c r="AD77" s="1411"/>
      <c r="AE77" s="1411"/>
      <c r="AF77" s="1411"/>
      <c r="AG77" s="1411" t="s">
        <v>733</v>
      </c>
      <c r="AH77" s="1411"/>
      <c r="AI77" s="1411"/>
      <c r="AJ77" s="1019" t="s">
        <v>417</v>
      </c>
      <c r="AK77" s="1413" t="s">
        <v>734</v>
      </c>
      <c r="AL77" s="1413"/>
      <c r="AM77" s="1413"/>
      <c r="AN77" s="1413"/>
      <c r="AO77" s="1413"/>
      <c r="AP77" s="1413"/>
      <c r="AQ77" s="1077">
        <v>1000000</v>
      </c>
      <c r="AR77" s="1077">
        <v>500000</v>
      </c>
      <c r="AS77" s="1079">
        <v>500000</v>
      </c>
      <c r="AT77" s="1078">
        <v>0</v>
      </c>
      <c r="AU77" s="1015"/>
      <c r="AV77" s="1077">
        <v>500000</v>
      </c>
      <c r="AW77" s="1078">
        <v>0</v>
      </c>
      <c r="AX77" s="1077">
        <v>500000</v>
      </c>
      <c r="AY77" s="1078">
        <v>0</v>
      </c>
      <c r="AZ77" s="1077">
        <v>500000</v>
      </c>
      <c r="BA77" s="1078">
        <v>0</v>
      </c>
      <c r="BB77" s="1079">
        <v>500000</v>
      </c>
      <c r="BC77" s="1078">
        <v>0</v>
      </c>
      <c r="BD77" s="1078">
        <v>0</v>
      </c>
      <c r="BG77" s="1073">
        <f t="shared" si="15"/>
        <v>1000000</v>
      </c>
      <c r="BH77" s="1073">
        <f t="shared" si="16"/>
        <v>500000</v>
      </c>
      <c r="BI77" s="1073">
        <f t="shared" si="17"/>
        <v>500000</v>
      </c>
      <c r="BJ77" s="1073">
        <f t="shared" si="18"/>
        <v>0</v>
      </c>
      <c r="BK77" s="1073">
        <f t="shared" si="19"/>
        <v>500000</v>
      </c>
      <c r="BL77" s="1073">
        <f t="shared" si="20"/>
        <v>0</v>
      </c>
      <c r="BM77" s="1073">
        <f t="shared" si="21"/>
        <v>500000</v>
      </c>
      <c r="BN77" s="1073">
        <f t="shared" si="22"/>
        <v>0</v>
      </c>
      <c r="BO77" s="1073">
        <f t="shared" si="23"/>
        <v>500000</v>
      </c>
      <c r="BP77" s="1073">
        <f t="shared" si="24"/>
        <v>0</v>
      </c>
      <c r="BQ77" s="1073">
        <f t="shared" si="25"/>
        <v>500000</v>
      </c>
      <c r="BR77" s="1073">
        <f t="shared" si="26"/>
        <v>0</v>
      </c>
      <c r="BS77" s="1073">
        <f t="shared" si="27"/>
        <v>0</v>
      </c>
    </row>
    <row r="78" spans="1:71" ht="25.5" customHeight="1" x14ac:dyDescent="0.2">
      <c r="A78" s="1045" t="str">
        <f t="shared" si="14"/>
        <v>A20411610</v>
      </c>
      <c r="B78" s="1411" t="s">
        <v>361</v>
      </c>
      <c r="C78" s="1411"/>
      <c r="D78" s="1411" t="s">
        <v>741</v>
      </c>
      <c r="E78" s="1411"/>
      <c r="F78" s="1411" t="s">
        <v>739</v>
      </c>
      <c r="G78" s="1411"/>
      <c r="H78" s="1411" t="s">
        <v>742</v>
      </c>
      <c r="I78" s="1411"/>
      <c r="J78" s="1411" t="s">
        <v>738</v>
      </c>
      <c r="K78" s="1411"/>
      <c r="L78" s="1411"/>
      <c r="M78" s="1411" t="s">
        <v>370</v>
      </c>
      <c r="N78" s="1411"/>
      <c r="O78" s="1411"/>
      <c r="P78" s="1411"/>
      <c r="Q78" s="1411"/>
      <c r="R78" s="1411"/>
      <c r="S78" s="1411"/>
      <c r="T78" s="1412" t="s">
        <v>399</v>
      </c>
      <c r="U78" s="1412"/>
      <c r="V78" s="1412"/>
      <c r="W78" s="1412"/>
      <c r="X78" s="1412"/>
      <c r="Y78" s="1412"/>
      <c r="Z78" s="1412"/>
      <c r="AA78" s="1412"/>
      <c r="AB78" s="1411" t="s">
        <v>732</v>
      </c>
      <c r="AC78" s="1411"/>
      <c r="AD78" s="1411"/>
      <c r="AE78" s="1411"/>
      <c r="AF78" s="1411"/>
      <c r="AG78" s="1411" t="s">
        <v>733</v>
      </c>
      <c r="AH78" s="1411"/>
      <c r="AI78" s="1411"/>
      <c r="AJ78" s="1019" t="s">
        <v>417</v>
      </c>
      <c r="AK78" s="1413" t="s">
        <v>734</v>
      </c>
      <c r="AL78" s="1413"/>
      <c r="AM78" s="1413"/>
      <c r="AN78" s="1413"/>
      <c r="AO78" s="1413"/>
      <c r="AP78" s="1413"/>
      <c r="AQ78" s="1076">
        <v>0</v>
      </c>
      <c r="AR78" s="1076">
        <v>0</v>
      </c>
      <c r="AS78" s="1078">
        <v>0</v>
      </c>
      <c r="AT78" s="1078">
        <v>0</v>
      </c>
      <c r="AU78" s="1015"/>
      <c r="AV78" s="1076">
        <v>0</v>
      </c>
      <c r="AW78" s="1078">
        <v>0</v>
      </c>
      <c r="AX78" s="1076">
        <v>0</v>
      </c>
      <c r="AY78" s="1078">
        <v>0</v>
      </c>
      <c r="AZ78" s="1076">
        <v>0</v>
      </c>
      <c r="BA78" s="1078">
        <v>0</v>
      </c>
      <c r="BB78" s="1078">
        <v>0</v>
      </c>
      <c r="BC78" s="1078">
        <v>0</v>
      </c>
      <c r="BD78" s="1078">
        <v>0</v>
      </c>
      <c r="BG78" s="1073">
        <f t="shared" si="15"/>
        <v>0</v>
      </c>
      <c r="BH78" s="1073">
        <f t="shared" si="16"/>
        <v>0</v>
      </c>
      <c r="BI78" s="1073">
        <f t="shared" si="17"/>
        <v>0</v>
      </c>
      <c r="BJ78" s="1073">
        <f t="shared" si="18"/>
        <v>0</v>
      </c>
      <c r="BK78" s="1073">
        <f t="shared" si="19"/>
        <v>0</v>
      </c>
      <c r="BL78" s="1073">
        <f t="shared" si="20"/>
        <v>0</v>
      </c>
      <c r="BM78" s="1073">
        <f t="shared" si="21"/>
        <v>0</v>
      </c>
      <c r="BN78" s="1073">
        <f t="shared" si="22"/>
        <v>0</v>
      </c>
      <c r="BO78" s="1073">
        <f t="shared" si="23"/>
        <v>0</v>
      </c>
      <c r="BP78" s="1073">
        <f t="shared" si="24"/>
        <v>0</v>
      </c>
      <c r="BQ78" s="1073">
        <f t="shared" si="25"/>
        <v>0</v>
      </c>
      <c r="BR78" s="1073">
        <f t="shared" si="26"/>
        <v>0</v>
      </c>
      <c r="BS78" s="1073">
        <f t="shared" si="27"/>
        <v>0</v>
      </c>
    </row>
    <row r="79" spans="1:71" ht="12.75" x14ac:dyDescent="0.2">
      <c r="A79" s="1045" t="str">
        <f t="shared" si="14"/>
        <v>A20412510</v>
      </c>
      <c r="B79" s="1411" t="s">
        <v>361</v>
      </c>
      <c r="C79" s="1411"/>
      <c r="D79" s="1411" t="s">
        <v>741</v>
      </c>
      <c r="E79" s="1411"/>
      <c r="F79" s="1411" t="s">
        <v>739</v>
      </c>
      <c r="G79" s="1411"/>
      <c r="H79" s="1411" t="s">
        <v>742</v>
      </c>
      <c r="I79" s="1411"/>
      <c r="J79" s="1411" t="s">
        <v>738</v>
      </c>
      <c r="K79" s="1411"/>
      <c r="L79" s="1411"/>
      <c r="M79" s="1411" t="s">
        <v>759</v>
      </c>
      <c r="N79" s="1411"/>
      <c r="O79" s="1411"/>
      <c r="P79" s="1411"/>
      <c r="Q79" s="1411"/>
      <c r="R79" s="1411"/>
      <c r="S79" s="1411"/>
      <c r="T79" s="1412" t="s">
        <v>400</v>
      </c>
      <c r="U79" s="1412"/>
      <c r="V79" s="1412"/>
      <c r="W79" s="1412"/>
      <c r="X79" s="1412"/>
      <c r="Y79" s="1412"/>
      <c r="Z79" s="1412"/>
      <c r="AA79" s="1412"/>
      <c r="AB79" s="1411" t="s">
        <v>732</v>
      </c>
      <c r="AC79" s="1411"/>
      <c r="AD79" s="1411"/>
      <c r="AE79" s="1411"/>
      <c r="AF79" s="1411"/>
      <c r="AG79" s="1411" t="s">
        <v>733</v>
      </c>
      <c r="AH79" s="1411"/>
      <c r="AI79" s="1411"/>
      <c r="AJ79" s="1019" t="s">
        <v>417</v>
      </c>
      <c r="AK79" s="1413" t="s">
        <v>734</v>
      </c>
      <c r="AL79" s="1413"/>
      <c r="AM79" s="1413"/>
      <c r="AN79" s="1413"/>
      <c r="AO79" s="1413"/>
      <c r="AP79" s="1413"/>
      <c r="AQ79" s="1077">
        <v>262500000</v>
      </c>
      <c r="AR79" s="1077">
        <v>261188221</v>
      </c>
      <c r="AS79" s="1079">
        <v>1311779</v>
      </c>
      <c r="AT79" s="1078">
        <v>0</v>
      </c>
      <c r="AU79" s="1015"/>
      <c r="AV79" s="1077">
        <v>261188221</v>
      </c>
      <c r="AW79" s="1078">
        <v>0</v>
      </c>
      <c r="AX79" s="1077">
        <v>500000</v>
      </c>
      <c r="AY79" s="1079">
        <v>260688221</v>
      </c>
      <c r="AZ79" s="1077">
        <v>500000</v>
      </c>
      <c r="BA79" s="1078">
        <v>0</v>
      </c>
      <c r="BB79" s="1079">
        <v>500000</v>
      </c>
      <c r="BC79" s="1078">
        <v>0</v>
      </c>
      <c r="BD79" s="1078">
        <v>0</v>
      </c>
      <c r="BG79" s="1073">
        <f t="shared" si="15"/>
        <v>262500000</v>
      </c>
      <c r="BH79" s="1073">
        <f t="shared" si="16"/>
        <v>261188221</v>
      </c>
      <c r="BI79" s="1073">
        <f t="shared" si="17"/>
        <v>1311779</v>
      </c>
      <c r="BJ79" s="1073">
        <f t="shared" si="18"/>
        <v>0</v>
      </c>
      <c r="BK79" s="1073">
        <f t="shared" si="19"/>
        <v>261188221</v>
      </c>
      <c r="BL79" s="1073">
        <f t="shared" si="20"/>
        <v>0</v>
      </c>
      <c r="BM79" s="1073">
        <f t="shared" si="21"/>
        <v>500000</v>
      </c>
      <c r="BN79" s="1073">
        <f t="shared" si="22"/>
        <v>260688221</v>
      </c>
      <c r="BO79" s="1073">
        <f t="shared" si="23"/>
        <v>500000</v>
      </c>
      <c r="BP79" s="1073">
        <f t="shared" si="24"/>
        <v>0</v>
      </c>
      <c r="BQ79" s="1073">
        <f t="shared" si="25"/>
        <v>500000</v>
      </c>
      <c r="BR79" s="1073">
        <f t="shared" si="26"/>
        <v>0</v>
      </c>
      <c r="BS79" s="1073">
        <f t="shared" si="27"/>
        <v>0</v>
      </c>
    </row>
    <row r="80" spans="1:71" ht="12.75" x14ac:dyDescent="0.2">
      <c r="A80" s="1045" t="str">
        <f t="shared" si="14"/>
        <v>A204210</v>
      </c>
      <c r="B80" s="1403" t="s">
        <v>361</v>
      </c>
      <c r="C80" s="1403"/>
      <c r="D80" s="1403" t="s">
        <v>741</v>
      </c>
      <c r="E80" s="1403"/>
      <c r="F80" s="1403" t="s">
        <v>739</v>
      </c>
      <c r="G80" s="1403"/>
      <c r="H80" s="1403" t="s">
        <v>742</v>
      </c>
      <c r="I80" s="1403"/>
      <c r="J80" s="1403" t="s">
        <v>741</v>
      </c>
      <c r="K80" s="1403"/>
      <c r="L80" s="1403"/>
      <c r="M80" s="1403"/>
      <c r="N80" s="1403"/>
      <c r="O80" s="1403"/>
      <c r="P80" s="1403"/>
      <c r="Q80" s="1403"/>
      <c r="R80" s="1403"/>
      <c r="S80" s="1403"/>
      <c r="T80" s="1402" t="s">
        <v>635</v>
      </c>
      <c r="U80" s="1402"/>
      <c r="V80" s="1402"/>
      <c r="W80" s="1402"/>
      <c r="X80" s="1402"/>
      <c r="Y80" s="1402"/>
      <c r="Z80" s="1402"/>
      <c r="AA80" s="1402"/>
      <c r="AB80" s="1403" t="s">
        <v>732</v>
      </c>
      <c r="AC80" s="1403"/>
      <c r="AD80" s="1403"/>
      <c r="AE80" s="1403"/>
      <c r="AF80" s="1403"/>
      <c r="AG80" s="1403" t="s">
        <v>733</v>
      </c>
      <c r="AH80" s="1403"/>
      <c r="AI80" s="1403"/>
      <c r="AJ80" s="1014" t="s">
        <v>417</v>
      </c>
      <c r="AK80" s="1404" t="s">
        <v>734</v>
      </c>
      <c r="AL80" s="1404"/>
      <c r="AM80" s="1404"/>
      <c r="AN80" s="1404"/>
      <c r="AO80" s="1404"/>
      <c r="AP80" s="1404"/>
      <c r="AQ80" s="1077">
        <v>40937304</v>
      </c>
      <c r="AR80" s="1077">
        <v>33820911</v>
      </c>
      <c r="AS80" s="1079">
        <v>7116393</v>
      </c>
      <c r="AT80" s="1078">
        <v>0</v>
      </c>
      <c r="AU80" s="1015"/>
      <c r="AV80" s="1077">
        <v>8294044</v>
      </c>
      <c r="AW80" s="1079">
        <v>25526867</v>
      </c>
      <c r="AX80" s="1077">
        <v>8294044</v>
      </c>
      <c r="AY80" s="1078">
        <v>0</v>
      </c>
      <c r="AZ80" s="1077">
        <v>8294044</v>
      </c>
      <c r="BA80" s="1078">
        <v>0</v>
      </c>
      <c r="BB80" s="1079">
        <v>8294044</v>
      </c>
      <c r="BC80" s="1078">
        <v>0</v>
      </c>
      <c r="BD80" s="1078">
        <v>0</v>
      </c>
      <c r="BG80" s="1073">
        <f t="shared" si="15"/>
        <v>40937304</v>
      </c>
      <c r="BH80" s="1073">
        <f t="shared" si="16"/>
        <v>33820911</v>
      </c>
      <c r="BI80" s="1073">
        <f t="shared" si="17"/>
        <v>7116393</v>
      </c>
      <c r="BJ80" s="1073">
        <f t="shared" si="18"/>
        <v>0</v>
      </c>
      <c r="BK80" s="1073">
        <f t="shared" si="19"/>
        <v>8294044</v>
      </c>
      <c r="BL80" s="1073">
        <f t="shared" si="20"/>
        <v>25526867</v>
      </c>
      <c r="BM80" s="1073">
        <f t="shared" si="21"/>
        <v>8294044</v>
      </c>
      <c r="BN80" s="1073">
        <f t="shared" si="22"/>
        <v>0</v>
      </c>
      <c r="BO80" s="1073">
        <f t="shared" si="23"/>
        <v>8294044</v>
      </c>
      <c r="BP80" s="1073">
        <f t="shared" si="24"/>
        <v>0</v>
      </c>
      <c r="BQ80" s="1073">
        <f t="shared" si="25"/>
        <v>8294044</v>
      </c>
      <c r="BR80" s="1073">
        <f t="shared" si="26"/>
        <v>0</v>
      </c>
      <c r="BS80" s="1073">
        <f t="shared" si="27"/>
        <v>0</v>
      </c>
    </row>
    <row r="81" spans="1:71" ht="25.5" customHeight="1" x14ac:dyDescent="0.2">
      <c r="A81" s="1045" t="str">
        <f t="shared" si="14"/>
        <v>A2042110</v>
      </c>
      <c r="B81" s="1411" t="s">
        <v>361</v>
      </c>
      <c r="C81" s="1411"/>
      <c r="D81" s="1411" t="s">
        <v>741</v>
      </c>
      <c r="E81" s="1411"/>
      <c r="F81" s="1411" t="s">
        <v>739</v>
      </c>
      <c r="G81" s="1411"/>
      <c r="H81" s="1411" t="s">
        <v>742</v>
      </c>
      <c r="I81" s="1411"/>
      <c r="J81" s="1411" t="s">
        <v>741</v>
      </c>
      <c r="K81" s="1411"/>
      <c r="L81" s="1411"/>
      <c r="M81" s="1411" t="s">
        <v>738</v>
      </c>
      <c r="N81" s="1411"/>
      <c r="O81" s="1411"/>
      <c r="P81" s="1411"/>
      <c r="Q81" s="1411"/>
      <c r="R81" s="1411"/>
      <c r="S81" s="1411"/>
      <c r="T81" s="1412" t="s">
        <v>401</v>
      </c>
      <c r="U81" s="1412"/>
      <c r="V81" s="1412"/>
      <c r="W81" s="1412"/>
      <c r="X81" s="1412"/>
      <c r="Y81" s="1412"/>
      <c r="Z81" s="1412"/>
      <c r="AA81" s="1412"/>
      <c r="AB81" s="1411" t="s">
        <v>732</v>
      </c>
      <c r="AC81" s="1411"/>
      <c r="AD81" s="1411"/>
      <c r="AE81" s="1411"/>
      <c r="AF81" s="1411"/>
      <c r="AG81" s="1411" t="s">
        <v>733</v>
      </c>
      <c r="AH81" s="1411"/>
      <c r="AI81" s="1411"/>
      <c r="AJ81" s="1019" t="s">
        <v>417</v>
      </c>
      <c r="AK81" s="1413" t="s">
        <v>734</v>
      </c>
      <c r="AL81" s="1413"/>
      <c r="AM81" s="1413"/>
      <c r="AN81" s="1413"/>
      <c r="AO81" s="1413"/>
      <c r="AP81" s="1413"/>
      <c r="AQ81" s="1077">
        <v>11780557</v>
      </c>
      <c r="AR81" s="1077">
        <v>6664164</v>
      </c>
      <c r="AS81" s="1079">
        <v>5116393</v>
      </c>
      <c r="AT81" s="1078">
        <v>0</v>
      </c>
      <c r="AU81" s="1015"/>
      <c r="AV81" s="1077">
        <v>6664164</v>
      </c>
      <c r="AW81" s="1078">
        <v>0</v>
      </c>
      <c r="AX81" s="1077">
        <v>6664164</v>
      </c>
      <c r="AY81" s="1078">
        <v>0</v>
      </c>
      <c r="AZ81" s="1077">
        <v>6664164</v>
      </c>
      <c r="BA81" s="1078">
        <v>0</v>
      </c>
      <c r="BB81" s="1079">
        <v>6664164</v>
      </c>
      <c r="BC81" s="1078">
        <v>0</v>
      </c>
      <c r="BD81" s="1078">
        <v>0</v>
      </c>
      <c r="BG81" s="1073">
        <f t="shared" si="15"/>
        <v>11780557</v>
      </c>
      <c r="BH81" s="1073">
        <f t="shared" si="16"/>
        <v>6664164</v>
      </c>
      <c r="BI81" s="1073">
        <f t="shared" si="17"/>
        <v>5116393</v>
      </c>
      <c r="BJ81" s="1073">
        <f t="shared" si="18"/>
        <v>0</v>
      </c>
      <c r="BK81" s="1073">
        <f t="shared" si="19"/>
        <v>6664164</v>
      </c>
      <c r="BL81" s="1073">
        <f t="shared" si="20"/>
        <v>0</v>
      </c>
      <c r="BM81" s="1073">
        <f t="shared" si="21"/>
        <v>6664164</v>
      </c>
      <c r="BN81" s="1073">
        <f t="shared" si="22"/>
        <v>0</v>
      </c>
      <c r="BO81" s="1073">
        <f t="shared" si="23"/>
        <v>6664164</v>
      </c>
      <c r="BP81" s="1073">
        <f t="shared" si="24"/>
        <v>0</v>
      </c>
      <c r="BQ81" s="1073">
        <f t="shared" si="25"/>
        <v>6664164</v>
      </c>
      <c r="BR81" s="1073">
        <f t="shared" si="26"/>
        <v>0</v>
      </c>
      <c r="BS81" s="1073">
        <f t="shared" si="27"/>
        <v>0</v>
      </c>
    </row>
    <row r="82" spans="1:71" ht="25.5" customHeight="1" x14ac:dyDescent="0.2">
      <c r="A82" s="1045" t="str">
        <f t="shared" si="14"/>
        <v>A2042210</v>
      </c>
      <c r="B82" s="1411" t="s">
        <v>361</v>
      </c>
      <c r="C82" s="1411"/>
      <c r="D82" s="1411" t="s">
        <v>741</v>
      </c>
      <c r="E82" s="1411"/>
      <c r="F82" s="1411" t="s">
        <v>739</v>
      </c>
      <c r="G82" s="1411"/>
      <c r="H82" s="1411" t="s">
        <v>742</v>
      </c>
      <c r="I82" s="1411"/>
      <c r="J82" s="1411" t="s">
        <v>741</v>
      </c>
      <c r="K82" s="1411"/>
      <c r="L82" s="1411"/>
      <c r="M82" s="1411" t="s">
        <v>741</v>
      </c>
      <c r="N82" s="1411"/>
      <c r="O82" s="1411"/>
      <c r="P82" s="1411"/>
      <c r="Q82" s="1411"/>
      <c r="R82" s="1411"/>
      <c r="S82" s="1411"/>
      <c r="T82" s="1412" t="s">
        <v>402</v>
      </c>
      <c r="U82" s="1412"/>
      <c r="V82" s="1412"/>
      <c r="W82" s="1412"/>
      <c r="X82" s="1412"/>
      <c r="Y82" s="1412"/>
      <c r="Z82" s="1412"/>
      <c r="AA82" s="1412"/>
      <c r="AB82" s="1411" t="s">
        <v>732</v>
      </c>
      <c r="AC82" s="1411"/>
      <c r="AD82" s="1411"/>
      <c r="AE82" s="1411"/>
      <c r="AF82" s="1411"/>
      <c r="AG82" s="1411" t="s">
        <v>733</v>
      </c>
      <c r="AH82" s="1411"/>
      <c r="AI82" s="1411"/>
      <c r="AJ82" s="1019" t="s">
        <v>417</v>
      </c>
      <c r="AK82" s="1413" t="s">
        <v>734</v>
      </c>
      <c r="AL82" s="1413"/>
      <c r="AM82" s="1413"/>
      <c r="AN82" s="1413"/>
      <c r="AO82" s="1413"/>
      <c r="AP82" s="1413"/>
      <c r="AQ82" s="1077">
        <v>29156747</v>
      </c>
      <c r="AR82" s="1077">
        <v>27156747</v>
      </c>
      <c r="AS82" s="1079">
        <v>2000000</v>
      </c>
      <c r="AT82" s="1078">
        <v>0</v>
      </c>
      <c r="AU82" s="1015"/>
      <c r="AV82" s="1077">
        <v>1629880</v>
      </c>
      <c r="AW82" s="1079">
        <v>25526867</v>
      </c>
      <c r="AX82" s="1077">
        <v>1629880</v>
      </c>
      <c r="AY82" s="1078">
        <v>0</v>
      </c>
      <c r="AZ82" s="1077">
        <v>1629880</v>
      </c>
      <c r="BA82" s="1078">
        <v>0</v>
      </c>
      <c r="BB82" s="1079">
        <v>1629880</v>
      </c>
      <c r="BC82" s="1078">
        <v>0</v>
      </c>
      <c r="BD82" s="1078">
        <v>0</v>
      </c>
      <c r="BG82" s="1073">
        <f t="shared" si="15"/>
        <v>29156747</v>
      </c>
      <c r="BH82" s="1073">
        <f t="shared" si="16"/>
        <v>27156747</v>
      </c>
      <c r="BI82" s="1073">
        <f t="shared" si="17"/>
        <v>2000000</v>
      </c>
      <c r="BJ82" s="1073">
        <f t="shared" si="18"/>
        <v>0</v>
      </c>
      <c r="BK82" s="1073">
        <f t="shared" si="19"/>
        <v>1629880</v>
      </c>
      <c r="BL82" s="1073">
        <f t="shared" si="20"/>
        <v>25526867</v>
      </c>
      <c r="BM82" s="1073">
        <f t="shared" si="21"/>
        <v>1629880</v>
      </c>
      <c r="BN82" s="1073">
        <f t="shared" si="22"/>
        <v>0</v>
      </c>
      <c r="BO82" s="1073">
        <f t="shared" si="23"/>
        <v>1629880</v>
      </c>
      <c r="BP82" s="1073">
        <f t="shared" si="24"/>
        <v>0</v>
      </c>
      <c r="BQ82" s="1073">
        <f t="shared" si="25"/>
        <v>1629880</v>
      </c>
      <c r="BR82" s="1073">
        <f t="shared" si="26"/>
        <v>0</v>
      </c>
      <c r="BS82" s="1073">
        <f t="shared" si="27"/>
        <v>0</v>
      </c>
    </row>
    <row r="83" spans="1:71" ht="12.75" x14ac:dyDescent="0.2">
      <c r="A83" s="1045" t="str">
        <f t="shared" si="14"/>
        <v>A204410</v>
      </c>
      <c r="B83" s="1403" t="s">
        <v>361</v>
      </c>
      <c r="C83" s="1403"/>
      <c r="D83" s="1403" t="s">
        <v>741</v>
      </c>
      <c r="E83" s="1403"/>
      <c r="F83" s="1403" t="s">
        <v>739</v>
      </c>
      <c r="G83" s="1403"/>
      <c r="H83" s="1403" t="s">
        <v>742</v>
      </c>
      <c r="I83" s="1403"/>
      <c r="J83" s="1403" t="s">
        <v>742</v>
      </c>
      <c r="K83" s="1403"/>
      <c r="L83" s="1403"/>
      <c r="M83" s="1403"/>
      <c r="N83" s="1403"/>
      <c r="O83" s="1403"/>
      <c r="P83" s="1403"/>
      <c r="Q83" s="1403"/>
      <c r="R83" s="1403"/>
      <c r="S83" s="1403"/>
      <c r="T83" s="1402" t="s">
        <v>637</v>
      </c>
      <c r="U83" s="1402"/>
      <c r="V83" s="1402"/>
      <c r="W83" s="1402"/>
      <c r="X83" s="1402"/>
      <c r="Y83" s="1402"/>
      <c r="Z83" s="1402"/>
      <c r="AA83" s="1402"/>
      <c r="AB83" s="1403" t="s">
        <v>732</v>
      </c>
      <c r="AC83" s="1403"/>
      <c r="AD83" s="1403"/>
      <c r="AE83" s="1403"/>
      <c r="AF83" s="1403"/>
      <c r="AG83" s="1403" t="s">
        <v>733</v>
      </c>
      <c r="AH83" s="1403"/>
      <c r="AI83" s="1403"/>
      <c r="AJ83" s="1014" t="s">
        <v>417</v>
      </c>
      <c r="AK83" s="1404" t="s">
        <v>734</v>
      </c>
      <c r="AL83" s="1404"/>
      <c r="AM83" s="1404"/>
      <c r="AN83" s="1404"/>
      <c r="AO83" s="1404"/>
      <c r="AP83" s="1404"/>
      <c r="AQ83" s="1077">
        <v>1119609341</v>
      </c>
      <c r="AR83" s="1077">
        <v>1109208485</v>
      </c>
      <c r="AS83" s="1079">
        <v>10400856</v>
      </c>
      <c r="AT83" s="1078">
        <v>0</v>
      </c>
      <c r="AU83" s="1015"/>
      <c r="AV83" s="1077">
        <v>1075999524.6500001</v>
      </c>
      <c r="AW83" s="1079">
        <v>33208960.350000001</v>
      </c>
      <c r="AX83" s="1077">
        <v>624971723.64999998</v>
      </c>
      <c r="AY83" s="1079">
        <v>451027801</v>
      </c>
      <c r="AZ83" s="1077">
        <v>624971723.64999998</v>
      </c>
      <c r="BA83" s="1078">
        <v>0</v>
      </c>
      <c r="BB83" s="1079">
        <v>624971723.64999998</v>
      </c>
      <c r="BC83" s="1078">
        <v>0</v>
      </c>
      <c r="BD83" s="1078">
        <v>0</v>
      </c>
      <c r="BG83" s="1073">
        <f t="shared" si="15"/>
        <v>1119609341</v>
      </c>
      <c r="BH83" s="1073">
        <f t="shared" si="16"/>
        <v>1109208485</v>
      </c>
      <c r="BI83" s="1073">
        <f t="shared" si="17"/>
        <v>10400856</v>
      </c>
      <c r="BJ83" s="1073">
        <f t="shared" si="18"/>
        <v>0</v>
      </c>
      <c r="BK83" s="1073">
        <f t="shared" si="19"/>
        <v>1075999524.6500001</v>
      </c>
      <c r="BL83" s="1073">
        <f t="shared" si="20"/>
        <v>33208960.350000001</v>
      </c>
      <c r="BM83" s="1073">
        <f t="shared" si="21"/>
        <v>624971723.64999998</v>
      </c>
      <c r="BN83" s="1073">
        <f t="shared" si="22"/>
        <v>451027801</v>
      </c>
      <c r="BO83" s="1073">
        <f t="shared" si="23"/>
        <v>624971723.64999998</v>
      </c>
      <c r="BP83" s="1073">
        <f t="shared" si="24"/>
        <v>0</v>
      </c>
      <c r="BQ83" s="1073">
        <f t="shared" si="25"/>
        <v>624971723.64999998</v>
      </c>
      <c r="BR83" s="1073">
        <f t="shared" si="26"/>
        <v>0</v>
      </c>
      <c r="BS83" s="1073">
        <f t="shared" si="27"/>
        <v>0</v>
      </c>
    </row>
    <row r="84" spans="1:71" ht="25.5" customHeight="1" x14ac:dyDescent="0.2">
      <c r="A84" s="1045" t="str">
        <f t="shared" si="14"/>
        <v>A2044110</v>
      </c>
      <c r="B84" s="1411" t="s">
        <v>361</v>
      </c>
      <c r="C84" s="1411"/>
      <c r="D84" s="1411" t="s">
        <v>741</v>
      </c>
      <c r="E84" s="1411"/>
      <c r="F84" s="1411" t="s">
        <v>739</v>
      </c>
      <c r="G84" s="1411"/>
      <c r="H84" s="1411" t="s">
        <v>742</v>
      </c>
      <c r="I84" s="1411"/>
      <c r="J84" s="1411" t="s">
        <v>742</v>
      </c>
      <c r="K84" s="1411"/>
      <c r="L84" s="1411"/>
      <c r="M84" s="1411" t="s">
        <v>738</v>
      </c>
      <c r="N84" s="1411"/>
      <c r="O84" s="1411"/>
      <c r="P84" s="1411"/>
      <c r="Q84" s="1411"/>
      <c r="R84" s="1411"/>
      <c r="S84" s="1411"/>
      <c r="T84" s="1412" t="s">
        <v>403</v>
      </c>
      <c r="U84" s="1412"/>
      <c r="V84" s="1412"/>
      <c r="W84" s="1412"/>
      <c r="X84" s="1412"/>
      <c r="Y84" s="1412"/>
      <c r="Z84" s="1412"/>
      <c r="AA84" s="1412"/>
      <c r="AB84" s="1411" t="s">
        <v>732</v>
      </c>
      <c r="AC84" s="1411"/>
      <c r="AD84" s="1411"/>
      <c r="AE84" s="1411"/>
      <c r="AF84" s="1411"/>
      <c r="AG84" s="1411" t="s">
        <v>733</v>
      </c>
      <c r="AH84" s="1411"/>
      <c r="AI84" s="1411"/>
      <c r="AJ84" s="1019" t="s">
        <v>417</v>
      </c>
      <c r="AK84" s="1413" t="s">
        <v>734</v>
      </c>
      <c r="AL84" s="1413"/>
      <c r="AM84" s="1413"/>
      <c r="AN84" s="1413"/>
      <c r="AO84" s="1413"/>
      <c r="AP84" s="1413"/>
      <c r="AQ84" s="1077">
        <v>400000000</v>
      </c>
      <c r="AR84" s="1077">
        <v>399000000</v>
      </c>
      <c r="AS84" s="1079">
        <v>1000000</v>
      </c>
      <c r="AT84" s="1078">
        <v>0</v>
      </c>
      <c r="AU84" s="1015"/>
      <c r="AV84" s="1077">
        <v>396991620</v>
      </c>
      <c r="AW84" s="1079">
        <v>2008380</v>
      </c>
      <c r="AX84" s="1077">
        <v>270026819</v>
      </c>
      <c r="AY84" s="1079">
        <v>126964801</v>
      </c>
      <c r="AZ84" s="1077">
        <v>270026819</v>
      </c>
      <c r="BA84" s="1078">
        <v>0</v>
      </c>
      <c r="BB84" s="1079">
        <v>270026819</v>
      </c>
      <c r="BC84" s="1078">
        <v>0</v>
      </c>
      <c r="BD84" s="1078">
        <v>0</v>
      </c>
      <c r="BG84" s="1073">
        <f t="shared" si="15"/>
        <v>400000000</v>
      </c>
      <c r="BH84" s="1073">
        <f t="shared" si="16"/>
        <v>399000000</v>
      </c>
      <c r="BI84" s="1073">
        <f t="shared" si="17"/>
        <v>1000000</v>
      </c>
      <c r="BJ84" s="1073">
        <f t="shared" si="18"/>
        <v>0</v>
      </c>
      <c r="BK84" s="1073">
        <f t="shared" si="19"/>
        <v>396991620</v>
      </c>
      <c r="BL84" s="1073">
        <f t="shared" si="20"/>
        <v>2008380</v>
      </c>
      <c r="BM84" s="1073">
        <f t="shared" si="21"/>
        <v>270026819</v>
      </c>
      <c r="BN84" s="1073">
        <f t="shared" si="22"/>
        <v>126964801</v>
      </c>
      <c r="BO84" s="1073">
        <f t="shared" si="23"/>
        <v>270026819</v>
      </c>
      <c r="BP84" s="1073">
        <f t="shared" si="24"/>
        <v>0</v>
      </c>
      <c r="BQ84" s="1073">
        <f t="shared" si="25"/>
        <v>270026819</v>
      </c>
      <c r="BR84" s="1073">
        <f t="shared" si="26"/>
        <v>0</v>
      </c>
      <c r="BS84" s="1073">
        <f t="shared" si="27"/>
        <v>0</v>
      </c>
    </row>
    <row r="85" spans="1:71" ht="25.5" customHeight="1" x14ac:dyDescent="0.2">
      <c r="A85" s="1045" t="str">
        <f t="shared" si="14"/>
        <v>A2044610</v>
      </c>
      <c r="B85" s="1411" t="s">
        <v>361</v>
      </c>
      <c r="C85" s="1411"/>
      <c r="D85" s="1411" t="s">
        <v>741</v>
      </c>
      <c r="E85" s="1411"/>
      <c r="F85" s="1411" t="s">
        <v>739</v>
      </c>
      <c r="G85" s="1411"/>
      <c r="H85" s="1411" t="s">
        <v>742</v>
      </c>
      <c r="I85" s="1411"/>
      <c r="J85" s="1411" t="s">
        <v>742</v>
      </c>
      <c r="K85" s="1411"/>
      <c r="L85" s="1411"/>
      <c r="M85" s="1411" t="s">
        <v>753</v>
      </c>
      <c r="N85" s="1411"/>
      <c r="O85" s="1411"/>
      <c r="P85" s="1411"/>
      <c r="Q85" s="1411"/>
      <c r="R85" s="1411"/>
      <c r="S85" s="1411"/>
      <c r="T85" s="1412" t="s">
        <v>404</v>
      </c>
      <c r="U85" s="1412"/>
      <c r="V85" s="1412"/>
      <c r="W85" s="1412"/>
      <c r="X85" s="1412"/>
      <c r="Y85" s="1412"/>
      <c r="Z85" s="1412"/>
      <c r="AA85" s="1412"/>
      <c r="AB85" s="1411" t="s">
        <v>732</v>
      </c>
      <c r="AC85" s="1411"/>
      <c r="AD85" s="1411"/>
      <c r="AE85" s="1411"/>
      <c r="AF85" s="1411"/>
      <c r="AG85" s="1411" t="s">
        <v>733</v>
      </c>
      <c r="AH85" s="1411"/>
      <c r="AI85" s="1411"/>
      <c r="AJ85" s="1019" t="s">
        <v>417</v>
      </c>
      <c r="AK85" s="1413" t="s">
        <v>734</v>
      </c>
      <c r="AL85" s="1413"/>
      <c r="AM85" s="1413"/>
      <c r="AN85" s="1413"/>
      <c r="AO85" s="1413"/>
      <c r="AP85" s="1413"/>
      <c r="AQ85" s="1077">
        <v>10000000</v>
      </c>
      <c r="AR85" s="1077">
        <v>10000000</v>
      </c>
      <c r="AS85" s="1078">
        <v>0</v>
      </c>
      <c r="AT85" s="1078">
        <v>0</v>
      </c>
      <c r="AU85" s="1015"/>
      <c r="AV85" s="1077">
        <v>9483000</v>
      </c>
      <c r="AW85" s="1079">
        <v>517000</v>
      </c>
      <c r="AX85" s="1076">
        <v>0</v>
      </c>
      <c r="AY85" s="1079">
        <v>9483000</v>
      </c>
      <c r="AZ85" s="1076">
        <v>0</v>
      </c>
      <c r="BA85" s="1078">
        <v>0</v>
      </c>
      <c r="BB85" s="1078">
        <v>0</v>
      </c>
      <c r="BC85" s="1078">
        <v>0</v>
      </c>
      <c r="BD85" s="1078">
        <v>0</v>
      </c>
      <c r="BG85" s="1073">
        <f t="shared" si="15"/>
        <v>10000000</v>
      </c>
      <c r="BH85" s="1073">
        <f t="shared" si="16"/>
        <v>10000000</v>
      </c>
      <c r="BI85" s="1073">
        <f t="shared" si="17"/>
        <v>0</v>
      </c>
      <c r="BJ85" s="1073">
        <f t="shared" si="18"/>
        <v>0</v>
      </c>
      <c r="BK85" s="1073">
        <f t="shared" si="19"/>
        <v>9483000</v>
      </c>
      <c r="BL85" s="1073">
        <f t="shared" si="20"/>
        <v>517000</v>
      </c>
      <c r="BM85" s="1073">
        <f t="shared" si="21"/>
        <v>0</v>
      </c>
      <c r="BN85" s="1073">
        <f t="shared" si="22"/>
        <v>9483000</v>
      </c>
      <c r="BO85" s="1073">
        <f t="shared" si="23"/>
        <v>0</v>
      </c>
      <c r="BP85" s="1073">
        <f t="shared" si="24"/>
        <v>0</v>
      </c>
      <c r="BQ85" s="1073">
        <f t="shared" si="25"/>
        <v>0</v>
      </c>
      <c r="BR85" s="1073">
        <f t="shared" si="26"/>
        <v>0</v>
      </c>
      <c r="BS85" s="1073">
        <f t="shared" si="27"/>
        <v>0</v>
      </c>
    </row>
    <row r="86" spans="1:71" ht="25.5" customHeight="1" x14ac:dyDescent="0.2">
      <c r="A86" s="1045" t="str">
        <f t="shared" si="14"/>
        <v>A2044910</v>
      </c>
      <c r="B86" s="1411" t="s">
        <v>361</v>
      </c>
      <c r="C86" s="1411"/>
      <c r="D86" s="1411" t="s">
        <v>741</v>
      </c>
      <c r="E86" s="1411"/>
      <c r="F86" s="1411" t="s">
        <v>739</v>
      </c>
      <c r="G86" s="1411"/>
      <c r="H86" s="1411" t="s">
        <v>742</v>
      </c>
      <c r="I86" s="1411"/>
      <c r="J86" s="1411" t="s">
        <v>742</v>
      </c>
      <c r="K86" s="1411"/>
      <c r="L86" s="1411"/>
      <c r="M86" s="1411" t="s">
        <v>747</v>
      </c>
      <c r="N86" s="1411"/>
      <c r="O86" s="1411"/>
      <c r="P86" s="1411"/>
      <c r="Q86" s="1411"/>
      <c r="R86" s="1411"/>
      <c r="S86" s="1411"/>
      <c r="T86" s="1412" t="s">
        <v>405</v>
      </c>
      <c r="U86" s="1412"/>
      <c r="V86" s="1412"/>
      <c r="W86" s="1412"/>
      <c r="X86" s="1412"/>
      <c r="Y86" s="1412"/>
      <c r="Z86" s="1412"/>
      <c r="AA86" s="1412"/>
      <c r="AB86" s="1411" t="s">
        <v>732</v>
      </c>
      <c r="AC86" s="1411"/>
      <c r="AD86" s="1411"/>
      <c r="AE86" s="1411"/>
      <c r="AF86" s="1411"/>
      <c r="AG86" s="1411" t="s">
        <v>733</v>
      </c>
      <c r="AH86" s="1411"/>
      <c r="AI86" s="1411"/>
      <c r="AJ86" s="1019" t="s">
        <v>417</v>
      </c>
      <c r="AK86" s="1413" t="s">
        <v>734</v>
      </c>
      <c r="AL86" s="1413"/>
      <c r="AM86" s="1413"/>
      <c r="AN86" s="1413"/>
      <c r="AO86" s="1413"/>
      <c r="AP86" s="1413"/>
      <c r="AQ86" s="1077">
        <v>30000000</v>
      </c>
      <c r="AR86" s="1077">
        <v>27042392</v>
      </c>
      <c r="AS86" s="1079">
        <v>2957608</v>
      </c>
      <c r="AT86" s="1078">
        <v>0</v>
      </c>
      <c r="AU86" s="1015"/>
      <c r="AV86" s="1077">
        <v>3042392</v>
      </c>
      <c r="AW86" s="1079">
        <v>24000000</v>
      </c>
      <c r="AX86" s="1077">
        <v>3042392</v>
      </c>
      <c r="AY86" s="1078">
        <v>0</v>
      </c>
      <c r="AZ86" s="1077">
        <v>3042392</v>
      </c>
      <c r="BA86" s="1078">
        <v>0</v>
      </c>
      <c r="BB86" s="1079">
        <v>3042392</v>
      </c>
      <c r="BC86" s="1078">
        <v>0</v>
      </c>
      <c r="BD86" s="1078">
        <v>0</v>
      </c>
      <c r="BG86" s="1073">
        <f t="shared" si="15"/>
        <v>30000000</v>
      </c>
      <c r="BH86" s="1073">
        <f t="shared" si="16"/>
        <v>27042392</v>
      </c>
      <c r="BI86" s="1073">
        <f t="shared" si="17"/>
        <v>2957608</v>
      </c>
      <c r="BJ86" s="1073">
        <f t="shared" si="18"/>
        <v>0</v>
      </c>
      <c r="BK86" s="1073">
        <f t="shared" si="19"/>
        <v>3042392</v>
      </c>
      <c r="BL86" s="1073">
        <f t="shared" si="20"/>
        <v>24000000</v>
      </c>
      <c r="BM86" s="1073">
        <f t="shared" si="21"/>
        <v>3042392</v>
      </c>
      <c r="BN86" s="1073">
        <f t="shared" si="22"/>
        <v>0</v>
      </c>
      <c r="BO86" s="1073">
        <f t="shared" si="23"/>
        <v>3042392</v>
      </c>
      <c r="BP86" s="1073">
        <f t="shared" si="24"/>
        <v>0</v>
      </c>
      <c r="BQ86" s="1073">
        <f t="shared" si="25"/>
        <v>3042392</v>
      </c>
      <c r="BR86" s="1073">
        <f t="shared" si="26"/>
        <v>0</v>
      </c>
      <c r="BS86" s="1073">
        <f t="shared" si="27"/>
        <v>0</v>
      </c>
    </row>
    <row r="87" spans="1:71" ht="25.5" customHeight="1" x14ac:dyDescent="0.2">
      <c r="A87" s="1045" t="str">
        <f t="shared" si="14"/>
        <v>A20441510</v>
      </c>
      <c r="B87" s="1411" t="s">
        <v>361</v>
      </c>
      <c r="C87" s="1411"/>
      <c r="D87" s="1411" t="s">
        <v>741</v>
      </c>
      <c r="E87" s="1411"/>
      <c r="F87" s="1411" t="s">
        <v>739</v>
      </c>
      <c r="G87" s="1411"/>
      <c r="H87" s="1411" t="s">
        <v>742</v>
      </c>
      <c r="I87" s="1411"/>
      <c r="J87" s="1411" t="s">
        <v>742</v>
      </c>
      <c r="K87" s="1411"/>
      <c r="L87" s="1411"/>
      <c r="M87" s="1411" t="s">
        <v>745</v>
      </c>
      <c r="N87" s="1411"/>
      <c r="O87" s="1411"/>
      <c r="P87" s="1411"/>
      <c r="Q87" s="1411"/>
      <c r="R87" s="1411"/>
      <c r="S87" s="1411"/>
      <c r="T87" s="1412" t="s">
        <v>406</v>
      </c>
      <c r="U87" s="1412"/>
      <c r="V87" s="1412"/>
      <c r="W87" s="1412"/>
      <c r="X87" s="1412"/>
      <c r="Y87" s="1412"/>
      <c r="Z87" s="1412"/>
      <c r="AA87" s="1412"/>
      <c r="AB87" s="1411" t="s">
        <v>732</v>
      </c>
      <c r="AC87" s="1411"/>
      <c r="AD87" s="1411"/>
      <c r="AE87" s="1411"/>
      <c r="AF87" s="1411"/>
      <c r="AG87" s="1411" t="s">
        <v>733</v>
      </c>
      <c r="AH87" s="1411"/>
      <c r="AI87" s="1411"/>
      <c r="AJ87" s="1019" t="s">
        <v>417</v>
      </c>
      <c r="AK87" s="1413" t="s">
        <v>734</v>
      </c>
      <c r="AL87" s="1413"/>
      <c r="AM87" s="1413"/>
      <c r="AN87" s="1413"/>
      <c r="AO87" s="1413"/>
      <c r="AP87" s="1413"/>
      <c r="AQ87" s="1077">
        <v>551000000</v>
      </c>
      <c r="AR87" s="1077">
        <v>549638466</v>
      </c>
      <c r="AS87" s="1079">
        <v>1361534</v>
      </c>
      <c r="AT87" s="1078">
        <v>0</v>
      </c>
      <c r="AU87" s="1015"/>
      <c r="AV87" s="1077">
        <v>549638465.64999998</v>
      </c>
      <c r="AW87" s="1078">
        <v>0.35</v>
      </c>
      <c r="AX87" s="1077">
        <v>235058465.65000001</v>
      </c>
      <c r="AY87" s="1079">
        <v>314580000</v>
      </c>
      <c r="AZ87" s="1077">
        <v>235058465.65000001</v>
      </c>
      <c r="BA87" s="1078">
        <v>0</v>
      </c>
      <c r="BB87" s="1079">
        <v>235058465.65000001</v>
      </c>
      <c r="BC87" s="1078">
        <v>0</v>
      </c>
      <c r="BD87" s="1078">
        <v>0</v>
      </c>
      <c r="BG87" s="1073">
        <f t="shared" si="15"/>
        <v>551000000</v>
      </c>
      <c r="BH87" s="1073">
        <f t="shared" si="16"/>
        <v>549638466</v>
      </c>
      <c r="BI87" s="1073">
        <f t="shared" si="17"/>
        <v>1361534</v>
      </c>
      <c r="BJ87" s="1073">
        <f t="shared" si="18"/>
        <v>0</v>
      </c>
      <c r="BK87" s="1073">
        <f t="shared" si="19"/>
        <v>549638465.64999998</v>
      </c>
      <c r="BL87" s="1073">
        <f t="shared" si="20"/>
        <v>0.35</v>
      </c>
      <c r="BM87" s="1073">
        <f t="shared" si="21"/>
        <v>235058465.65000001</v>
      </c>
      <c r="BN87" s="1073">
        <f t="shared" si="22"/>
        <v>314580000</v>
      </c>
      <c r="BO87" s="1073">
        <f t="shared" si="23"/>
        <v>235058465.65000001</v>
      </c>
      <c r="BP87" s="1073">
        <f t="shared" si="24"/>
        <v>0</v>
      </c>
      <c r="BQ87" s="1073">
        <f t="shared" si="25"/>
        <v>235058465.65000001</v>
      </c>
      <c r="BR87" s="1073">
        <f t="shared" si="26"/>
        <v>0</v>
      </c>
      <c r="BS87" s="1073">
        <f t="shared" si="27"/>
        <v>0</v>
      </c>
    </row>
    <row r="88" spans="1:71" ht="25.5" customHeight="1" x14ac:dyDescent="0.2">
      <c r="A88" s="1045" t="str">
        <f t="shared" si="14"/>
        <v>A20441710</v>
      </c>
      <c r="B88" s="1411" t="s">
        <v>361</v>
      </c>
      <c r="C88" s="1411"/>
      <c r="D88" s="1411" t="s">
        <v>741</v>
      </c>
      <c r="E88" s="1411"/>
      <c r="F88" s="1411" t="s">
        <v>739</v>
      </c>
      <c r="G88" s="1411"/>
      <c r="H88" s="1411" t="s">
        <v>742</v>
      </c>
      <c r="I88" s="1411"/>
      <c r="J88" s="1411" t="s">
        <v>742</v>
      </c>
      <c r="K88" s="1411"/>
      <c r="L88" s="1411"/>
      <c r="M88" s="1411" t="s">
        <v>760</v>
      </c>
      <c r="N88" s="1411"/>
      <c r="O88" s="1411"/>
      <c r="P88" s="1411"/>
      <c r="Q88" s="1411"/>
      <c r="R88" s="1411"/>
      <c r="S88" s="1411"/>
      <c r="T88" s="1412" t="s">
        <v>407</v>
      </c>
      <c r="U88" s="1412"/>
      <c r="V88" s="1412"/>
      <c r="W88" s="1412"/>
      <c r="X88" s="1412"/>
      <c r="Y88" s="1412"/>
      <c r="Z88" s="1412"/>
      <c r="AA88" s="1412"/>
      <c r="AB88" s="1411" t="s">
        <v>732</v>
      </c>
      <c r="AC88" s="1411"/>
      <c r="AD88" s="1411"/>
      <c r="AE88" s="1411"/>
      <c r="AF88" s="1411"/>
      <c r="AG88" s="1411" t="s">
        <v>733</v>
      </c>
      <c r="AH88" s="1411"/>
      <c r="AI88" s="1411"/>
      <c r="AJ88" s="1019" t="s">
        <v>417</v>
      </c>
      <c r="AK88" s="1413" t="s">
        <v>734</v>
      </c>
      <c r="AL88" s="1413"/>
      <c r="AM88" s="1413"/>
      <c r="AN88" s="1413"/>
      <c r="AO88" s="1413"/>
      <c r="AP88" s="1413"/>
      <c r="AQ88" s="1077">
        <v>44500000</v>
      </c>
      <c r="AR88" s="1077">
        <v>43206658</v>
      </c>
      <c r="AS88" s="1079">
        <v>1293342</v>
      </c>
      <c r="AT88" s="1078">
        <v>0</v>
      </c>
      <c r="AU88" s="1015"/>
      <c r="AV88" s="1077">
        <v>43206658</v>
      </c>
      <c r="AW88" s="1078">
        <v>0</v>
      </c>
      <c r="AX88" s="1077">
        <v>43206658</v>
      </c>
      <c r="AY88" s="1078">
        <v>0</v>
      </c>
      <c r="AZ88" s="1077">
        <v>43206658</v>
      </c>
      <c r="BA88" s="1078">
        <v>0</v>
      </c>
      <c r="BB88" s="1079">
        <v>43206658</v>
      </c>
      <c r="BC88" s="1078">
        <v>0</v>
      </c>
      <c r="BD88" s="1078">
        <v>0</v>
      </c>
      <c r="BG88" s="1073">
        <f t="shared" si="15"/>
        <v>44500000</v>
      </c>
      <c r="BH88" s="1073">
        <f t="shared" si="16"/>
        <v>43206658</v>
      </c>
      <c r="BI88" s="1073">
        <f t="shared" si="17"/>
        <v>1293342</v>
      </c>
      <c r="BJ88" s="1073">
        <f t="shared" si="18"/>
        <v>0</v>
      </c>
      <c r="BK88" s="1073">
        <f t="shared" si="19"/>
        <v>43206658</v>
      </c>
      <c r="BL88" s="1073">
        <f t="shared" si="20"/>
        <v>0</v>
      </c>
      <c r="BM88" s="1073">
        <f t="shared" si="21"/>
        <v>43206658</v>
      </c>
      <c r="BN88" s="1073">
        <f t="shared" si="22"/>
        <v>0</v>
      </c>
      <c r="BO88" s="1073">
        <f t="shared" si="23"/>
        <v>43206658</v>
      </c>
      <c r="BP88" s="1073">
        <f t="shared" si="24"/>
        <v>0</v>
      </c>
      <c r="BQ88" s="1073">
        <f t="shared" si="25"/>
        <v>43206658</v>
      </c>
      <c r="BR88" s="1073">
        <f t="shared" si="26"/>
        <v>0</v>
      </c>
      <c r="BS88" s="1073">
        <f t="shared" si="27"/>
        <v>0</v>
      </c>
    </row>
    <row r="89" spans="1:71" ht="25.5" customHeight="1" x14ac:dyDescent="0.2">
      <c r="A89" s="1045" t="str">
        <f t="shared" si="14"/>
        <v>A20441810</v>
      </c>
      <c r="B89" s="1411" t="s">
        <v>361</v>
      </c>
      <c r="C89" s="1411"/>
      <c r="D89" s="1411" t="s">
        <v>741</v>
      </c>
      <c r="E89" s="1411"/>
      <c r="F89" s="1411" t="s">
        <v>739</v>
      </c>
      <c r="G89" s="1411"/>
      <c r="H89" s="1411" t="s">
        <v>742</v>
      </c>
      <c r="I89" s="1411"/>
      <c r="J89" s="1411" t="s">
        <v>742</v>
      </c>
      <c r="K89" s="1411"/>
      <c r="L89" s="1411"/>
      <c r="M89" s="1411" t="s">
        <v>761</v>
      </c>
      <c r="N89" s="1411"/>
      <c r="O89" s="1411"/>
      <c r="P89" s="1411"/>
      <c r="Q89" s="1411"/>
      <c r="R89" s="1411"/>
      <c r="S89" s="1411"/>
      <c r="T89" s="1412" t="s">
        <v>408</v>
      </c>
      <c r="U89" s="1412"/>
      <c r="V89" s="1412"/>
      <c r="W89" s="1412"/>
      <c r="X89" s="1412"/>
      <c r="Y89" s="1412"/>
      <c r="Z89" s="1412"/>
      <c r="AA89" s="1412"/>
      <c r="AB89" s="1411" t="s">
        <v>732</v>
      </c>
      <c r="AC89" s="1411"/>
      <c r="AD89" s="1411"/>
      <c r="AE89" s="1411"/>
      <c r="AF89" s="1411"/>
      <c r="AG89" s="1411" t="s">
        <v>733</v>
      </c>
      <c r="AH89" s="1411"/>
      <c r="AI89" s="1411"/>
      <c r="AJ89" s="1019" t="s">
        <v>417</v>
      </c>
      <c r="AK89" s="1413" t="s">
        <v>734</v>
      </c>
      <c r="AL89" s="1413"/>
      <c r="AM89" s="1413"/>
      <c r="AN89" s="1413"/>
      <c r="AO89" s="1413"/>
      <c r="AP89" s="1413"/>
      <c r="AQ89" s="1077">
        <v>46000000</v>
      </c>
      <c r="AR89" s="1077">
        <v>45301479</v>
      </c>
      <c r="AS89" s="1079">
        <v>698521</v>
      </c>
      <c r="AT89" s="1078">
        <v>0</v>
      </c>
      <c r="AU89" s="1015"/>
      <c r="AV89" s="1077">
        <v>45301479</v>
      </c>
      <c r="AW89" s="1078">
        <v>0</v>
      </c>
      <c r="AX89" s="1077">
        <v>45301479</v>
      </c>
      <c r="AY89" s="1078">
        <v>0</v>
      </c>
      <c r="AZ89" s="1077">
        <v>45301479</v>
      </c>
      <c r="BA89" s="1078">
        <v>0</v>
      </c>
      <c r="BB89" s="1079">
        <v>45301479</v>
      </c>
      <c r="BC89" s="1078">
        <v>0</v>
      </c>
      <c r="BD89" s="1078">
        <v>0</v>
      </c>
      <c r="BG89" s="1073">
        <f t="shared" si="15"/>
        <v>46000000</v>
      </c>
      <c r="BH89" s="1073">
        <f t="shared" si="16"/>
        <v>45301479</v>
      </c>
      <c r="BI89" s="1073">
        <f t="shared" si="17"/>
        <v>698521</v>
      </c>
      <c r="BJ89" s="1073">
        <f t="shared" si="18"/>
        <v>0</v>
      </c>
      <c r="BK89" s="1073">
        <f t="shared" si="19"/>
        <v>45301479</v>
      </c>
      <c r="BL89" s="1073">
        <f t="shared" si="20"/>
        <v>0</v>
      </c>
      <c r="BM89" s="1073">
        <f t="shared" si="21"/>
        <v>45301479</v>
      </c>
      <c r="BN89" s="1073">
        <f t="shared" si="22"/>
        <v>0</v>
      </c>
      <c r="BO89" s="1073">
        <f t="shared" si="23"/>
        <v>45301479</v>
      </c>
      <c r="BP89" s="1073">
        <f t="shared" si="24"/>
        <v>0</v>
      </c>
      <c r="BQ89" s="1073">
        <f t="shared" si="25"/>
        <v>45301479</v>
      </c>
      <c r="BR89" s="1073">
        <f t="shared" si="26"/>
        <v>0</v>
      </c>
      <c r="BS89" s="1073">
        <f t="shared" si="27"/>
        <v>0</v>
      </c>
    </row>
    <row r="90" spans="1:71" ht="25.5" customHeight="1" x14ac:dyDescent="0.2">
      <c r="A90" s="1045" t="str">
        <f t="shared" si="14"/>
        <v>A20442010</v>
      </c>
      <c r="B90" s="1411" t="s">
        <v>361</v>
      </c>
      <c r="C90" s="1411"/>
      <c r="D90" s="1411" t="s">
        <v>741</v>
      </c>
      <c r="E90" s="1411"/>
      <c r="F90" s="1411" t="s">
        <v>739</v>
      </c>
      <c r="G90" s="1411"/>
      <c r="H90" s="1411" t="s">
        <v>742</v>
      </c>
      <c r="I90" s="1411"/>
      <c r="J90" s="1411" t="s">
        <v>742</v>
      </c>
      <c r="K90" s="1411"/>
      <c r="L90" s="1411"/>
      <c r="M90" s="1411" t="s">
        <v>762</v>
      </c>
      <c r="N90" s="1411"/>
      <c r="O90" s="1411"/>
      <c r="P90" s="1411"/>
      <c r="Q90" s="1411"/>
      <c r="R90" s="1411"/>
      <c r="S90" s="1411"/>
      <c r="T90" s="1412" t="s">
        <v>409</v>
      </c>
      <c r="U90" s="1412"/>
      <c r="V90" s="1412"/>
      <c r="W90" s="1412"/>
      <c r="X90" s="1412"/>
      <c r="Y90" s="1412"/>
      <c r="Z90" s="1412"/>
      <c r="AA90" s="1412"/>
      <c r="AB90" s="1411" t="s">
        <v>732</v>
      </c>
      <c r="AC90" s="1411"/>
      <c r="AD90" s="1411"/>
      <c r="AE90" s="1411"/>
      <c r="AF90" s="1411"/>
      <c r="AG90" s="1411" t="s">
        <v>733</v>
      </c>
      <c r="AH90" s="1411"/>
      <c r="AI90" s="1411"/>
      <c r="AJ90" s="1019" t="s">
        <v>417</v>
      </c>
      <c r="AK90" s="1413" t="s">
        <v>734</v>
      </c>
      <c r="AL90" s="1413"/>
      <c r="AM90" s="1413"/>
      <c r="AN90" s="1413"/>
      <c r="AO90" s="1413"/>
      <c r="AP90" s="1413"/>
      <c r="AQ90" s="1077">
        <v>7000000</v>
      </c>
      <c r="AR90" s="1077">
        <v>5040076</v>
      </c>
      <c r="AS90" s="1079">
        <v>1959924</v>
      </c>
      <c r="AT90" s="1078">
        <v>0</v>
      </c>
      <c r="AU90" s="1015"/>
      <c r="AV90" s="1077">
        <v>5040076</v>
      </c>
      <c r="AW90" s="1078">
        <v>0</v>
      </c>
      <c r="AX90" s="1077">
        <v>5040076</v>
      </c>
      <c r="AY90" s="1078">
        <v>0</v>
      </c>
      <c r="AZ90" s="1077">
        <v>5040076</v>
      </c>
      <c r="BA90" s="1078">
        <v>0</v>
      </c>
      <c r="BB90" s="1079">
        <v>5040076</v>
      </c>
      <c r="BC90" s="1078">
        <v>0</v>
      </c>
      <c r="BD90" s="1078">
        <v>0</v>
      </c>
      <c r="BG90" s="1073">
        <f t="shared" si="15"/>
        <v>7000000</v>
      </c>
      <c r="BH90" s="1073">
        <f t="shared" si="16"/>
        <v>5040076</v>
      </c>
      <c r="BI90" s="1073">
        <f t="shared" si="17"/>
        <v>1959924</v>
      </c>
      <c r="BJ90" s="1073">
        <f t="shared" si="18"/>
        <v>0</v>
      </c>
      <c r="BK90" s="1073">
        <f t="shared" si="19"/>
        <v>5040076</v>
      </c>
      <c r="BL90" s="1073">
        <f t="shared" si="20"/>
        <v>0</v>
      </c>
      <c r="BM90" s="1073">
        <f t="shared" si="21"/>
        <v>5040076</v>
      </c>
      <c r="BN90" s="1073">
        <f t="shared" si="22"/>
        <v>0</v>
      </c>
      <c r="BO90" s="1073">
        <f t="shared" si="23"/>
        <v>5040076</v>
      </c>
      <c r="BP90" s="1073">
        <f t="shared" si="24"/>
        <v>0</v>
      </c>
      <c r="BQ90" s="1073">
        <f t="shared" si="25"/>
        <v>5040076</v>
      </c>
      <c r="BR90" s="1073">
        <f t="shared" si="26"/>
        <v>0</v>
      </c>
      <c r="BS90" s="1073">
        <f t="shared" si="27"/>
        <v>0</v>
      </c>
    </row>
    <row r="91" spans="1:71" ht="25.5" customHeight="1" x14ac:dyDescent="0.2">
      <c r="A91" s="1045" t="str">
        <f t="shared" ref="A91:A154" si="28">+B91&amp;D91&amp;F91&amp;H91&amp;J91&amp;M91&amp;AJ91</f>
        <v>A20442110</v>
      </c>
      <c r="B91" s="1411" t="s">
        <v>361</v>
      </c>
      <c r="C91" s="1411"/>
      <c r="D91" s="1411" t="s">
        <v>741</v>
      </c>
      <c r="E91" s="1411"/>
      <c r="F91" s="1411" t="s">
        <v>739</v>
      </c>
      <c r="G91" s="1411"/>
      <c r="H91" s="1411" t="s">
        <v>742</v>
      </c>
      <c r="I91" s="1411"/>
      <c r="J91" s="1411" t="s">
        <v>742</v>
      </c>
      <c r="K91" s="1411"/>
      <c r="L91" s="1411"/>
      <c r="M91" s="1411" t="s">
        <v>763</v>
      </c>
      <c r="N91" s="1411"/>
      <c r="O91" s="1411"/>
      <c r="P91" s="1411"/>
      <c r="Q91" s="1411"/>
      <c r="R91" s="1411"/>
      <c r="S91" s="1411"/>
      <c r="T91" s="1412" t="s">
        <v>410</v>
      </c>
      <c r="U91" s="1412"/>
      <c r="V91" s="1412"/>
      <c r="W91" s="1412"/>
      <c r="X91" s="1412"/>
      <c r="Y91" s="1412"/>
      <c r="Z91" s="1412"/>
      <c r="AA91" s="1412"/>
      <c r="AB91" s="1411" t="s">
        <v>732</v>
      </c>
      <c r="AC91" s="1411"/>
      <c r="AD91" s="1411"/>
      <c r="AE91" s="1411"/>
      <c r="AF91" s="1411"/>
      <c r="AG91" s="1411" t="s">
        <v>733</v>
      </c>
      <c r="AH91" s="1411"/>
      <c r="AI91" s="1411"/>
      <c r="AJ91" s="1019" t="s">
        <v>417</v>
      </c>
      <c r="AK91" s="1413" t="s">
        <v>734</v>
      </c>
      <c r="AL91" s="1413"/>
      <c r="AM91" s="1413"/>
      <c r="AN91" s="1413"/>
      <c r="AO91" s="1413"/>
      <c r="AP91" s="1413"/>
      <c r="AQ91" s="1077">
        <v>1000000</v>
      </c>
      <c r="AR91" s="1077">
        <v>300000</v>
      </c>
      <c r="AS91" s="1079">
        <v>700000</v>
      </c>
      <c r="AT91" s="1078">
        <v>0</v>
      </c>
      <c r="AU91" s="1015"/>
      <c r="AV91" s="1077">
        <v>300000</v>
      </c>
      <c r="AW91" s="1078">
        <v>0</v>
      </c>
      <c r="AX91" s="1077">
        <v>300000</v>
      </c>
      <c r="AY91" s="1078">
        <v>0</v>
      </c>
      <c r="AZ91" s="1077">
        <v>300000</v>
      </c>
      <c r="BA91" s="1078">
        <v>0</v>
      </c>
      <c r="BB91" s="1079">
        <v>300000</v>
      </c>
      <c r="BC91" s="1078">
        <v>0</v>
      </c>
      <c r="BD91" s="1078">
        <v>0</v>
      </c>
      <c r="BG91" s="1073">
        <f t="shared" si="15"/>
        <v>1000000</v>
      </c>
      <c r="BH91" s="1073">
        <f t="shared" si="16"/>
        <v>300000</v>
      </c>
      <c r="BI91" s="1073">
        <f t="shared" si="17"/>
        <v>700000</v>
      </c>
      <c r="BJ91" s="1073">
        <f t="shared" si="18"/>
        <v>0</v>
      </c>
      <c r="BK91" s="1073">
        <f t="shared" si="19"/>
        <v>300000</v>
      </c>
      <c r="BL91" s="1073">
        <f t="shared" si="20"/>
        <v>0</v>
      </c>
      <c r="BM91" s="1073">
        <f t="shared" si="21"/>
        <v>300000</v>
      </c>
      <c r="BN91" s="1073">
        <f t="shared" si="22"/>
        <v>0</v>
      </c>
      <c r="BO91" s="1073">
        <f t="shared" si="23"/>
        <v>300000</v>
      </c>
      <c r="BP91" s="1073">
        <f t="shared" si="24"/>
        <v>0</v>
      </c>
      <c r="BQ91" s="1073">
        <f t="shared" si="25"/>
        <v>300000</v>
      </c>
      <c r="BR91" s="1073">
        <f t="shared" si="26"/>
        <v>0</v>
      </c>
      <c r="BS91" s="1073">
        <f t="shared" si="27"/>
        <v>0</v>
      </c>
    </row>
    <row r="92" spans="1:71" ht="25.5" customHeight="1" x14ac:dyDescent="0.2">
      <c r="A92" s="1045" t="str">
        <f t="shared" si="28"/>
        <v>A20442310</v>
      </c>
      <c r="B92" s="1411" t="s">
        <v>361</v>
      </c>
      <c r="C92" s="1411"/>
      <c r="D92" s="1411" t="s">
        <v>741</v>
      </c>
      <c r="E92" s="1411"/>
      <c r="F92" s="1411" t="s">
        <v>739</v>
      </c>
      <c r="G92" s="1411"/>
      <c r="H92" s="1411" t="s">
        <v>742</v>
      </c>
      <c r="I92" s="1411"/>
      <c r="J92" s="1411" t="s">
        <v>742</v>
      </c>
      <c r="K92" s="1411"/>
      <c r="L92" s="1411"/>
      <c r="M92" s="1411" t="s">
        <v>764</v>
      </c>
      <c r="N92" s="1411"/>
      <c r="O92" s="1411"/>
      <c r="P92" s="1411"/>
      <c r="Q92" s="1411"/>
      <c r="R92" s="1411"/>
      <c r="S92" s="1411"/>
      <c r="T92" s="1412" t="s">
        <v>411</v>
      </c>
      <c r="U92" s="1412"/>
      <c r="V92" s="1412"/>
      <c r="W92" s="1412"/>
      <c r="X92" s="1412"/>
      <c r="Y92" s="1412"/>
      <c r="Z92" s="1412"/>
      <c r="AA92" s="1412"/>
      <c r="AB92" s="1411" t="s">
        <v>732</v>
      </c>
      <c r="AC92" s="1411"/>
      <c r="AD92" s="1411"/>
      <c r="AE92" s="1411"/>
      <c r="AF92" s="1411"/>
      <c r="AG92" s="1411" t="s">
        <v>733</v>
      </c>
      <c r="AH92" s="1411"/>
      <c r="AI92" s="1411"/>
      <c r="AJ92" s="1019" t="s">
        <v>417</v>
      </c>
      <c r="AK92" s="1413" t="s">
        <v>734</v>
      </c>
      <c r="AL92" s="1413"/>
      <c r="AM92" s="1413"/>
      <c r="AN92" s="1413"/>
      <c r="AO92" s="1413"/>
      <c r="AP92" s="1413"/>
      <c r="AQ92" s="1077">
        <v>30109341</v>
      </c>
      <c r="AR92" s="1077">
        <v>29679414</v>
      </c>
      <c r="AS92" s="1079">
        <v>429927</v>
      </c>
      <c r="AT92" s="1078">
        <v>0</v>
      </c>
      <c r="AU92" s="1015"/>
      <c r="AV92" s="1077">
        <v>22995834</v>
      </c>
      <c r="AW92" s="1079">
        <v>6683580</v>
      </c>
      <c r="AX92" s="1077">
        <v>22995834</v>
      </c>
      <c r="AY92" s="1078">
        <v>0</v>
      </c>
      <c r="AZ92" s="1077">
        <v>22995834</v>
      </c>
      <c r="BA92" s="1078">
        <v>0</v>
      </c>
      <c r="BB92" s="1079">
        <v>22995834</v>
      </c>
      <c r="BC92" s="1078">
        <v>0</v>
      </c>
      <c r="BD92" s="1078">
        <v>0</v>
      </c>
      <c r="BG92" s="1073">
        <f t="shared" si="15"/>
        <v>30109341</v>
      </c>
      <c r="BH92" s="1073">
        <f t="shared" si="16"/>
        <v>29679414</v>
      </c>
      <c r="BI92" s="1073">
        <f t="shared" si="17"/>
        <v>429927</v>
      </c>
      <c r="BJ92" s="1073">
        <f t="shared" si="18"/>
        <v>0</v>
      </c>
      <c r="BK92" s="1073">
        <f t="shared" si="19"/>
        <v>22995834</v>
      </c>
      <c r="BL92" s="1073">
        <f t="shared" si="20"/>
        <v>6683580</v>
      </c>
      <c r="BM92" s="1073">
        <f t="shared" si="21"/>
        <v>22995834</v>
      </c>
      <c r="BN92" s="1073">
        <f t="shared" si="22"/>
        <v>0</v>
      </c>
      <c r="BO92" s="1073">
        <f t="shared" si="23"/>
        <v>22995834</v>
      </c>
      <c r="BP92" s="1073">
        <f t="shared" si="24"/>
        <v>0</v>
      </c>
      <c r="BQ92" s="1073">
        <f t="shared" si="25"/>
        <v>22995834</v>
      </c>
      <c r="BR92" s="1073">
        <f t="shared" si="26"/>
        <v>0</v>
      </c>
      <c r="BS92" s="1073">
        <f t="shared" si="27"/>
        <v>0</v>
      </c>
    </row>
    <row r="93" spans="1:71" ht="25.5" customHeight="1" x14ac:dyDescent="0.2">
      <c r="A93" s="1045" t="str">
        <f t="shared" si="28"/>
        <v>A204510</v>
      </c>
      <c r="B93" s="1403" t="s">
        <v>361</v>
      </c>
      <c r="C93" s="1403"/>
      <c r="D93" s="1403" t="s">
        <v>741</v>
      </c>
      <c r="E93" s="1403"/>
      <c r="F93" s="1403" t="s">
        <v>739</v>
      </c>
      <c r="G93" s="1403"/>
      <c r="H93" s="1403" t="s">
        <v>742</v>
      </c>
      <c r="I93" s="1403"/>
      <c r="J93" s="1403" t="s">
        <v>743</v>
      </c>
      <c r="K93" s="1403"/>
      <c r="L93" s="1403"/>
      <c r="M93" s="1403"/>
      <c r="N93" s="1403"/>
      <c r="O93" s="1403"/>
      <c r="P93" s="1403"/>
      <c r="Q93" s="1403"/>
      <c r="R93" s="1403"/>
      <c r="S93" s="1403"/>
      <c r="T93" s="1402" t="s">
        <v>640</v>
      </c>
      <c r="U93" s="1402"/>
      <c r="V93" s="1402"/>
      <c r="W93" s="1402"/>
      <c r="X93" s="1402"/>
      <c r="Y93" s="1402"/>
      <c r="Z93" s="1402"/>
      <c r="AA93" s="1402"/>
      <c r="AB93" s="1403" t="s">
        <v>732</v>
      </c>
      <c r="AC93" s="1403"/>
      <c r="AD93" s="1403"/>
      <c r="AE93" s="1403"/>
      <c r="AF93" s="1403"/>
      <c r="AG93" s="1403" t="s">
        <v>733</v>
      </c>
      <c r="AH93" s="1403"/>
      <c r="AI93" s="1403"/>
      <c r="AJ93" s="1014" t="s">
        <v>417</v>
      </c>
      <c r="AK93" s="1404" t="s">
        <v>734</v>
      </c>
      <c r="AL93" s="1404"/>
      <c r="AM93" s="1404"/>
      <c r="AN93" s="1404"/>
      <c r="AO93" s="1404"/>
      <c r="AP93" s="1404"/>
      <c r="AQ93" s="1079">
        <v>5804683387.96</v>
      </c>
      <c r="AR93" s="1079">
        <v>5761739769.0799999</v>
      </c>
      <c r="AS93" s="1079">
        <v>42943618.880000003</v>
      </c>
      <c r="AT93" s="1078">
        <v>0</v>
      </c>
      <c r="AU93" s="1015"/>
      <c r="AV93" s="1079">
        <v>5353286052.5799999</v>
      </c>
      <c r="AW93" s="1079">
        <v>408453716.5</v>
      </c>
      <c r="AX93" s="1079">
        <v>3967389634.71</v>
      </c>
      <c r="AY93" s="1079">
        <v>1385896417.8699999</v>
      </c>
      <c r="AZ93" s="1079">
        <v>3965837791.71</v>
      </c>
      <c r="BA93" s="1079">
        <v>1551843</v>
      </c>
      <c r="BB93" s="1079">
        <v>3965837791.71</v>
      </c>
      <c r="BC93" s="1078">
        <v>0</v>
      </c>
      <c r="BD93" s="1078">
        <v>0</v>
      </c>
    </row>
    <row r="94" spans="1:71" ht="25.5" customHeight="1" x14ac:dyDescent="0.2">
      <c r="A94" s="1045" t="str">
        <f t="shared" si="28"/>
        <v>A2045110</v>
      </c>
      <c r="B94" s="1411" t="s">
        <v>361</v>
      </c>
      <c r="C94" s="1411"/>
      <c r="D94" s="1411" t="s">
        <v>741</v>
      </c>
      <c r="E94" s="1411"/>
      <c r="F94" s="1411" t="s">
        <v>739</v>
      </c>
      <c r="G94" s="1411"/>
      <c r="H94" s="1411" t="s">
        <v>742</v>
      </c>
      <c r="I94" s="1411"/>
      <c r="J94" s="1411" t="s">
        <v>743</v>
      </c>
      <c r="K94" s="1411"/>
      <c r="L94" s="1411"/>
      <c r="M94" s="1411" t="s">
        <v>738</v>
      </c>
      <c r="N94" s="1411"/>
      <c r="O94" s="1411"/>
      <c r="P94" s="1411"/>
      <c r="Q94" s="1411"/>
      <c r="R94" s="1411"/>
      <c r="S94" s="1411"/>
      <c r="T94" s="1412" t="s">
        <v>412</v>
      </c>
      <c r="U94" s="1412"/>
      <c r="V94" s="1412"/>
      <c r="W94" s="1412"/>
      <c r="X94" s="1412"/>
      <c r="Y94" s="1412"/>
      <c r="Z94" s="1412"/>
      <c r="AA94" s="1412"/>
      <c r="AB94" s="1411" t="s">
        <v>732</v>
      </c>
      <c r="AC94" s="1411"/>
      <c r="AD94" s="1411"/>
      <c r="AE94" s="1411"/>
      <c r="AF94" s="1411"/>
      <c r="AG94" s="1411" t="s">
        <v>733</v>
      </c>
      <c r="AH94" s="1411"/>
      <c r="AI94" s="1411"/>
      <c r="AJ94" s="1019" t="s">
        <v>417</v>
      </c>
      <c r="AK94" s="1413" t="s">
        <v>734</v>
      </c>
      <c r="AL94" s="1413"/>
      <c r="AM94" s="1413"/>
      <c r="AN94" s="1413"/>
      <c r="AO94" s="1413"/>
      <c r="AP94" s="1413"/>
      <c r="AQ94" s="1077">
        <v>1311685086</v>
      </c>
      <c r="AR94" s="1077">
        <v>1280414239.1199999</v>
      </c>
      <c r="AS94" s="1079">
        <v>31270846.879999999</v>
      </c>
      <c r="AT94" s="1078">
        <v>0</v>
      </c>
      <c r="AU94" s="1015"/>
      <c r="AV94" s="1077">
        <v>1052436017.12</v>
      </c>
      <c r="AW94" s="1079">
        <v>227978222</v>
      </c>
      <c r="AX94" s="1077">
        <v>660835756</v>
      </c>
      <c r="AY94" s="1079">
        <v>391600261.12</v>
      </c>
      <c r="AZ94" s="1077">
        <v>660835756</v>
      </c>
      <c r="BA94" s="1078">
        <v>0</v>
      </c>
      <c r="BB94" s="1079">
        <v>660835756</v>
      </c>
      <c r="BC94" s="1078">
        <v>0</v>
      </c>
      <c r="BD94" s="1078">
        <v>0</v>
      </c>
      <c r="BG94" s="1073">
        <f t="shared" ref="BG94:BG101" si="29">+ABS(AQ94)</f>
        <v>1311685086</v>
      </c>
      <c r="BH94" s="1073">
        <f t="shared" ref="BH94:BH101" si="30">+ABS(AR94)</f>
        <v>1280414239.1199999</v>
      </c>
      <c r="BI94" s="1073">
        <f t="shared" ref="BI94:BI101" si="31">+ABS(AS94)</f>
        <v>31270846.879999999</v>
      </c>
      <c r="BJ94" s="1073">
        <f t="shared" ref="BJ94:BJ101" si="32">+ABS(AT94)</f>
        <v>0</v>
      </c>
      <c r="BK94" s="1073">
        <f t="shared" ref="BK94:BK101" si="33">+ABS(AV94)</f>
        <v>1052436017.12</v>
      </c>
      <c r="BL94" s="1073">
        <f t="shared" ref="BL94:BL101" si="34">+ABS(AW94)</f>
        <v>227978222</v>
      </c>
      <c r="BM94" s="1073">
        <f t="shared" ref="BM94:BM101" si="35">+ABS(AX94)</f>
        <v>660835756</v>
      </c>
      <c r="BN94" s="1073">
        <f t="shared" ref="BN94:BN101" si="36">+ABS(AY94)</f>
        <v>391600261.12</v>
      </c>
      <c r="BO94" s="1073">
        <f t="shared" ref="BO94:BO101" si="37">+ABS(AZ94)</f>
        <v>660835756</v>
      </c>
      <c r="BP94" s="1073">
        <f t="shared" ref="BP94:BP101" si="38">+ABS(BA94)</f>
        <v>0</v>
      </c>
      <c r="BQ94" s="1073">
        <f t="shared" ref="BQ94:BQ101" si="39">+ABS(BB94)</f>
        <v>660835756</v>
      </c>
      <c r="BR94" s="1073">
        <f t="shared" ref="BR94:BR101" si="40">+ABS(BC94)</f>
        <v>0</v>
      </c>
      <c r="BS94" s="1073">
        <f t="shared" ref="BS94:BS101" si="41">+ABS(BD94)</f>
        <v>0</v>
      </c>
    </row>
    <row r="95" spans="1:71" ht="25.5" customHeight="1" x14ac:dyDescent="0.2">
      <c r="A95" s="1045" t="str">
        <f t="shared" si="28"/>
        <v>A2045210</v>
      </c>
      <c r="B95" s="1411" t="s">
        <v>361</v>
      </c>
      <c r="C95" s="1411"/>
      <c r="D95" s="1411" t="s">
        <v>741</v>
      </c>
      <c r="E95" s="1411"/>
      <c r="F95" s="1411" t="s">
        <v>739</v>
      </c>
      <c r="G95" s="1411"/>
      <c r="H95" s="1411" t="s">
        <v>742</v>
      </c>
      <c r="I95" s="1411"/>
      <c r="J95" s="1411" t="s">
        <v>743</v>
      </c>
      <c r="K95" s="1411"/>
      <c r="L95" s="1411"/>
      <c r="M95" s="1411" t="s">
        <v>741</v>
      </c>
      <c r="N95" s="1411"/>
      <c r="O95" s="1411"/>
      <c r="P95" s="1411"/>
      <c r="Q95" s="1411"/>
      <c r="R95" s="1411"/>
      <c r="S95" s="1411"/>
      <c r="T95" s="1412" t="s">
        <v>413</v>
      </c>
      <c r="U95" s="1412"/>
      <c r="V95" s="1412"/>
      <c r="W95" s="1412"/>
      <c r="X95" s="1412"/>
      <c r="Y95" s="1412"/>
      <c r="Z95" s="1412"/>
      <c r="AA95" s="1412"/>
      <c r="AB95" s="1411" t="s">
        <v>732</v>
      </c>
      <c r="AC95" s="1411"/>
      <c r="AD95" s="1411"/>
      <c r="AE95" s="1411"/>
      <c r="AF95" s="1411"/>
      <c r="AG95" s="1411" t="s">
        <v>733</v>
      </c>
      <c r="AH95" s="1411"/>
      <c r="AI95" s="1411"/>
      <c r="AJ95" s="1019" t="s">
        <v>417</v>
      </c>
      <c r="AK95" s="1413" t="s">
        <v>734</v>
      </c>
      <c r="AL95" s="1413"/>
      <c r="AM95" s="1413"/>
      <c r="AN95" s="1413"/>
      <c r="AO95" s="1413"/>
      <c r="AP95" s="1413"/>
      <c r="AQ95" s="1077">
        <v>80232301</v>
      </c>
      <c r="AR95" s="1077">
        <v>80024543</v>
      </c>
      <c r="AS95" s="1079">
        <v>207758</v>
      </c>
      <c r="AT95" s="1078">
        <v>0</v>
      </c>
      <c r="AU95" s="1015"/>
      <c r="AV95" s="1077">
        <v>79467442</v>
      </c>
      <c r="AW95" s="1079">
        <v>557101</v>
      </c>
      <c r="AX95" s="1077">
        <v>44191916</v>
      </c>
      <c r="AY95" s="1079">
        <v>35275526</v>
      </c>
      <c r="AZ95" s="1077">
        <v>44191916</v>
      </c>
      <c r="BA95" s="1078">
        <v>0</v>
      </c>
      <c r="BB95" s="1079">
        <v>44191916</v>
      </c>
      <c r="BC95" s="1078">
        <v>0</v>
      </c>
      <c r="BD95" s="1078">
        <v>0</v>
      </c>
      <c r="BG95" s="1073">
        <f t="shared" si="29"/>
        <v>80232301</v>
      </c>
      <c r="BH95" s="1073">
        <f t="shared" si="30"/>
        <v>80024543</v>
      </c>
      <c r="BI95" s="1073">
        <f t="shared" si="31"/>
        <v>207758</v>
      </c>
      <c r="BJ95" s="1073">
        <f t="shared" si="32"/>
        <v>0</v>
      </c>
      <c r="BK95" s="1073">
        <f t="shared" si="33"/>
        <v>79467442</v>
      </c>
      <c r="BL95" s="1073">
        <f t="shared" si="34"/>
        <v>557101</v>
      </c>
      <c r="BM95" s="1073">
        <f t="shared" si="35"/>
        <v>44191916</v>
      </c>
      <c r="BN95" s="1073">
        <f t="shared" si="36"/>
        <v>35275526</v>
      </c>
      <c r="BO95" s="1073">
        <f t="shared" si="37"/>
        <v>44191916</v>
      </c>
      <c r="BP95" s="1073">
        <f t="shared" si="38"/>
        <v>0</v>
      </c>
      <c r="BQ95" s="1073">
        <f t="shared" si="39"/>
        <v>44191916</v>
      </c>
      <c r="BR95" s="1073">
        <f t="shared" si="40"/>
        <v>0</v>
      </c>
      <c r="BS95" s="1073">
        <f t="shared" si="41"/>
        <v>0</v>
      </c>
    </row>
    <row r="96" spans="1:71" ht="25.5" customHeight="1" x14ac:dyDescent="0.2">
      <c r="A96" s="1045" t="str">
        <f t="shared" si="28"/>
        <v>A2045510</v>
      </c>
      <c r="B96" s="1411" t="s">
        <v>361</v>
      </c>
      <c r="C96" s="1411"/>
      <c r="D96" s="1411" t="s">
        <v>741</v>
      </c>
      <c r="E96" s="1411"/>
      <c r="F96" s="1411" t="s">
        <v>739</v>
      </c>
      <c r="G96" s="1411"/>
      <c r="H96" s="1411" t="s">
        <v>742</v>
      </c>
      <c r="I96" s="1411"/>
      <c r="J96" s="1411" t="s">
        <v>743</v>
      </c>
      <c r="K96" s="1411"/>
      <c r="L96" s="1411"/>
      <c r="M96" s="1411" t="s">
        <v>743</v>
      </c>
      <c r="N96" s="1411"/>
      <c r="O96" s="1411"/>
      <c r="P96" s="1411"/>
      <c r="Q96" s="1411"/>
      <c r="R96" s="1411"/>
      <c r="S96" s="1411"/>
      <c r="T96" s="1412" t="s">
        <v>414</v>
      </c>
      <c r="U96" s="1412"/>
      <c r="V96" s="1412"/>
      <c r="W96" s="1412"/>
      <c r="X96" s="1412"/>
      <c r="Y96" s="1412"/>
      <c r="Z96" s="1412"/>
      <c r="AA96" s="1412"/>
      <c r="AB96" s="1411" t="s">
        <v>732</v>
      </c>
      <c r="AC96" s="1411"/>
      <c r="AD96" s="1411"/>
      <c r="AE96" s="1411"/>
      <c r="AF96" s="1411"/>
      <c r="AG96" s="1411" t="s">
        <v>733</v>
      </c>
      <c r="AH96" s="1411"/>
      <c r="AI96" s="1411"/>
      <c r="AJ96" s="1019" t="s">
        <v>417</v>
      </c>
      <c r="AK96" s="1413" t="s">
        <v>734</v>
      </c>
      <c r="AL96" s="1413"/>
      <c r="AM96" s="1413"/>
      <c r="AN96" s="1413"/>
      <c r="AO96" s="1413"/>
      <c r="AP96" s="1413"/>
      <c r="AQ96" s="1077">
        <v>162376243</v>
      </c>
      <c r="AR96" s="1077">
        <v>162376243</v>
      </c>
      <c r="AS96" s="1078">
        <v>0</v>
      </c>
      <c r="AT96" s="1078">
        <v>0</v>
      </c>
      <c r="AU96" s="1015"/>
      <c r="AV96" s="1077">
        <v>162376243</v>
      </c>
      <c r="AW96" s="1078">
        <v>0</v>
      </c>
      <c r="AX96" s="1076">
        <v>0</v>
      </c>
      <c r="AY96" s="1079">
        <v>162376243</v>
      </c>
      <c r="AZ96" s="1076">
        <v>0</v>
      </c>
      <c r="BA96" s="1078">
        <v>0</v>
      </c>
      <c r="BB96" s="1078">
        <v>0</v>
      </c>
      <c r="BC96" s="1078">
        <v>0</v>
      </c>
      <c r="BD96" s="1078">
        <v>0</v>
      </c>
      <c r="BG96" s="1073">
        <f t="shared" si="29"/>
        <v>162376243</v>
      </c>
      <c r="BH96" s="1073">
        <f t="shared" si="30"/>
        <v>162376243</v>
      </c>
      <c r="BI96" s="1073">
        <f t="shared" si="31"/>
        <v>0</v>
      </c>
      <c r="BJ96" s="1073">
        <f t="shared" si="32"/>
        <v>0</v>
      </c>
      <c r="BK96" s="1073">
        <f t="shared" si="33"/>
        <v>162376243</v>
      </c>
      <c r="BL96" s="1073">
        <f t="shared" si="34"/>
        <v>0</v>
      </c>
      <c r="BM96" s="1073">
        <f t="shared" si="35"/>
        <v>0</v>
      </c>
      <c r="BN96" s="1073">
        <f t="shared" si="36"/>
        <v>162376243</v>
      </c>
      <c r="BO96" s="1073">
        <f t="shared" si="37"/>
        <v>0</v>
      </c>
      <c r="BP96" s="1073">
        <f t="shared" si="38"/>
        <v>0</v>
      </c>
      <c r="BQ96" s="1073">
        <f t="shared" si="39"/>
        <v>0</v>
      </c>
      <c r="BR96" s="1073">
        <f t="shared" si="40"/>
        <v>0</v>
      </c>
      <c r="BS96" s="1073">
        <f t="shared" si="41"/>
        <v>0</v>
      </c>
    </row>
    <row r="97" spans="1:71" ht="25.5" customHeight="1" x14ac:dyDescent="0.2">
      <c r="A97" s="1045" t="str">
        <f t="shared" si="28"/>
        <v>A2045610</v>
      </c>
      <c r="B97" s="1411" t="s">
        <v>361</v>
      </c>
      <c r="C97" s="1411"/>
      <c r="D97" s="1411" t="s">
        <v>741</v>
      </c>
      <c r="E97" s="1411"/>
      <c r="F97" s="1411" t="s">
        <v>739</v>
      </c>
      <c r="G97" s="1411"/>
      <c r="H97" s="1411" t="s">
        <v>742</v>
      </c>
      <c r="I97" s="1411"/>
      <c r="J97" s="1411" t="s">
        <v>743</v>
      </c>
      <c r="K97" s="1411"/>
      <c r="L97" s="1411"/>
      <c r="M97" s="1411" t="s">
        <v>753</v>
      </c>
      <c r="N97" s="1411"/>
      <c r="O97" s="1411"/>
      <c r="P97" s="1411"/>
      <c r="Q97" s="1411"/>
      <c r="R97" s="1411"/>
      <c r="S97" s="1411"/>
      <c r="T97" s="1412" t="s">
        <v>415</v>
      </c>
      <c r="U97" s="1412"/>
      <c r="V97" s="1412"/>
      <c r="W97" s="1412"/>
      <c r="X97" s="1412"/>
      <c r="Y97" s="1412"/>
      <c r="Z97" s="1412"/>
      <c r="AA97" s="1412"/>
      <c r="AB97" s="1411" t="s">
        <v>732</v>
      </c>
      <c r="AC97" s="1411"/>
      <c r="AD97" s="1411"/>
      <c r="AE97" s="1411"/>
      <c r="AF97" s="1411"/>
      <c r="AG97" s="1411" t="s">
        <v>733</v>
      </c>
      <c r="AH97" s="1411"/>
      <c r="AI97" s="1411"/>
      <c r="AJ97" s="1019" t="s">
        <v>417</v>
      </c>
      <c r="AK97" s="1413" t="s">
        <v>734</v>
      </c>
      <c r="AL97" s="1413"/>
      <c r="AM97" s="1413"/>
      <c r="AN97" s="1413"/>
      <c r="AO97" s="1413"/>
      <c r="AP97" s="1413"/>
      <c r="AQ97" s="1077">
        <v>304000000</v>
      </c>
      <c r="AR97" s="1077">
        <v>302007520</v>
      </c>
      <c r="AS97" s="1079">
        <v>1992480</v>
      </c>
      <c r="AT97" s="1078">
        <v>0</v>
      </c>
      <c r="AU97" s="1015"/>
      <c r="AV97" s="1077">
        <v>242930369.59999999</v>
      </c>
      <c r="AW97" s="1079">
        <v>59077150.399999999</v>
      </c>
      <c r="AX97" s="1077">
        <v>145979035</v>
      </c>
      <c r="AY97" s="1079">
        <v>96951334.599999994</v>
      </c>
      <c r="AZ97" s="1077">
        <v>145979035</v>
      </c>
      <c r="BA97" s="1078">
        <v>0</v>
      </c>
      <c r="BB97" s="1079">
        <v>145979035</v>
      </c>
      <c r="BC97" s="1078">
        <v>0</v>
      </c>
      <c r="BD97" s="1078">
        <v>0</v>
      </c>
      <c r="BG97" s="1073">
        <f t="shared" si="29"/>
        <v>304000000</v>
      </c>
      <c r="BH97" s="1073">
        <f t="shared" si="30"/>
        <v>302007520</v>
      </c>
      <c r="BI97" s="1073">
        <f t="shared" si="31"/>
        <v>1992480</v>
      </c>
      <c r="BJ97" s="1073">
        <f t="shared" si="32"/>
        <v>0</v>
      </c>
      <c r="BK97" s="1073">
        <f t="shared" si="33"/>
        <v>242930369.59999999</v>
      </c>
      <c r="BL97" s="1073">
        <f t="shared" si="34"/>
        <v>59077150.399999999</v>
      </c>
      <c r="BM97" s="1073">
        <f t="shared" si="35"/>
        <v>145979035</v>
      </c>
      <c r="BN97" s="1073">
        <f t="shared" si="36"/>
        <v>96951334.599999994</v>
      </c>
      <c r="BO97" s="1073">
        <f t="shared" si="37"/>
        <v>145979035</v>
      </c>
      <c r="BP97" s="1073">
        <f t="shared" si="38"/>
        <v>0</v>
      </c>
      <c r="BQ97" s="1073">
        <f t="shared" si="39"/>
        <v>145979035</v>
      </c>
      <c r="BR97" s="1073">
        <f t="shared" si="40"/>
        <v>0</v>
      </c>
      <c r="BS97" s="1073">
        <f t="shared" si="41"/>
        <v>0</v>
      </c>
    </row>
    <row r="98" spans="1:71" ht="25.5" customHeight="1" x14ac:dyDescent="0.2">
      <c r="A98" s="1045" t="str">
        <f t="shared" si="28"/>
        <v>A2045810</v>
      </c>
      <c r="B98" s="1411" t="s">
        <v>361</v>
      </c>
      <c r="C98" s="1411"/>
      <c r="D98" s="1411" t="s">
        <v>741</v>
      </c>
      <c r="E98" s="1411"/>
      <c r="F98" s="1411" t="s">
        <v>739</v>
      </c>
      <c r="G98" s="1411"/>
      <c r="H98" s="1411" t="s">
        <v>742</v>
      </c>
      <c r="I98" s="1411"/>
      <c r="J98" s="1411" t="s">
        <v>743</v>
      </c>
      <c r="K98" s="1411"/>
      <c r="L98" s="1411"/>
      <c r="M98" s="1411" t="s">
        <v>755</v>
      </c>
      <c r="N98" s="1411"/>
      <c r="O98" s="1411"/>
      <c r="P98" s="1411"/>
      <c r="Q98" s="1411"/>
      <c r="R98" s="1411"/>
      <c r="S98" s="1411"/>
      <c r="T98" s="1412" t="s">
        <v>416</v>
      </c>
      <c r="U98" s="1412"/>
      <c r="V98" s="1412"/>
      <c r="W98" s="1412"/>
      <c r="X98" s="1412"/>
      <c r="Y98" s="1412"/>
      <c r="Z98" s="1412"/>
      <c r="AA98" s="1412"/>
      <c r="AB98" s="1411" t="s">
        <v>732</v>
      </c>
      <c r="AC98" s="1411"/>
      <c r="AD98" s="1411"/>
      <c r="AE98" s="1411"/>
      <c r="AF98" s="1411"/>
      <c r="AG98" s="1411" t="s">
        <v>733</v>
      </c>
      <c r="AH98" s="1411"/>
      <c r="AI98" s="1411"/>
      <c r="AJ98" s="1019" t="s">
        <v>417</v>
      </c>
      <c r="AK98" s="1413" t="s">
        <v>734</v>
      </c>
      <c r="AL98" s="1413"/>
      <c r="AM98" s="1413"/>
      <c r="AN98" s="1413"/>
      <c r="AO98" s="1413"/>
      <c r="AP98" s="1413"/>
      <c r="AQ98" s="1077">
        <v>1440594471.96</v>
      </c>
      <c r="AR98" s="1077">
        <v>1439843261.96</v>
      </c>
      <c r="AS98" s="1079">
        <v>751210</v>
      </c>
      <c r="AT98" s="1078">
        <v>0</v>
      </c>
      <c r="AU98" s="1015"/>
      <c r="AV98" s="1077">
        <v>1328660342.0999999</v>
      </c>
      <c r="AW98" s="1079">
        <v>111182919.86</v>
      </c>
      <c r="AX98" s="1077">
        <v>1060048758.71</v>
      </c>
      <c r="AY98" s="1079">
        <v>268611583.38999999</v>
      </c>
      <c r="AZ98" s="1077">
        <v>1060048758.71</v>
      </c>
      <c r="BA98" s="1078">
        <v>0</v>
      </c>
      <c r="BB98" s="1079">
        <v>1060048758.71</v>
      </c>
      <c r="BC98" s="1078">
        <v>0</v>
      </c>
      <c r="BD98" s="1078">
        <v>0</v>
      </c>
      <c r="BG98" s="1073">
        <f t="shared" si="29"/>
        <v>1440594471.96</v>
      </c>
      <c r="BH98" s="1073">
        <f t="shared" si="30"/>
        <v>1439843261.96</v>
      </c>
      <c r="BI98" s="1073">
        <f t="shared" si="31"/>
        <v>751210</v>
      </c>
      <c r="BJ98" s="1073">
        <f t="shared" si="32"/>
        <v>0</v>
      </c>
      <c r="BK98" s="1073">
        <f t="shared" si="33"/>
        <v>1328660342.0999999</v>
      </c>
      <c r="BL98" s="1073">
        <f t="shared" si="34"/>
        <v>111182919.86</v>
      </c>
      <c r="BM98" s="1073">
        <f t="shared" si="35"/>
        <v>1060048758.71</v>
      </c>
      <c r="BN98" s="1073">
        <f t="shared" si="36"/>
        <v>268611583.38999999</v>
      </c>
      <c r="BO98" s="1073">
        <f t="shared" si="37"/>
        <v>1060048758.71</v>
      </c>
      <c r="BP98" s="1073">
        <f t="shared" si="38"/>
        <v>0</v>
      </c>
      <c r="BQ98" s="1073">
        <f t="shared" si="39"/>
        <v>1060048758.71</v>
      </c>
      <c r="BR98" s="1073">
        <f t="shared" si="40"/>
        <v>0</v>
      </c>
      <c r="BS98" s="1073">
        <f t="shared" si="41"/>
        <v>0</v>
      </c>
    </row>
    <row r="99" spans="1:71" ht="25.5" customHeight="1" x14ac:dyDescent="0.2">
      <c r="A99" s="1045" t="str">
        <f t="shared" si="28"/>
        <v>A20451010</v>
      </c>
      <c r="B99" s="1411" t="s">
        <v>361</v>
      </c>
      <c r="C99" s="1411"/>
      <c r="D99" s="1411" t="s">
        <v>741</v>
      </c>
      <c r="E99" s="1411"/>
      <c r="F99" s="1411" t="s">
        <v>739</v>
      </c>
      <c r="G99" s="1411"/>
      <c r="H99" s="1411" t="s">
        <v>742</v>
      </c>
      <c r="I99" s="1411"/>
      <c r="J99" s="1411" t="s">
        <v>743</v>
      </c>
      <c r="K99" s="1411"/>
      <c r="L99" s="1411"/>
      <c r="M99" s="1411" t="s">
        <v>417</v>
      </c>
      <c r="N99" s="1411"/>
      <c r="O99" s="1411"/>
      <c r="P99" s="1411"/>
      <c r="Q99" s="1411"/>
      <c r="R99" s="1411"/>
      <c r="S99" s="1411"/>
      <c r="T99" s="1412" t="s">
        <v>418</v>
      </c>
      <c r="U99" s="1412"/>
      <c r="V99" s="1412"/>
      <c r="W99" s="1412"/>
      <c r="X99" s="1412"/>
      <c r="Y99" s="1412"/>
      <c r="Z99" s="1412"/>
      <c r="AA99" s="1412"/>
      <c r="AB99" s="1411" t="s">
        <v>732</v>
      </c>
      <c r="AC99" s="1411"/>
      <c r="AD99" s="1411"/>
      <c r="AE99" s="1411"/>
      <c r="AF99" s="1411"/>
      <c r="AG99" s="1411" t="s">
        <v>733</v>
      </c>
      <c r="AH99" s="1411"/>
      <c r="AI99" s="1411"/>
      <c r="AJ99" s="1019" t="s">
        <v>417</v>
      </c>
      <c r="AK99" s="1413" t="s">
        <v>734</v>
      </c>
      <c r="AL99" s="1413"/>
      <c r="AM99" s="1413"/>
      <c r="AN99" s="1413"/>
      <c r="AO99" s="1413"/>
      <c r="AP99" s="1413"/>
      <c r="AQ99" s="1077">
        <v>2503795286</v>
      </c>
      <c r="AR99" s="1077">
        <v>2496073962</v>
      </c>
      <c r="AS99" s="1079">
        <v>7721324</v>
      </c>
      <c r="AT99" s="1078">
        <v>0</v>
      </c>
      <c r="AU99" s="1015"/>
      <c r="AV99" s="1077">
        <v>2486415638.7600002</v>
      </c>
      <c r="AW99" s="1079">
        <v>9658323.2400000002</v>
      </c>
      <c r="AX99" s="1077">
        <v>2055334169</v>
      </c>
      <c r="AY99" s="1079">
        <v>431081469.75999999</v>
      </c>
      <c r="AZ99" s="1077">
        <v>2053782326</v>
      </c>
      <c r="BA99" s="1079">
        <v>1551843</v>
      </c>
      <c r="BB99" s="1079">
        <v>2053782326</v>
      </c>
      <c r="BC99" s="1078">
        <v>0</v>
      </c>
      <c r="BD99" s="1078">
        <v>0</v>
      </c>
      <c r="BG99" s="1073">
        <f t="shared" si="29"/>
        <v>2503795286</v>
      </c>
      <c r="BH99" s="1073">
        <f t="shared" si="30"/>
        <v>2496073962</v>
      </c>
      <c r="BI99" s="1073">
        <f t="shared" si="31"/>
        <v>7721324</v>
      </c>
      <c r="BJ99" s="1073">
        <f t="shared" si="32"/>
        <v>0</v>
      </c>
      <c r="BK99" s="1073">
        <f t="shared" si="33"/>
        <v>2486415638.7600002</v>
      </c>
      <c r="BL99" s="1073">
        <f t="shared" si="34"/>
        <v>9658323.2400000002</v>
      </c>
      <c r="BM99" s="1073">
        <f t="shared" si="35"/>
        <v>2055334169</v>
      </c>
      <c r="BN99" s="1073">
        <f t="shared" si="36"/>
        <v>431081469.75999999</v>
      </c>
      <c r="BO99" s="1073">
        <f t="shared" si="37"/>
        <v>2053782326</v>
      </c>
      <c r="BP99" s="1073">
        <f t="shared" si="38"/>
        <v>1551843</v>
      </c>
      <c r="BQ99" s="1073">
        <f t="shared" si="39"/>
        <v>2053782326</v>
      </c>
      <c r="BR99" s="1073">
        <f t="shared" si="40"/>
        <v>0</v>
      </c>
      <c r="BS99" s="1073">
        <f t="shared" si="41"/>
        <v>0</v>
      </c>
    </row>
    <row r="100" spans="1:71" ht="25.5" customHeight="1" x14ac:dyDescent="0.2">
      <c r="A100" s="1045" t="str">
        <f t="shared" si="28"/>
        <v>A20451210</v>
      </c>
      <c r="B100" s="1411" t="s">
        <v>361</v>
      </c>
      <c r="C100" s="1411"/>
      <c r="D100" s="1411" t="s">
        <v>741</v>
      </c>
      <c r="E100" s="1411"/>
      <c r="F100" s="1411" t="s">
        <v>739</v>
      </c>
      <c r="G100" s="1411"/>
      <c r="H100" s="1411" t="s">
        <v>742</v>
      </c>
      <c r="I100" s="1411"/>
      <c r="J100" s="1411" t="s">
        <v>743</v>
      </c>
      <c r="K100" s="1411"/>
      <c r="L100" s="1411"/>
      <c r="M100" s="1411" t="s">
        <v>751</v>
      </c>
      <c r="N100" s="1411"/>
      <c r="O100" s="1411"/>
      <c r="P100" s="1411"/>
      <c r="Q100" s="1411"/>
      <c r="R100" s="1411"/>
      <c r="S100" s="1411"/>
      <c r="T100" s="1412" t="s">
        <v>419</v>
      </c>
      <c r="U100" s="1412"/>
      <c r="V100" s="1412"/>
      <c r="W100" s="1412"/>
      <c r="X100" s="1412"/>
      <c r="Y100" s="1412"/>
      <c r="Z100" s="1412"/>
      <c r="AA100" s="1412"/>
      <c r="AB100" s="1411" t="s">
        <v>732</v>
      </c>
      <c r="AC100" s="1411"/>
      <c r="AD100" s="1411"/>
      <c r="AE100" s="1411"/>
      <c r="AF100" s="1411"/>
      <c r="AG100" s="1411" t="s">
        <v>733</v>
      </c>
      <c r="AH100" s="1411"/>
      <c r="AI100" s="1411"/>
      <c r="AJ100" s="1019" t="s">
        <v>417</v>
      </c>
      <c r="AK100" s="1413" t="s">
        <v>734</v>
      </c>
      <c r="AL100" s="1413"/>
      <c r="AM100" s="1413"/>
      <c r="AN100" s="1413"/>
      <c r="AO100" s="1413"/>
      <c r="AP100" s="1413"/>
      <c r="AQ100" s="1077">
        <v>2000000</v>
      </c>
      <c r="AR100" s="1077">
        <v>1000000</v>
      </c>
      <c r="AS100" s="1079">
        <v>1000000</v>
      </c>
      <c r="AT100" s="1078">
        <v>0</v>
      </c>
      <c r="AU100" s="1015"/>
      <c r="AV100" s="1077">
        <v>1000000</v>
      </c>
      <c r="AW100" s="1078">
        <v>0</v>
      </c>
      <c r="AX100" s="1077">
        <v>1000000</v>
      </c>
      <c r="AY100" s="1078">
        <v>0</v>
      </c>
      <c r="AZ100" s="1077">
        <v>1000000</v>
      </c>
      <c r="BA100" s="1078">
        <v>0</v>
      </c>
      <c r="BB100" s="1079">
        <v>1000000</v>
      </c>
      <c r="BC100" s="1078">
        <v>0</v>
      </c>
      <c r="BD100" s="1078">
        <v>0</v>
      </c>
      <c r="BG100" s="1073">
        <f t="shared" si="29"/>
        <v>2000000</v>
      </c>
      <c r="BH100" s="1073">
        <f t="shared" si="30"/>
        <v>1000000</v>
      </c>
      <c r="BI100" s="1073">
        <f t="shared" si="31"/>
        <v>1000000</v>
      </c>
      <c r="BJ100" s="1073">
        <f t="shared" si="32"/>
        <v>0</v>
      </c>
      <c r="BK100" s="1073">
        <f t="shared" si="33"/>
        <v>1000000</v>
      </c>
      <c r="BL100" s="1073">
        <f t="shared" si="34"/>
        <v>0</v>
      </c>
      <c r="BM100" s="1073">
        <f t="shared" si="35"/>
        <v>1000000</v>
      </c>
      <c r="BN100" s="1073">
        <f t="shared" si="36"/>
        <v>0</v>
      </c>
      <c r="BO100" s="1073">
        <f t="shared" si="37"/>
        <v>1000000</v>
      </c>
      <c r="BP100" s="1073">
        <f t="shared" si="38"/>
        <v>0</v>
      </c>
      <c r="BQ100" s="1073">
        <f t="shared" si="39"/>
        <v>1000000</v>
      </c>
      <c r="BR100" s="1073">
        <f t="shared" si="40"/>
        <v>0</v>
      </c>
      <c r="BS100" s="1073">
        <f t="shared" si="41"/>
        <v>0</v>
      </c>
    </row>
    <row r="101" spans="1:71" ht="25.5" customHeight="1" x14ac:dyDescent="0.2">
      <c r="A101" s="1045" t="str">
        <f t="shared" si="28"/>
        <v>A20451310</v>
      </c>
      <c r="B101" s="1411" t="s">
        <v>361</v>
      </c>
      <c r="C101" s="1411"/>
      <c r="D101" s="1411" t="s">
        <v>741</v>
      </c>
      <c r="E101" s="1411"/>
      <c r="F101" s="1411" t="s">
        <v>739</v>
      </c>
      <c r="G101" s="1411"/>
      <c r="H101" s="1411" t="s">
        <v>742</v>
      </c>
      <c r="I101" s="1411"/>
      <c r="J101" s="1411" t="s">
        <v>743</v>
      </c>
      <c r="K101" s="1411"/>
      <c r="L101" s="1411"/>
      <c r="M101" s="1411" t="s">
        <v>765</v>
      </c>
      <c r="N101" s="1411"/>
      <c r="O101" s="1411"/>
      <c r="P101" s="1411"/>
      <c r="Q101" s="1411"/>
      <c r="R101" s="1411"/>
      <c r="S101" s="1411"/>
      <c r="T101" s="1412" t="s">
        <v>420</v>
      </c>
      <c r="U101" s="1412"/>
      <c r="V101" s="1412"/>
      <c r="W101" s="1412"/>
      <c r="X101" s="1412"/>
      <c r="Y101" s="1412"/>
      <c r="Z101" s="1412"/>
      <c r="AA101" s="1412"/>
      <c r="AB101" s="1411" t="s">
        <v>732</v>
      </c>
      <c r="AC101" s="1411"/>
      <c r="AD101" s="1411"/>
      <c r="AE101" s="1411"/>
      <c r="AF101" s="1411"/>
      <c r="AG101" s="1411" t="s">
        <v>733</v>
      </c>
      <c r="AH101" s="1411"/>
      <c r="AI101" s="1411"/>
      <c r="AJ101" s="1019" t="s">
        <v>417</v>
      </c>
      <c r="AK101" s="1413" t="s">
        <v>734</v>
      </c>
      <c r="AL101" s="1413"/>
      <c r="AM101" s="1413"/>
      <c r="AN101" s="1413"/>
      <c r="AO101" s="1413"/>
      <c r="AP101" s="1413"/>
      <c r="AQ101" s="1076">
        <v>0</v>
      </c>
      <c r="AR101" s="1076">
        <v>0</v>
      </c>
      <c r="AS101" s="1078">
        <v>0</v>
      </c>
      <c r="AT101" s="1078">
        <v>0</v>
      </c>
      <c r="AU101" s="1015"/>
      <c r="AV101" s="1076">
        <v>0</v>
      </c>
      <c r="AW101" s="1078">
        <v>0</v>
      </c>
      <c r="AX101" s="1076">
        <v>0</v>
      </c>
      <c r="AY101" s="1078">
        <v>0</v>
      </c>
      <c r="AZ101" s="1076">
        <v>0</v>
      </c>
      <c r="BA101" s="1078">
        <v>0</v>
      </c>
      <c r="BB101" s="1078">
        <v>0</v>
      </c>
      <c r="BC101" s="1078">
        <v>0</v>
      </c>
      <c r="BD101" s="1078">
        <v>0</v>
      </c>
      <c r="BG101" s="1073">
        <f t="shared" si="29"/>
        <v>0</v>
      </c>
      <c r="BH101" s="1073">
        <f t="shared" si="30"/>
        <v>0</v>
      </c>
      <c r="BI101" s="1073">
        <f t="shared" si="31"/>
        <v>0</v>
      </c>
      <c r="BJ101" s="1073">
        <f t="shared" si="32"/>
        <v>0</v>
      </c>
      <c r="BK101" s="1073">
        <f t="shared" si="33"/>
        <v>0</v>
      </c>
      <c r="BL101" s="1073">
        <f t="shared" si="34"/>
        <v>0</v>
      </c>
      <c r="BM101" s="1073">
        <f t="shared" si="35"/>
        <v>0</v>
      </c>
      <c r="BN101" s="1073">
        <f t="shared" si="36"/>
        <v>0</v>
      </c>
      <c r="BO101" s="1073">
        <f t="shared" si="37"/>
        <v>0</v>
      </c>
      <c r="BP101" s="1073">
        <f t="shared" si="38"/>
        <v>0</v>
      </c>
      <c r="BQ101" s="1073">
        <f t="shared" si="39"/>
        <v>0</v>
      </c>
      <c r="BR101" s="1073">
        <f t="shared" si="40"/>
        <v>0</v>
      </c>
      <c r="BS101" s="1073">
        <f t="shared" si="41"/>
        <v>0</v>
      </c>
    </row>
    <row r="102" spans="1:71" ht="25.5" customHeight="1" x14ac:dyDescent="0.2">
      <c r="A102" s="1045" t="str">
        <f t="shared" si="28"/>
        <v>A204610</v>
      </c>
      <c r="B102" s="1403" t="s">
        <v>361</v>
      </c>
      <c r="C102" s="1403"/>
      <c r="D102" s="1403" t="s">
        <v>741</v>
      </c>
      <c r="E102" s="1403"/>
      <c r="F102" s="1403" t="s">
        <v>739</v>
      </c>
      <c r="G102" s="1403"/>
      <c r="H102" s="1403" t="s">
        <v>742</v>
      </c>
      <c r="I102" s="1403"/>
      <c r="J102" s="1403" t="s">
        <v>753</v>
      </c>
      <c r="K102" s="1403"/>
      <c r="L102" s="1403"/>
      <c r="M102" s="1403"/>
      <c r="N102" s="1403"/>
      <c r="O102" s="1403"/>
      <c r="P102" s="1403"/>
      <c r="Q102" s="1403"/>
      <c r="R102" s="1403"/>
      <c r="S102" s="1403"/>
      <c r="T102" s="1402" t="s">
        <v>766</v>
      </c>
      <c r="U102" s="1402"/>
      <c r="V102" s="1402"/>
      <c r="W102" s="1402"/>
      <c r="X102" s="1402"/>
      <c r="Y102" s="1402"/>
      <c r="Z102" s="1402"/>
      <c r="AA102" s="1402"/>
      <c r="AB102" s="1403" t="s">
        <v>732</v>
      </c>
      <c r="AC102" s="1403"/>
      <c r="AD102" s="1403"/>
      <c r="AE102" s="1403"/>
      <c r="AF102" s="1403"/>
      <c r="AG102" s="1403" t="s">
        <v>733</v>
      </c>
      <c r="AH102" s="1403"/>
      <c r="AI102" s="1403"/>
      <c r="AJ102" s="1014" t="s">
        <v>417</v>
      </c>
      <c r="AK102" s="1404" t="s">
        <v>734</v>
      </c>
      <c r="AL102" s="1404"/>
      <c r="AM102" s="1404"/>
      <c r="AN102" s="1404"/>
      <c r="AO102" s="1404"/>
      <c r="AP102" s="1404"/>
      <c r="AQ102" s="1079">
        <v>2379558591.04</v>
      </c>
      <c r="AR102" s="1079">
        <v>2370210388</v>
      </c>
      <c r="AS102" s="1079">
        <v>9348203.0399999991</v>
      </c>
      <c r="AT102" s="1078">
        <v>0</v>
      </c>
      <c r="AU102" s="1015"/>
      <c r="AV102" s="1079">
        <v>2370210388</v>
      </c>
      <c r="AW102" s="1078">
        <v>0</v>
      </c>
      <c r="AX102" s="1079">
        <v>1679215275</v>
      </c>
      <c r="AY102" s="1079">
        <v>690995113</v>
      </c>
      <c r="AZ102" s="1079">
        <v>1679215275</v>
      </c>
      <c r="BA102" s="1078">
        <v>0</v>
      </c>
      <c r="BB102" s="1079">
        <v>1679215275</v>
      </c>
      <c r="BC102" s="1078">
        <v>0</v>
      </c>
      <c r="BD102" s="1078">
        <v>0</v>
      </c>
    </row>
    <row r="103" spans="1:71" ht="25.5" customHeight="1" x14ac:dyDescent="0.2">
      <c r="A103" s="1045" t="str">
        <f t="shared" si="28"/>
        <v>A2046210</v>
      </c>
      <c r="B103" s="1411" t="s">
        <v>361</v>
      </c>
      <c r="C103" s="1411"/>
      <c r="D103" s="1411" t="s">
        <v>741</v>
      </c>
      <c r="E103" s="1411"/>
      <c r="F103" s="1411" t="s">
        <v>739</v>
      </c>
      <c r="G103" s="1411"/>
      <c r="H103" s="1411" t="s">
        <v>742</v>
      </c>
      <c r="I103" s="1411"/>
      <c r="J103" s="1411" t="s">
        <v>753</v>
      </c>
      <c r="K103" s="1411"/>
      <c r="L103" s="1411"/>
      <c r="M103" s="1411" t="s">
        <v>741</v>
      </c>
      <c r="N103" s="1411"/>
      <c r="O103" s="1411"/>
      <c r="P103" s="1411"/>
      <c r="Q103" s="1411"/>
      <c r="R103" s="1411"/>
      <c r="S103" s="1411"/>
      <c r="T103" s="1412" t="s">
        <v>421</v>
      </c>
      <c r="U103" s="1412"/>
      <c r="V103" s="1412"/>
      <c r="W103" s="1412"/>
      <c r="X103" s="1412"/>
      <c r="Y103" s="1412"/>
      <c r="Z103" s="1412"/>
      <c r="AA103" s="1412"/>
      <c r="AB103" s="1411" t="s">
        <v>732</v>
      </c>
      <c r="AC103" s="1411"/>
      <c r="AD103" s="1411"/>
      <c r="AE103" s="1411"/>
      <c r="AF103" s="1411"/>
      <c r="AG103" s="1411" t="s">
        <v>733</v>
      </c>
      <c r="AH103" s="1411"/>
      <c r="AI103" s="1411"/>
      <c r="AJ103" s="1019" t="s">
        <v>417</v>
      </c>
      <c r="AK103" s="1413" t="s">
        <v>734</v>
      </c>
      <c r="AL103" s="1413"/>
      <c r="AM103" s="1413"/>
      <c r="AN103" s="1413"/>
      <c r="AO103" s="1413"/>
      <c r="AP103" s="1413"/>
      <c r="AQ103" s="1077">
        <v>1247737438.04</v>
      </c>
      <c r="AR103" s="1077">
        <v>1245589235</v>
      </c>
      <c r="AS103" s="1079">
        <v>2148203.04</v>
      </c>
      <c r="AT103" s="1078">
        <v>0</v>
      </c>
      <c r="AU103" s="1015"/>
      <c r="AV103" s="1077">
        <v>1245589235</v>
      </c>
      <c r="AW103" s="1078">
        <v>0</v>
      </c>
      <c r="AX103" s="1077">
        <v>967198878</v>
      </c>
      <c r="AY103" s="1079">
        <v>278390357</v>
      </c>
      <c r="AZ103" s="1077">
        <v>967198878</v>
      </c>
      <c r="BA103" s="1078">
        <v>0</v>
      </c>
      <c r="BB103" s="1079">
        <v>967198878</v>
      </c>
      <c r="BC103" s="1078">
        <v>0</v>
      </c>
      <c r="BD103" s="1078">
        <v>0</v>
      </c>
      <c r="BG103" s="1073">
        <f t="shared" ref="BG103:BG166" si="42">+ABS(AQ103)</f>
        <v>1247737438.04</v>
      </c>
      <c r="BH103" s="1073">
        <f t="shared" ref="BH103:BH166" si="43">+ABS(AR103)</f>
        <v>1245589235</v>
      </c>
      <c r="BI103" s="1073">
        <f t="shared" ref="BI103:BI166" si="44">+ABS(AS103)</f>
        <v>2148203.04</v>
      </c>
      <c r="BJ103" s="1073">
        <f t="shared" ref="BJ103:BJ166" si="45">+ABS(AT103)</f>
        <v>0</v>
      </c>
      <c r="BK103" s="1073">
        <f t="shared" ref="BK103:BK166" si="46">+ABS(AV103)</f>
        <v>1245589235</v>
      </c>
      <c r="BL103" s="1073">
        <f t="shared" ref="BL103:BL166" si="47">+ABS(AW103)</f>
        <v>0</v>
      </c>
      <c r="BM103" s="1073">
        <f t="shared" ref="BM103:BM166" si="48">+ABS(AX103)</f>
        <v>967198878</v>
      </c>
      <c r="BN103" s="1073">
        <f t="shared" ref="BN103:BN166" si="49">+ABS(AY103)</f>
        <v>278390357</v>
      </c>
      <c r="BO103" s="1073">
        <f t="shared" ref="BO103:BO166" si="50">+ABS(AZ103)</f>
        <v>967198878</v>
      </c>
      <c r="BP103" s="1073">
        <f t="shared" ref="BP103:BP166" si="51">+ABS(BA103)</f>
        <v>0</v>
      </c>
      <c r="BQ103" s="1073">
        <f t="shared" ref="BQ103:BQ166" si="52">+ABS(BB103)</f>
        <v>967198878</v>
      </c>
      <c r="BR103" s="1073">
        <f t="shared" ref="BR103:BR166" si="53">+ABS(BC103)</f>
        <v>0</v>
      </c>
      <c r="BS103" s="1073">
        <f t="shared" ref="BS103:BS166" si="54">+ABS(BD103)</f>
        <v>0</v>
      </c>
    </row>
    <row r="104" spans="1:71" ht="25.5" customHeight="1" x14ac:dyDescent="0.2">
      <c r="A104" s="1045" t="str">
        <f t="shared" si="28"/>
        <v>A2046310</v>
      </c>
      <c r="B104" s="1411" t="s">
        <v>361</v>
      </c>
      <c r="C104" s="1411"/>
      <c r="D104" s="1411" t="s">
        <v>741</v>
      </c>
      <c r="E104" s="1411"/>
      <c r="F104" s="1411" t="s">
        <v>739</v>
      </c>
      <c r="G104" s="1411"/>
      <c r="H104" s="1411" t="s">
        <v>742</v>
      </c>
      <c r="I104" s="1411"/>
      <c r="J104" s="1411" t="s">
        <v>753</v>
      </c>
      <c r="K104" s="1411"/>
      <c r="L104" s="1411"/>
      <c r="M104" s="1411" t="s">
        <v>748</v>
      </c>
      <c r="N104" s="1411"/>
      <c r="O104" s="1411"/>
      <c r="P104" s="1411"/>
      <c r="Q104" s="1411"/>
      <c r="R104" s="1411"/>
      <c r="S104" s="1411"/>
      <c r="T104" s="1412" t="s">
        <v>422</v>
      </c>
      <c r="U104" s="1412"/>
      <c r="V104" s="1412"/>
      <c r="W104" s="1412"/>
      <c r="X104" s="1412"/>
      <c r="Y104" s="1412"/>
      <c r="Z104" s="1412"/>
      <c r="AA104" s="1412"/>
      <c r="AB104" s="1411" t="s">
        <v>732</v>
      </c>
      <c r="AC104" s="1411"/>
      <c r="AD104" s="1411"/>
      <c r="AE104" s="1411"/>
      <c r="AF104" s="1411"/>
      <c r="AG104" s="1411" t="s">
        <v>733</v>
      </c>
      <c r="AH104" s="1411"/>
      <c r="AI104" s="1411"/>
      <c r="AJ104" s="1019" t="s">
        <v>417</v>
      </c>
      <c r="AK104" s="1413" t="s">
        <v>734</v>
      </c>
      <c r="AL104" s="1413"/>
      <c r="AM104" s="1413"/>
      <c r="AN104" s="1413"/>
      <c r="AO104" s="1413"/>
      <c r="AP104" s="1413"/>
      <c r="AQ104" s="1077">
        <v>7500000</v>
      </c>
      <c r="AR104" s="1077">
        <v>300000</v>
      </c>
      <c r="AS104" s="1079">
        <v>7200000</v>
      </c>
      <c r="AT104" s="1078">
        <v>0</v>
      </c>
      <c r="AU104" s="1015"/>
      <c r="AV104" s="1077">
        <v>300000</v>
      </c>
      <c r="AW104" s="1078">
        <v>0</v>
      </c>
      <c r="AX104" s="1077">
        <v>300000</v>
      </c>
      <c r="AY104" s="1078">
        <v>0</v>
      </c>
      <c r="AZ104" s="1077">
        <v>300000</v>
      </c>
      <c r="BA104" s="1078">
        <v>0</v>
      </c>
      <c r="BB104" s="1079">
        <v>300000</v>
      </c>
      <c r="BC104" s="1078">
        <v>0</v>
      </c>
      <c r="BD104" s="1078">
        <v>0</v>
      </c>
      <c r="BG104" s="1073">
        <f t="shared" si="42"/>
        <v>7500000</v>
      </c>
      <c r="BH104" s="1073">
        <f t="shared" si="43"/>
        <v>300000</v>
      </c>
      <c r="BI104" s="1073">
        <f t="shared" si="44"/>
        <v>7200000</v>
      </c>
      <c r="BJ104" s="1073">
        <f t="shared" si="45"/>
        <v>0</v>
      </c>
      <c r="BK104" s="1073">
        <f t="shared" si="46"/>
        <v>300000</v>
      </c>
      <c r="BL104" s="1073">
        <f t="shared" si="47"/>
        <v>0</v>
      </c>
      <c r="BM104" s="1073">
        <f t="shared" si="48"/>
        <v>300000</v>
      </c>
      <c r="BN104" s="1073">
        <f t="shared" si="49"/>
        <v>0</v>
      </c>
      <c r="BO104" s="1073">
        <f t="shared" si="50"/>
        <v>300000</v>
      </c>
      <c r="BP104" s="1073">
        <f t="shared" si="51"/>
        <v>0</v>
      </c>
      <c r="BQ104" s="1073">
        <f t="shared" si="52"/>
        <v>300000</v>
      </c>
      <c r="BR104" s="1073">
        <f t="shared" si="53"/>
        <v>0</v>
      </c>
      <c r="BS104" s="1073">
        <f t="shared" si="54"/>
        <v>0</v>
      </c>
    </row>
    <row r="105" spans="1:71" ht="25.5" customHeight="1" x14ac:dyDescent="0.2">
      <c r="A105" s="1045" t="str">
        <f t="shared" si="28"/>
        <v>A2046510</v>
      </c>
      <c r="B105" s="1411" t="s">
        <v>361</v>
      </c>
      <c r="C105" s="1411"/>
      <c r="D105" s="1411" t="s">
        <v>741</v>
      </c>
      <c r="E105" s="1411"/>
      <c r="F105" s="1411" t="s">
        <v>739</v>
      </c>
      <c r="G105" s="1411"/>
      <c r="H105" s="1411" t="s">
        <v>742</v>
      </c>
      <c r="I105" s="1411"/>
      <c r="J105" s="1411" t="s">
        <v>753</v>
      </c>
      <c r="K105" s="1411"/>
      <c r="L105" s="1411"/>
      <c r="M105" s="1411" t="s">
        <v>743</v>
      </c>
      <c r="N105" s="1411"/>
      <c r="O105" s="1411"/>
      <c r="P105" s="1411"/>
      <c r="Q105" s="1411"/>
      <c r="R105" s="1411"/>
      <c r="S105" s="1411"/>
      <c r="T105" s="1412" t="s">
        <v>423</v>
      </c>
      <c r="U105" s="1412"/>
      <c r="V105" s="1412"/>
      <c r="W105" s="1412"/>
      <c r="X105" s="1412"/>
      <c r="Y105" s="1412"/>
      <c r="Z105" s="1412"/>
      <c r="AA105" s="1412"/>
      <c r="AB105" s="1411" t="s">
        <v>732</v>
      </c>
      <c r="AC105" s="1411"/>
      <c r="AD105" s="1411"/>
      <c r="AE105" s="1411"/>
      <c r="AF105" s="1411"/>
      <c r="AG105" s="1411" t="s">
        <v>733</v>
      </c>
      <c r="AH105" s="1411"/>
      <c r="AI105" s="1411"/>
      <c r="AJ105" s="1019" t="s">
        <v>417</v>
      </c>
      <c r="AK105" s="1413" t="s">
        <v>734</v>
      </c>
      <c r="AL105" s="1413"/>
      <c r="AM105" s="1413"/>
      <c r="AN105" s="1413"/>
      <c r="AO105" s="1413"/>
      <c r="AP105" s="1413"/>
      <c r="AQ105" s="1077">
        <v>1124321153</v>
      </c>
      <c r="AR105" s="1077">
        <v>1124321153</v>
      </c>
      <c r="AS105" s="1078">
        <v>0</v>
      </c>
      <c r="AT105" s="1078">
        <v>0</v>
      </c>
      <c r="AU105" s="1015"/>
      <c r="AV105" s="1077">
        <v>1124321153</v>
      </c>
      <c r="AW105" s="1078">
        <v>0</v>
      </c>
      <c r="AX105" s="1077">
        <v>711716397</v>
      </c>
      <c r="AY105" s="1079">
        <v>412604756</v>
      </c>
      <c r="AZ105" s="1077">
        <v>711716397</v>
      </c>
      <c r="BA105" s="1078">
        <v>0</v>
      </c>
      <c r="BB105" s="1079">
        <v>711716397</v>
      </c>
      <c r="BC105" s="1078">
        <v>0</v>
      </c>
      <c r="BD105" s="1078">
        <v>0</v>
      </c>
      <c r="BG105" s="1073">
        <f t="shared" si="42"/>
        <v>1124321153</v>
      </c>
      <c r="BH105" s="1073">
        <f t="shared" si="43"/>
        <v>1124321153</v>
      </c>
      <c r="BI105" s="1073">
        <f t="shared" si="44"/>
        <v>0</v>
      </c>
      <c r="BJ105" s="1073">
        <f t="shared" si="45"/>
        <v>0</v>
      </c>
      <c r="BK105" s="1073">
        <f t="shared" si="46"/>
        <v>1124321153</v>
      </c>
      <c r="BL105" s="1073">
        <f t="shared" si="47"/>
        <v>0</v>
      </c>
      <c r="BM105" s="1073">
        <f t="shared" si="48"/>
        <v>711716397</v>
      </c>
      <c r="BN105" s="1073">
        <f t="shared" si="49"/>
        <v>412604756</v>
      </c>
      <c r="BO105" s="1073">
        <f t="shared" si="50"/>
        <v>711716397</v>
      </c>
      <c r="BP105" s="1073">
        <f t="shared" si="51"/>
        <v>0</v>
      </c>
      <c r="BQ105" s="1073">
        <f t="shared" si="52"/>
        <v>711716397</v>
      </c>
      <c r="BR105" s="1073">
        <f t="shared" si="53"/>
        <v>0</v>
      </c>
      <c r="BS105" s="1073">
        <f t="shared" si="54"/>
        <v>0</v>
      </c>
    </row>
    <row r="106" spans="1:71" ht="12.75" x14ac:dyDescent="0.2">
      <c r="A106" s="1045" t="str">
        <f t="shared" si="28"/>
        <v>A204710</v>
      </c>
      <c r="B106" s="1403" t="s">
        <v>361</v>
      </c>
      <c r="C106" s="1403"/>
      <c r="D106" s="1403" t="s">
        <v>741</v>
      </c>
      <c r="E106" s="1403"/>
      <c r="F106" s="1403" t="s">
        <v>739</v>
      </c>
      <c r="G106" s="1403"/>
      <c r="H106" s="1403" t="s">
        <v>742</v>
      </c>
      <c r="I106" s="1403"/>
      <c r="J106" s="1403" t="s">
        <v>754</v>
      </c>
      <c r="K106" s="1403"/>
      <c r="L106" s="1403"/>
      <c r="M106" s="1403"/>
      <c r="N106" s="1403"/>
      <c r="O106" s="1403"/>
      <c r="P106" s="1403"/>
      <c r="Q106" s="1403"/>
      <c r="R106" s="1403"/>
      <c r="S106" s="1403"/>
      <c r="T106" s="1402" t="s">
        <v>644</v>
      </c>
      <c r="U106" s="1402"/>
      <c r="V106" s="1402"/>
      <c r="W106" s="1402"/>
      <c r="X106" s="1402"/>
      <c r="Y106" s="1402"/>
      <c r="Z106" s="1402"/>
      <c r="AA106" s="1402"/>
      <c r="AB106" s="1403" t="s">
        <v>732</v>
      </c>
      <c r="AC106" s="1403"/>
      <c r="AD106" s="1403"/>
      <c r="AE106" s="1403"/>
      <c r="AF106" s="1403"/>
      <c r="AG106" s="1403" t="s">
        <v>733</v>
      </c>
      <c r="AH106" s="1403"/>
      <c r="AI106" s="1403"/>
      <c r="AJ106" s="1014" t="s">
        <v>417</v>
      </c>
      <c r="AK106" s="1404" t="s">
        <v>734</v>
      </c>
      <c r="AL106" s="1404"/>
      <c r="AM106" s="1404"/>
      <c r="AN106" s="1404"/>
      <c r="AO106" s="1404"/>
      <c r="AP106" s="1404"/>
      <c r="AQ106" s="1077">
        <v>25000000</v>
      </c>
      <c r="AR106" s="1077">
        <v>14582357</v>
      </c>
      <c r="AS106" s="1079">
        <v>10417643</v>
      </c>
      <c r="AT106" s="1078">
        <v>0</v>
      </c>
      <c r="AU106" s="1015"/>
      <c r="AV106" s="1077">
        <v>10385357</v>
      </c>
      <c r="AW106" s="1079">
        <v>4197000</v>
      </c>
      <c r="AX106" s="1077">
        <v>3075677</v>
      </c>
      <c r="AY106" s="1079">
        <v>7309680</v>
      </c>
      <c r="AZ106" s="1077">
        <v>3075677</v>
      </c>
      <c r="BA106" s="1078">
        <v>0</v>
      </c>
      <c r="BB106" s="1079">
        <v>3075677</v>
      </c>
      <c r="BC106" s="1078">
        <v>0</v>
      </c>
      <c r="BD106" s="1078">
        <v>0</v>
      </c>
      <c r="BG106" s="1073">
        <f t="shared" si="42"/>
        <v>25000000</v>
      </c>
      <c r="BH106" s="1073">
        <f t="shared" si="43"/>
        <v>14582357</v>
      </c>
      <c r="BI106" s="1073">
        <f t="shared" si="44"/>
        <v>10417643</v>
      </c>
      <c r="BJ106" s="1073">
        <f t="shared" si="45"/>
        <v>0</v>
      </c>
      <c r="BK106" s="1073">
        <f t="shared" si="46"/>
        <v>10385357</v>
      </c>
      <c r="BL106" s="1073">
        <f t="shared" si="47"/>
        <v>4197000</v>
      </c>
      <c r="BM106" s="1073">
        <f t="shared" si="48"/>
        <v>3075677</v>
      </c>
      <c r="BN106" s="1073">
        <f t="shared" si="49"/>
        <v>7309680</v>
      </c>
      <c r="BO106" s="1073">
        <f t="shared" si="50"/>
        <v>3075677</v>
      </c>
      <c r="BP106" s="1073">
        <f t="shared" si="51"/>
        <v>0</v>
      </c>
      <c r="BQ106" s="1073">
        <f t="shared" si="52"/>
        <v>3075677</v>
      </c>
      <c r="BR106" s="1073">
        <f t="shared" si="53"/>
        <v>0</v>
      </c>
      <c r="BS106" s="1073">
        <f t="shared" si="54"/>
        <v>0</v>
      </c>
    </row>
    <row r="107" spans="1:71" ht="25.5" customHeight="1" x14ac:dyDescent="0.2">
      <c r="A107" s="1045" t="str">
        <f t="shared" si="28"/>
        <v>A2047510</v>
      </c>
      <c r="B107" s="1411" t="s">
        <v>361</v>
      </c>
      <c r="C107" s="1411"/>
      <c r="D107" s="1411" t="s">
        <v>741</v>
      </c>
      <c r="E107" s="1411"/>
      <c r="F107" s="1411" t="s">
        <v>739</v>
      </c>
      <c r="G107" s="1411"/>
      <c r="H107" s="1411" t="s">
        <v>742</v>
      </c>
      <c r="I107" s="1411"/>
      <c r="J107" s="1411" t="s">
        <v>754</v>
      </c>
      <c r="K107" s="1411"/>
      <c r="L107" s="1411"/>
      <c r="M107" s="1411" t="s">
        <v>743</v>
      </c>
      <c r="N107" s="1411"/>
      <c r="O107" s="1411"/>
      <c r="P107" s="1411"/>
      <c r="Q107" s="1411"/>
      <c r="R107" s="1411"/>
      <c r="S107" s="1411"/>
      <c r="T107" s="1412" t="s">
        <v>424</v>
      </c>
      <c r="U107" s="1412"/>
      <c r="V107" s="1412"/>
      <c r="W107" s="1412"/>
      <c r="X107" s="1412"/>
      <c r="Y107" s="1412"/>
      <c r="Z107" s="1412"/>
      <c r="AA107" s="1412"/>
      <c r="AB107" s="1411" t="s">
        <v>732</v>
      </c>
      <c r="AC107" s="1411"/>
      <c r="AD107" s="1411"/>
      <c r="AE107" s="1411"/>
      <c r="AF107" s="1411"/>
      <c r="AG107" s="1411" t="s">
        <v>733</v>
      </c>
      <c r="AH107" s="1411"/>
      <c r="AI107" s="1411"/>
      <c r="AJ107" s="1019" t="s">
        <v>417</v>
      </c>
      <c r="AK107" s="1413" t="s">
        <v>734</v>
      </c>
      <c r="AL107" s="1413"/>
      <c r="AM107" s="1413"/>
      <c r="AN107" s="1413"/>
      <c r="AO107" s="1413"/>
      <c r="AP107" s="1413"/>
      <c r="AQ107" s="1077">
        <v>20000000</v>
      </c>
      <c r="AR107" s="1077">
        <v>10200000</v>
      </c>
      <c r="AS107" s="1079">
        <v>9800000</v>
      </c>
      <c r="AT107" s="1078">
        <v>0</v>
      </c>
      <c r="AU107" s="1015"/>
      <c r="AV107" s="1077">
        <v>6003000</v>
      </c>
      <c r="AW107" s="1079">
        <v>4197000</v>
      </c>
      <c r="AX107" s="1077">
        <v>1575000</v>
      </c>
      <c r="AY107" s="1079">
        <v>4428000</v>
      </c>
      <c r="AZ107" s="1077">
        <v>1575000</v>
      </c>
      <c r="BA107" s="1078">
        <v>0</v>
      </c>
      <c r="BB107" s="1079">
        <v>1575000</v>
      </c>
      <c r="BC107" s="1078">
        <v>0</v>
      </c>
      <c r="BD107" s="1078">
        <v>0</v>
      </c>
      <c r="BG107" s="1073">
        <f t="shared" si="42"/>
        <v>20000000</v>
      </c>
      <c r="BH107" s="1073">
        <f t="shared" si="43"/>
        <v>10200000</v>
      </c>
      <c r="BI107" s="1073">
        <f t="shared" si="44"/>
        <v>9800000</v>
      </c>
      <c r="BJ107" s="1073">
        <f t="shared" si="45"/>
        <v>0</v>
      </c>
      <c r="BK107" s="1073">
        <f t="shared" si="46"/>
        <v>6003000</v>
      </c>
      <c r="BL107" s="1073">
        <f t="shared" si="47"/>
        <v>4197000</v>
      </c>
      <c r="BM107" s="1073">
        <f t="shared" si="48"/>
        <v>1575000</v>
      </c>
      <c r="BN107" s="1073">
        <f t="shared" si="49"/>
        <v>4428000</v>
      </c>
      <c r="BO107" s="1073">
        <f t="shared" si="50"/>
        <v>1575000</v>
      </c>
      <c r="BP107" s="1073">
        <f t="shared" si="51"/>
        <v>0</v>
      </c>
      <c r="BQ107" s="1073">
        <f t="shared" si="52"/>
        <v>1575000</v>
      </c>
      <c r="BR107" s="1073">
        <f t="shared" si="53"/>
        <v>0</v>
      </c>
      <c r="BS107" s="1073">
        <f t="shared" si="54"/>
        <v>0</v>
      </c>
    </row>
    <row r="108" spans="1:71" ht="25.5" customHeight="1" x14ac:dyDescent="0.2">
      <c r="A108" s="1045" t="str">
        <f t="shared" si="28"/>
        <v>A2047610</v>
      </c>
      <c r="B108" s="1411" t="s">
        <v>361</v>
      </c>
      <c r="C108" s="1411"/>
      <c r="D108" s="1411" t="s">
        <v>741</v>
      </c>
      <c r="E108" s="1411"/>
      <c r="F108" s="1411" t="s">
        <v>739</v>
      </c>
      <c r="G108" s="1411"/>
      <c r="H108" s="1411" t="s">
        <v>742</v>
      </c>
      <c r="I108" s="1411"/>
      <c r="J108" s="1411" t="s">
        <v>754</v>
      </c>
      <c r="K108" s="1411"/>
      <c r="L108" s="1411"/>
      <c r="M108" s="1411" t="s">
        <v>753</v>
      </c>
      <c r="N108" s="1411"/>
      <c r="O108" s="1411"/>
      <c r="P108" s="1411"/>
      <c r="Q108" s="1411"/>
      <c r="R108" s="1411"/>
      <c r="S108" s="1411"/>
      <c r="T108" s="1412" t="s">
        <v>425</v>
      </c>
      <c r="U108" s="1412"/>
      <c r="V108" s="1412"/>
      <c r="W108" s="1412"/>
      <c r="X108" s="1412"/>
      <c r="Y108" s="1412"/>
      <c r="Z108" s="1412"/>
      <c r="AA108" s="1412"/>
      <c r="AB108" s="1411" t="s">
        <v>732</v>
      </c>
      <c r="AC108" s="1411"/>
      <c r="AD108" s="1411"/>
      <c r="AE108" s="1411"/>
      <c r="AF108" s="1411"/>
      <c r="AG108" s="1411" t="s">
        <v>733</v>
      </c>
      <c r="AH108" s="1411"/>
      <c r="AI108" s="1411"/>
      <c r="AJ108" s="1019" t="s">
        <v>417</v>
      </c>
      <c r="AK108" s="1413" t="s">
        <v>734</v>
      </c>
      <c r="AL108" s="1413"/>
      <c r="AM108" s="1413"/>
      <c r="AN108" s="1413"/>
      <c r="AO108" s="1413"/>
      <c r="AP108" s="1413"/>
      <c r="AQ108" s="1077">
        <v>5000000</v>
      </c>
      <c r="AR108" s="1077">
        <v>4382357</v>
      </c>
      <c r="AS108" s="1079">
        <v>617643</v>
      </c>
      <c r="AT108" s="1078">
        <v>0</v>
      </c>
      <c r="AU108" s="1015"/>
      <c r="AV108" s="1077">
        <v>4382357</v>
      </c>
      <c r="AW108" s="1078">
        <v>0</v>
      </c>
      <c r="AX108" s="1077">
        <v>1500677</v>
      </c>
      <c r="AY108" s="1079">
        <v>2881680</v>
      </c>
      <c r="AZ108" s="1077">
        <v>1500677</v>
      </c>
      <c r="BA108" s="1078">
        <v>0</v>
      </c>
      <c r="BB108" s="1079">
        <v>1500677</v>
      </c>
      <c r="BC108" s="1078">
        <v>0</v>
      </c>
      <c r="BD108" s="1078">
        <v>0</v>
      </c>
      <c r="BG108" s="1073">
        <f t="shared" si="42"/>
        <v>5000000</v>
      </c>
      <c r="BH108" s="1073">
        <f t="shared" si="43"/>
        <v>4382357</v>
      </c>
      <c r="BI108" s="1073">
        <f t="shared" si="44"/>
        <v>617643</v>
      </c>
      <c r="BJ108" s="1073">
        <f t="shared" si="45"/>
        <v>0</v>
      </c>
      <c r="BK108" s="1073">
        <f t="shared" si="46"/>
        <v>4382357</v>
      </c>
      <c r="BL108" s="1073">
        <f t="shared" si="47"/>
        <v>0</v>
      </c>
      <c r="BM108" s="1073">
        <f t="shared" si="48"/>
        <v>1500677</v>
      </c>
      <c r="BN108" s="1073">
        <f t="shared" si="49"/>
        <v>2881680</v>
      </c>
      <c r="BO108" s="1073">
        <f t="shared" si="50"/>
        <v>1500677</v>
      </c>
      <c r="BP108" s="1073">
        <f t="shared" si="51"/>
        <v>0</v>
      </c>
      <c r="BQ108" s="1073">
        <f t="shared" si="52"/>
        <v>1500677</v>
      </c>
      <c r="BR108" s="1073">
        <f t="shared" si="53"/>
        <v>0</v>
      </c>
      <c r="BS108" s="1073">
        <f t="shared" si="54"/>
        <v>0</v>
      </c>
    </row>
    <row r="109" spans="1:71" ht="12.75" x14ac:dyDescent="0.2">
      <c r="A109" s="1045" t="str">
        <f t="shared" si="28"/>
        <v>A204810</v>
      </c>
      <c r="B109" s="1403" t="s">
        <v>361</v>
      </c>
      <c r="C109" s="1403"/>
      <c r="D109" s="1403" t="s">
        <v>741</v>
      </c>
      <c r="E109" s="1403"/>
      <c r="F109" s="1403" t="s">
        <v>739</v>
      </c>
      <c r="G109" s="1403"/>
      <c r="H109" s="1403" t="s">
        <v>742</v>
      </c>
      <c r="I109" s="1403"/>
      <c r="J109" s="1403" t="s">
        <v>755</v>
      </c>
      <c r="K109" s="1403"/>
      <c r="L109" s="1403"/>
      <c r="M109" s="1403"/>
      <c r="N109" s="1403"/>
      <c r="O109" s="1403"/>
      <c r="P109" s="1403"/>
      <c r="Q109" s="1403"/>
      <c r="R109" s="1403"/>
      <c r="S109" s="1403"/>
      <c r="T109" s="1402" t="s">
        <v>767</v>
      </c>
      <c r="U109" s="1402"/>
      <c r="V109" s="1402"/>
      <c r="W109" s="1402"/>
      <c r="X109" s="1402"/>
      <c r="Y109" s="1402"/>
      <c r="Z109" s="1402"/>
      <c r="AA109" s="1402"/>
      <c r="AB109" s="1403" t="s">
        <v>732</v>
      </c>
      <c r="AC109" s="1403"/>
      <c r="AD109" s="1403"/>
      <c r="AE109" s="1403"/>
      <c r="AF109" s="1403"/>
      <c r="AG109" s="1403" t="s">
        <v>733</v>
      </c>
      <c r="AH109" s="1403"/>
      <c r="AI109" s="1403"/>
      <c r="AJ109" s="1014" t="s">
        <v>417</v>
      </c>
      <c r="AK109" s="1404" t="s">
        <v>734</v>
      </c>
      <c r="AL109" s="1404"/>
      <c r="AM109" s="1404"/>
      <c r="AN109" s="1404"/>
      <c r="AO109" s="1404"/>
      <c r="AP109" s="1404"/>
      <c r="AQ109" s="1077">
        <v>1456300000</v>
      </c>
      <c r="AR109" s="1077">
        <v>1445300000</v>
      </c>
      <c r="AS109" s="1079">
        <v>11000000</v>
      </c>
      <c r="AT109" s="1078">
        <v>0</v>
      </c>
      <c r="AU109" s="1015"/>
      <c r="AV109" s="1077">
        <v>1273663799</v>
      </c>
      <c r="AW109" s="1079">
        <v>171636201</v>
      </c>
      <c r="AX109" s="1077">
        <v>1272637229</v>
      </c>
      <c r="AY109" s="1079">
        <v>1026570</v>
      </c>
      <c r="AZ109" s="1077">
        <v>1269223459</v>
      </c>
      <c r="BA109" s="1079">
        <v>3413770</v>
      </c>
      <c r="BB109" s="1079">
        <v>1262700684</v>
      </c>
      <c r="BC109" s="1079">
        <v>6522775</v>
      </c>
      <c r="BD109" s="1079">
        <v>67500</v>
      </c>
      <c r="BG109" s="1073">
        <f t="shared" si="42"/>
        <v>1456300000</v>
      </c>
      <c r="BH109" s="1073">
        <f t="shared" si="43"/>
        <v>1445300000</v>
      </c>
      <c r="BI109" s="1073">
        <f t="shared" si="44"/>
        <v>11000000</v>
      </c>
      <c r="BJ109" s="1073">
        <f t="shared" si="45"/>
        <v>0</v>
      </c>
      <c r="BK109" s="1073">
        <f t="shared" si="46"/>
        <v>1273663799</v>
      </c>
      <c r="BL109" s="1073">
        <f t="shared" si="47"/>
        <v>171636201</v>
      </c>
      <c r="BM109" s="1073">
        <f t="shared" si="48"/>
        <v>1272637229</v>
      </c>
      <c r="BN109" s="1073">
        <f t="shared" si="49"/>
        <v>1026570</v>
      </c>
      <c r="BO109" s="1073">
        <f t="shared" si="50"/>
        <v>1269223459</v>
      </c>
      <c r="BP109" s="1073">
        <f t="shared" si="51"/>
        <v>3413770</v>
      </c>
      <c r="BQ109" s="1073">
        <f t="shared" si="52"/>
        <v>1262700684</v>
      </c>
      <c r="BR109" s="1073">
        <f t="shared" si="53"/>
        <v>6522775</v>
      </c>
      <c r="BS109" s="1073">
        <f t="shared" si="54"/>
        <v>67500</v>
      </c>
    </row>
    <row r="110" spans="1:71" ht="25.5" customHeight="1" x14ac:dyDescent="0.2">
      <c r="A110" s="1045" t="str">
        <f t="shared" si="28"/>
        <v>A2048110</v>
      </c>
      <c r="B110" s="1411" t="s">
        <v>361</v>
      </c>
      <c r="C110" s="1411"/>
      <c r="D110" s="1411" t="s">
        <v>741</v>
      </c>
      <c r="E110" s="1411"/>
      <c r="F110" s="1411" t="s">
        <v>739</v>
      </c>
      <c r="G110" s="1411"/>
      <c r="H110" s="1411" t="s">
        <v>742</v>
      </c>
      <c r="I110" s="1411"/>
      <c r="J110" s="1411" t="s">
        <v>755</v>
      </c>
      <c r="K110" s="1411"/>
      <c r="L110" s="1411"/>
      <c r="M110" s="1411" t="s">
        <v>738</v>
      </c>
      <c r="N110" s="1411"/>
      <c r="O110" s="1411"/>
      <c r="P110" s="1411"/>
      <c r="Q110" s="1411"/>
      <c r="R110" s="1411"/>
      <c r="S110" s="1411"/>
      <c r="T110" s="1412" t="s">
        <v>426</v>
      </c>
      <c r="U110" s="1412"/>
      <c r="V110" s="1412"/>
      <c r="W110" s="1412"/>
      <c r="X110" s="1412"/>
      <c r="Y110" s="1412"/>
      <c r="Z110" s="1412"/>
      <c r="AA110" s="1412"/>
      <c r="AB110" s="1411" t="s">
        <v>732</v>
      </c>
      <c r="AC110" s="1411"/>
      <c r="AD110" s="1411"/>
      <c r="AE110" s="1411"/>
      <c r="AF110" s="1411"/>
      <c r="AG110" s="1411" t="s">
        <v>733</v>
      </c>
      <c r="AH110" s="1411"/>
      <c r="AI110" s="1411"/>
      <c r="AJ110" s="1019" t="s">
        <v>417</v>
      </c>
      <c r="AK110" s="1413" t="s">
        <v>734</v>
      </c>
      <c r="AL110" s="1413"/>
      <c r="AM110" s="1413"/>
      <c r="AN110" s="1413"/>
      <c r="AO110" s="1413"/>
      <c r="AP110" s="1413"/>
      <c r="AQ110" s="1077">
        <v>159000000</v>
      </c>
      <c r="AR110" s="1077">
        <v>148000000</v>
      </c>
      <c r="AS110" s="1079">
        <v>11000000</v>
      </c>
      <c r="AT110" s="1078">
        <v>0</v>
      </c>
      <c r="AU110" s="1015"/>
      <c r="AV110" s="1077">
        <v>142028311</v>
      </c>
      <c r="AW110" s="1079">
        <v>5971689</v>
      </c>
      <c r="AX110" s="1077">
        <v>142028311</v>
      </c>
      <c r="AY110" s="1078">
        <v>0</v>
      </c>
      <c r="AZ110" s="1077">
        <v>142028311</v>
      </c>
      <c r="BA110" s="1078">
        <v>0</v>
      </c>
      <c r="BB110" s="1079">
        <v>141958611</v>
      </c>
      <c r="BC110" s="1079">
        <v>69700</v>
      </c>
      <c r="BD110" s="1079">
        <v>1000</v>
      </c>
      <c r="BG110" s="1073">
        <f t="shared" si="42"/>
        <v>159000000</v>
      </c>
      <c r="BH110" s="1073">
        <f t="shared" si="43"/>
        <v>148000000</v>
      </c>
      <c r="BI110" s="1073">
        <f t="shared" si="44"/>
        <v>11000000</v>
      </c>
      <c r="BJ110" s="1073">
        <f t="shared" si="45"/>
        <v>0</v>
      </c>
      <c r="BK110" s="1073">
        <f t="shared" si="46"/>
        <v>142028311</v>
      </c>
      <c r="BL110" s="1073">
        <f t="shared" si="47"/>
        <v>5971689</v>
      </c>
      <c r="BM110" s="1073">
        <f t="shared" si="48"/>
        <v>142028311</v>
      </c>
      <c r="BN110" s="1073">
        <f t="shared" si="49"/>
        <v>0</v>
      </c>
      <c r="BO110" s="1073">
        <f t="shared" si="50"/>
        <v>142028311</v>
      </c>
      <c r="BP110" s="1073">
        <f t="shared" si="51"/>
        <v>0</v>
      </c>
      <c r="BQ110" s="1073">
        <f t="shared" si="52"/>
        <v>141958611</v>
      </c>
      <c r="BR110" s="1073">
        <f t="shared" si="53"/>
        <v>69700</v>
      </c>
      <c r="BS110" s="1073">
        <f t="shared" si="54"/>
        <v>1000</v>
      </c>
    </row>
    <row r="111" spans="1:71" ht="25.5" customHeight="1" x14ac:dyDescent="0.2">
      <c r="A111" s="1045" t="str">
        <f t="shared" si="28"/>
        <v>A2048210</v>
      </c>
      <c r="B111" s="1411" t="s">
        <v>361</v>
      </c>
      <c r="C111" s="1411"/>
      <c r="D111" s="1411" t="s">
        <v>741</v>
      </c>
      <c r="E111" s="1411"/>
      <c r="F111" s="1411" t="s">
        <v>739</v>
      </c>
      <c r="G111" s="1411"/>
      <c r="H111" s="1411" t="s">
        <v>742</v>
      </c>
      <c r="I111" s="1411"/>
      <c r="J111" s="1411" t="s">
        <v>755</v>
      </c>
      <c r="K111" s="1411"/>
      <c r="L111" s="1411"/>
      <c r="M111" s="1411" t="s">
        <v>741</v>
      </c>
      <c r="N111" s="1411"/>
      <c r="O111" s="1411"/>
      <c r="P111" s="1411"/>
      <c r="Q111" s="1411"/>
      <c r="R111" s="1411"/>
      <c r="S111" s="1411"/>
      <c r="T111" s="1412" t="s">
        <v>427</v>
      </c>
      <c r="U111" s="1412"/>
      <c r="V111" s="1412"/>
      <c r="W111" s="1412"/>
      <c r="X111" s="1412"/>
      <c r="Y111" s="1412"/>
      <c r="Z111" s="1412"/>
      <c r="AA111" s="1412"/>
      <c r="AB111" s="1411" t="s">
        <v>732</v>
      </c>
      <c r="AC111" s="1411"/>
      <c r="AD111" s="1411"/>
      <c r="AE111" s="1411"/>
      <c r="AF111" s="1411"/>
      <c r="AG111" s="1411" t="s">
        <v>733</v>
      </c>
      <c r="AH111" s="1411"/>
      <c r="AI111" s="1411"/>
      <c r="AJ111" s="1019" t="s">
        <v>417</v>
      </c>
      <c r="AK111" s="1413" t="s">
        <v>734</v>
      </c>
      <c r="AL111" s="1413"/>
      <c r="AM111" s="1413"/>
      <c r="AN111" s="1413"/>
      <c r="AO111" s="1413"/>
      <c r="AP111" s="1413"/>
      <c r="AQ111" s="1077">
        <v>848000000</v>
      </c>
      <c r="AR111" s="1077">
        <v>848000000</v>
      </c>
      <c r="AS111" s="1078">
        <v>0</v>
      </c>
      <c r="AT111" s="1078">
        <v>0</v>
      </c>
      <c r="AU111" s="1015"/>
      <c r="AV111" s="1077">
        <v>754448673</v>
      </c>
      <c r="AW111" s="1079">
        <v>93551327</v>
      </c>
      <c r="AX111" s="1077">
        <v>754448673</v>
      </c>
      <c r="AY111" s="1078">
        <v>0</v>
      </c>
      <c r="AZ111" s="1077">
        <v>751938173</v>
      </c>
      <c r="BA111" s="1079">
        <v>2510500</v>
      </c>
      <c r="BB111" s="1079">
        <v>745485098</v>
      </c>
      <c r="BC111" s="1079">
        <v>6453075</v>
      </c>
      <c r="BD111" s="1078">
        <v>0</v>
      </c>
      <c r="BG111" s="1073">
        <f t="shared" si="42"/>
        <v>848000000</v>
      </c>
      <c r="BH111" s="1073">
        <f t="shared" si="43"/>
        <v>848000000</v>
      </c>
      <c r="BI111" s="1073">
        <f t="shared" si="44"/>
        <v>0</v>
      </c>
      <c r="BJ111" s="1073">
        <f t="shared" si="45"/>
        <v>0</v>
      </c>
      <c r="BK111" s="1073">
        <f t="shared" si="46"/>
        <v>754448673</v>
      </c>
      <c r="BL111" s="1073">
        <f t="shared" si="47"/>
        <v>93551327</v>
      </c>
      <c r="BM111" s="1073">
        <f t="shared" si="48"/>
        <v>754448673</v>
      </c>
      <c r="BN111" s="1073">
        <f t="shared" si="49"/>
        <v>0</v>
      </c>
      <c r="BO111" s="1073">
        <f t="shared" si="50"/>
        <v>751938173</v>
      </c>
      <c r="BP111" s="1073">
        <f t="shared" si="51"/>
        <v>2510500</v>
      </c>
      <c r="BQ111" s="1073">
        <f t="shared" si="52"/>
        <v>745485098</v>
      </c>
      <c r="BR111" s="1073">
        <f t="shared" si="53"/>
        <v>6453075</v>
      </c>
      <c r="BS111" s="1073">
        <f t="shared" si="54"/>
        <v>0</v>
      </c>
    </row>
    <row r="112" spans="1:71" ht="25.5" customHeight="1" x14ac:dyDescent="0.2">
      <c r="A112" s="1045" t="str">
        <f t="shared" si="28"/>
        <v>A2048310</v>
      </c>
      <c r="B112" s="1411" t="s">
        <v>361</v>
      </c>
      <c r="C112" s="1411"/>
      <c r="D112" s="1411" t="s">
        <v>741</v>
      </c>
      <c r="E112" s="1411"/>
      <c r="F112" s="1411" t="s">
        <v>739</v>
      </c>
      <c r="G112" s="1411"/>
      <c r="H112" s="1411" t="s">
        <v>742</v>
      </c>
      <c r="I112" s="1411"/>
      <c r="J112" s="1411" t="s">
        <v>755</v>
      </c>
      <c r="K112" s="1411"/>
      <c r="L112" s="1411"/>
      <c r="M112" s="1411" t="s">
        <v>748</v>
      </c>
      <c r="N112" s="1411"/>
      <c r="O112" s="1411"/>
      <c r="P112" s="1411"/>
      <c r="Q112" s="1411"/>
      <c r="R112" s="1411"/>
      <c r="S112" s="1411"/>
      <c r="T112" s="1412" t="s">
        <v>428</v>
      </c>
      <c r="U112" s="1412"/>
      <c r="V112" s="1412"/>
      <c r="W112" s="1412"/>
      <c r="X112" s="1412"/>
      <c r="Y112" s="1412"/>
      <c r="Z112" s="1412"/>
      <c r="AA112" s="1412"/>
      <c r="AB112" s="1411" t="s">
        <v>732</v>
      </c>
      <c r="AC112" s="1411"/>
      <c r="AD112" s="1411"/>
      <c r="AE112" s="1411"/>
      <c r="AF112" s="1411"/>
      <c r="AG112" s="1411" t="s">
        <v>733</v>
      </c>
      <c r="AH112" s="1411"/>
      <c r="AI112" s="1411"/>
      <c r="AJ112" s="1019" t="s">
        <v>417</v>
      </c>
      <c r="AK112" s="1413" t="s">
        <v>734</v>
      </c>
      <c r="AL112" s="1413"/>
      <c r="AM112" s="1413"/>
      <c r="AN112" s="1413"/>
      <c r="AO112" s="1413"/>
      <c r="AP112" s="1413"/>
      <c r="AQ112" s="1077">
        <v>300000</v>
      </c>
      <c r="AR112" s="1077">
        <v>300000</v>
      </c>
      <c r="AS112" s="1078">
        <v>0</v>
      </c>
      <c r="AT112" s="1078">
        <v>0</v>
      </c>
      <c r="AU112" s="1015"/>
      <c r="AV112" s="1077">
        <v>270343</v>
      </c>
      <c r="AW112" s="1079">
        <v>29657</v>
      </c>
      <c r="AX112" s="1077">
        <v>270343</v>
      </c>
      <c r="AY112" s="1078">
        <v>0</v>
      </c>
      <c r="AZ112" s="1077">
        <v>270343</v>
      </c>
      <c r="BA112" s="1078">
        <v>0</v>
      </c>
      <c r="BB112" s="1079">
        <v>270343</v>
      </c>
      <c r="BC112" s="1078">
        <v>0</v>
      </c>
      <c r="BD112" s="1078">
        <v>0</v>
      </c>
      <c r="BG112" s="1073">
        <f t="shared" si="42"/>
        <v>300000</v>
      </c>
      <c r="BH112" s="1073">
        <f t="shared" si="43"/>
        <v>300000</v>
      </c>
      <c r="BI112" s="1073">
        <f t="shared" si="44"/>
        <v>0</v>
      </c>
      <c r="BJ112" s="1073">
        <f t="shared" si="45"/>
        <v>0</v>
      </c>
      <c r="BK112" s="1073">
        <f t="shared" si="46"/>
        <v>270343</v>
      </c>
      <c r="BL112" s="1073">
        <f t="shared" si="47"/>
        <v>29657</v>
      </c>
      <c r="BM112" s="1073">
        <f t="shared" si="48"/>
        <v>270343</v>
      </c>
      <c r="BN112" s="1073">
        <f t="shared" si="49"/>
        <v>0</v>
      </c>
      <c r="BO112" s="1073">
        <f t="shared" si="50"/>
        <v>270343</v>
      </c>
      <c r="BP112" s="1073">
        <f t="shared" si="51"/>
        <v>0</v>
      </c>
      <c r="BQ112" s="1073">
        <f t="shared" si="52"/>
        <v>270343</v>
      </c>
      <c r="BR112" s="1073">
        <f t="shared" si="53"/>
        <v>0</v>
      </c>
      <c r="BS112" s="1073">
        <f t="shared" si="54"/>
        <v>0</v>
      </c>
    </row>
    <row r="113" spans="1:71" ht="25.5" customHeight="1" x14ac:dyDescent="0.2">
      <c r="A113" s="1045" t="str">
        <f t="shared" si="28"/>
        <v>A2048510</v>
      </c>
      <c r="B113" s="1411" t="s">
        <v>361</v>
      </c>
      <c r="C113" s="1411"/>
      <c r="D113" s="1411" t="s">
        <v>741</v>
      </c>
      <c r="E113" s="1411"/>
      <c r="F113" s="1411" t="s">
        <v>739</v>
      </c>
      <c r="G113" s="1411"/>
      <c r="H113" s="1411" t="s">
        <v>742</v>
      </c>
      <c r="I113" s="1411"/>
      <c r="J113" s="1411" t="s">
        <v>755</v>
      </c>
      <c r="K113" s="1411"/>
      <c r="L113" s="1411"/>
      <c r="M113" s="1411" t="s">
        <v>743</v>
      </c>
      <c r="N113" s="1411"/>
      <c r="O113" s="1411"/>
      <c r="P113" s="1411"/>
      <c r="Q113" s="1411"/>
      <c r="R113" s="1411"/>
      <c r="S113" s="1411"/>
      <c r="T113" s="1412" t="s">
        <v>429</v>
      </c>
      <c r="U113" s="1412"/>
      <c r="V113" s="1412"/>
      <c r="W113" s="1412"/>
      <c r="X113" s="1412"/>
      <c r="Y113" s="1412"/>
      <c r="Z113" s="1412"/>
      <c r="AA113" s="1412"/>
      <c r="AB113" s="1411" t="s">
        <v>732</v>
      </c>
      <c r="AC113" s="1411"/>
      <c r="AD113" s="1411"/>
      <c r="AE113" s="1411"/>
      <c r="AF113" s="1411"/>
      <c r="AG113" s="1411" t="s">
        <v>733</v>
      </c>
      <c r="AH113" s="1411"/>
      <c r="AI113" s="1411"/>
      <c r="AJ113" s="1019" t="s">
        <v>417</v>
      </c>
      <c r="AK113" s="1413" t="s">
        <v>734</v>
      </c>
      <c r="AL113" s="1413"/>
      <c r="AM113" s="1413"/>
      <c r="AN113" s="1413"/>
      <c r="AO113" s="1413"/>
      <c r="AP113" s="1413"/>
      <c r="AQ113" s="1077">
        <v>179000000</v>
      </c>
      <c r="AR113" s="1077">
        <v>179000000</v>
      </c>
      <c r="AS113" s="1078">
        <v>0</v>
      </c>
      <c r="AT113" s="1078">
        <v>0</v>
      </c>
      <c r="AU113" s="1015"/>
      <c r="AV113" s="1077">
        <v>151932881</v>
      </c>
      <c r="AW113" s="1079">
        <v>27067119</v>
      </c>
      <c r="AX113" s="1077">
        <v>150906311</v>
      </c>
      <c r="AY113" s="1079">
        <v>1026570</v>
      </c>
      <c r="AZ113" s="1077">
        <v>150003041</v>
      </c>
      <c r="BA113" s="1079">
        <v>903270</v>
      </c>
      <c r="BB113" s="1079">
        <v>150003041</v>
      </c>
      <c r="BC113" s="1078">
        <v>0</v>
      </c>
      <c r="BD113" s="1079">
        <v>30500</v>
      </c>
      <c r="BG113" s="1073">
        <f t="shared" si="42"/>
        <v>179000000</v>
      </c>
      <c r="BH113" s="1073">
        <f t="shared" si="43"/>
        <v>179000000</v>
      </c>
      <c r="BI113" s="1073">
        <f t="shared" si="44"/>
        <v>0</v>
      </c>
      <c r="BJ113" s="1073">
        <f t="shared" si="45"/>
        <v>0</v>
      </c>
      <c r="BK113" s="1073">
        <f t="shared" si="46"/>
        <v>151932881</v>
      </c>
      <c r="BL113" s="1073">
        <f t="shared" si="47"/>
        <v>27067119</v>
      </c>
      <c r="BM113" s="1073">
        <f t="shared" si="48"/>
        <v>150906311</v>
      </c>
      <c r="BN113" s="1073">
        <f t="shared" si="49"/>
        <v>1026570</v>
      </c>
      <c r="BO113" s="1073">
        <f t="shared" si="50"/>
        <v>150003041</v>
      </c>
      <c r="BP113" s="1073">
        <f t="shared" si="51"/>
        <v>903270</v>
      </c>
      <c r="BQ113" s="1073">
        <f t="shared" si="52"/>
        <v>150003041</v>
      </c>
      <c r="BR113" s="1073">
        <f t="shared" si="53"/>
        <v>0</v>
      </c>
      <c r="BS113" s="1073">
        <f t="shared" si="54"/>
        <v>30500</v>
      </c>
    </row>
    <row r="114" spans="1:71" ht="25.5" customHeight="1" x14ac:dyDescent="0.2">
      <c r="A114" s="1045" t="str">
        <f t="shared" si="28"/>
        <v>A2048610</v>
      </c>
      <c r="B114" s="1411" t="s">
        <v>361</v>
      </c>
      <c r="C114" s="1411"/>
      <c r="D114" s="1411" t="s">
        <v>741</v>
      </c>
      <c r="E114" s="1411"/>
      <c r="F114" s="1411" t="s">
        <v>739</v>
      </c>
      <c r="G114" s="1411"/>
      <c r="H114" s="1411" t="s">
        <v>742</v>
      </c>
      <c r="I114" s="1411"/>
      <c r="J114" s="1411" t="s">
        <v>755</v>
      </c>
      <c r="K114" s="1411"/>
      <c r="L114" s="1411"/>
      <c r="M114" s="1411" t="s">
        <v>753</v>
      </c>
      <c r="N114" s="1411"/>
      <c r="O114" s="1411"/>
      <c r="P114" s="1411"/>
      <c r="Q114" s="1411"/>
      <c r="R114" s="1411"/>
      <c r="S114" s="1411"/>
      <c r="T114" s="1412" t="s">
        <v>430</v>
      </c>
      <c r="U114" s="1412"/>
      <c r="V114" s="1412"/>
      <c r="W114" s="1412"/>
      <c r="X114" s="1412"/>
      <c r="Y114" s="1412"/>
      <c r="Z114" s="1412"/>
      <c r="AA114" s="1412"/>
      <c r="AB114" s="1411" t="s">
        <v>732</v>
      </c>
      <c r="AC114" s="1411"/>
      <c r="AD114" s="1411"/>
      <c r="AE114" s="1411"/>
      <c r="AF114" s="1411"/>
      <c r="AG114" s="1411" t="s">
        <v>733</v>
      </c>
      <c r="AH114" s="1411"/>
      <c r="AI114" s="1411"/>
      <c r="AJ114" s="1019" t="s">
        <v>417</v>
      </c>
      <c r="AK114" s="1413" t="s">
        <v>734</v>
      </c>
      <c r="AL114" s="1413"/>
      <c r="AM114" s="1413"/>
      <c r="AN114" s="1413"/>
      <c r="AO114" s="1413"/>
      <c r="AP114" s="1413"/>
      <c r="AQ114" s="1077">
        <v>270000000</v>
      </c>
      <c r="AR114" s="1077">
        <v>270000000</v>
      </c>
      <c r="AS114" s="1078">
        <v>0</v>
      </c>
      <c r="AT114" s="1078">
        <v>0</v>
      </c>
      <c r="AU114" s="1015"/>
      <c r="AV114" s="1077">
        <v>224983591</v>
      </c>
      <c r="AW114" s="1079">
        <v>45016409</v>
      </c>
      <c r="AX114" s="1077">
        <v>224983591</v>
      </c>
      <c r="AY114" s="1078">
        <v>0</v>
      </c>
      <c r="AZ114" s="1077">
        <v>224983591</v>
      </c>
      <c r="BA114" s="1078">
        <v>0</v>
      </c>
      <c r="BB114" s="1079">
        <v>224983591</v>
      </c>
      <c r="BC114" s="1078">
        <v>0</v>
      </c>
      <c r="BD114" s="1079">
        <v>36000</v>
      </c>
      <c r="BG114" s="1073">
        <f t="shared" si="42"/>
        <v>270000000</v>
      </c>
      <c r="BH114" s="1073">
        <f t="shared" si="43"/>
        <v>270000000</v>
      </c>
      <c r="BI114" s="1073">
        <f t="shared" si="44"/>
        <v>0</v>
      </c>
      <c r="BJ114" s="1073">
        <f t="shared" si="45"/>
        <v>0</v>
      </c>
      <c r="BK114" s="1073">
        <f t="shared" si="46"/>
        <v>224983591</v>
      </c>
      <c r="BL114" s="1073">
        <f t="shared" si="47"/>
        <v>45016409</v>
      </c>
      <c r="BM114" s="1073">
        <f t="shared" si="48"/>
        <v>224983591</v>
      </c>
      <c r="BN114" s="1073">
        <f t="shared" si="49"/>
        <v>0</v>
      </c>
      <c r="BO114" s="1073">
        <f t="shared" si="50"/>
        <v>224983591</v>
      </c>
      <c r="BP114" s="1073">
        <f t="shared" si="51"/>
        <v>0</v>
      </c>
      <c r="BQ114" s="1073">
        <f t="shared" si="52"/>
        <v>224983591</v>
      </c>
      <c r="BR114" s="1073">
        <f t="shared" si="53"/>
        <v>0</v>
      </c>
      <c r="BS114" s="1073">
        <f t="shared" si="54"/>
        <v>36000</v>
      </c>
    </row>
    <row r="115" spans="1:71" ht="12.75" x14ac:dyDescent="0.2">
      <c r="A115" s="1045" t="str">
        <f t="shared" si="28"/>
        <v>A204910</v>
      </c>
      <c r="B115" s="1403" t="s">
        <v>361</v>
      </c>
      <c r="C115" s="1403"/>
      <c r="D115" s="1403" t="s">
        <v>741</v>
      </c>
      <c r="E115" s="1403"/>
      <c r="F115" s="1403" t="s">
        <v>739</v>
      </c>
      <c r="G115" s="1403"/>
      <c r="H115" s="1403" t="s">
        <v>742</v>
      </c>
      <c r="I115" s="1403"/>
      <c r="J115" s="1403" t="s">
        <v>747</v>
      </c>
      <c r="K115" s="1403"/>
      <c r="L115" s="1403"/>
      <c r="M115" s="1403"/>
      <c r="N115" s="1403"/>
      <c r="O115" s="1403"/>
      <c r="P115" s="1403"/>
      <c r="Q115" s="1403"/>
      <c r="R115" s="1403"/>
      <c r="S115" s="1403"/>
      <c r="T115" s="1402" t="s">
        <v>648</v>
      </c>
      <c r="U115" s="1402"/>
      <c r="V115" s="1402"/>
      <c r="W115" s="1402"/>
      <c r="X115" s="1402"/>
      <c r="Y115" s="1402"/>
      <c r="Z115" s="1402"/>
      <c r="AA115" s="1402"/>
      <c r="AB115" s="1403" t="s">
        <v>732</v>
      </c>
      <c r="AC115" s="1403"/>
      <c r="AD115" s="1403"/>
      <c r="AE115" s="1403"/>
      <c r="AF115" s="1403"/>
      <c r="AG115" s="1403" t="s">
        <v>733</v>
      </c>
      <c r="AH115" s="1403"/>
      <c r="AI115" s="1403"/>
      <c r="AJ115" s="1014" t="s">
        <v>417</v>
      </c>
      <c r="AK115" s="1404" t="s">
        <v>734</v>
      </c>
      <c r="AL115" s="1404"/>
      <c r="AM115" s="1404"/>
      <c r="AN115" s="1404"/>
      <c r="AO115" s="1404"/>
      <c r="AP115" s="1404"/>
      <c r="AQ115" s="1077">
        <v>95000000</v>
      </c>
      <c r="AR115" s="1077">
        <v>87766922</v>
      </c>
      <c r="AS115" s="1079">
        <v>7233078</v>
      </c>
      <c r="AT115" s="1078">
        <v>0</v>
      </c>
      <c r="AU115" s="1015"/>
      <c r="AV115" s="1077">
        <v>52672744</v>
      </c>
      <c r="AW115" s="1079">
        <v>35094178</v>
      </c>
      <c r="AX115" s="1077">
        <v>52672744</v>
      </c>
      <c r="AY115" s="1078">
        <v>0</v>
      </c>
      <c r="AZ115" s="1077">
        <v>52672744</v>
      </c>
      <c r="BA115" s="1078">
        <v>0</v>
      </c>
      <c r="BB115" s="1079">
        <v>52672744</v>
      </c>
      <c r="BC115" s="1078">
        <v>0</v>
      </c>
      <c r="BD115" s="1078">
        <v>0</v>
      </c>
      <c r="BG115" s="1073">
        <f t="shared" si="42"/>
        <v>95000000</v>
      </c>
      <c r="BH115" s="1073">
        <f t="shared" si="43"/>
        <v>87766922</v>
      </c>
      <c r="BI115" s="1073">
        <f t="shared" si="44"/>
        <v>7233078</v>
      </c>
      <c r="BJ115" s="1073">
        <f t="shared" si="45"/>
        <v>0</v>
      </c>
      <c r="BK115" s="1073">
        <f t="shared" si="46"/>
        <v>52672744</v>
      </c>
      <c r="BL115" s="1073">
        <f t="shared" si="47"/>
        <v>35094178</v>
      </c>
      <c r="BM115" s="1073">
        <f t="shared" si="48"/>
        <v>52672744</v>
      </c>
      <c r="BN115" s="1073">
        <f t="shared" si="49"/>
        <v>0</v>
      </c>
      <c r="BO115" s="1073">
        <f t="shared" si="50"/>
        <v>52672744</v>
      </c>
      <c r="BP115" s="1073">
        <f t="shared" si="51"/>
        <v>0</v>
      </c>
      <c r="BQ115" s="1073">
        <f t="shared" si="52"/>
        <v>52672744</v>
      </c>
      <c r="BR115" s="1073">
        <f t="shared" si="53"/>
        <v>0</v>
      </c>
      <c r="BS115" s="1073">
        <f t="shared" si="54"/>
        <v>0</v>
      </c>
    </row>
    <row r="116" spans="1:71" ht="25.5" customHeight="1" x14ac:dyDescent="0.2">
      <c r="A116" s="1045" t="str">
        <f t="shared" si="28"/>
        <v>A2049110</v>
      </c>
      <c r="B116" s="1411" t="s">
        <v>361</v>
      </c>
      <c r="C116" s="1411"/>
      <c r="D116" s="1411" t="s">
        <v>741</v>
      </c>
      <c r="E116" s="1411"/>
      <c r="F116" s="1411" t="s">
        <v>739</v>
      </c>
      <c r="G116" s="1411"/>
      <c r="H116" s="1411" t="s">
        <v>742</v>
      </c>
      <c r="I116" s="1411"/>
      <c r="J116" s="1411" t="s">
        <v>747</v>
      </c>
      <c r="K116" s="1411"/>
      <c r="L116" s="1411"/>
      <c r="M116" s="1411" t="s">
        <v>738</v>
      </c>
      <c r="N116" s="1411"/>
      <c r="O116" s="1411"/>
      <c r="P116" s="1411"/>
      <c r="Q116" s="1411"/>
      <c r="R116" s="1411"/>
      <c r="S116" s="1411"/>
      <c r="T116" s="1412" t="s">
        <v>431</v>
      </c>
      <c r="U116" s="1412"/>
      <c r="V116" s="1412"/>
      <c r="W116" s="1412"/>
      <c r="X116" s="1412"/>
      <c r="Y116" s="1412"/>
      <c r="Z116" s="1412"/>
      <c r="AA116" s="1412"/>
      <c r="AB116" s="1411" t="s">
        <v>732</v>
      </c>
      <c r="AC116" s="1411"/>
      <c r="AD116" s="1411"/>
      <c r="AE116" s="1411"/>
      <c r="AF116" s="1411"/>
      <c r="AG116" s="1411" t="s">
        <v>733</v>
      </c>
      <c r="AH116" s="1411"/>
      <c r="AI116" s="1411"/>
      <c r="AJ116" s="1019" t="s">
        <v>417</v>
      </c>
      <c r="AK116" s="1413" t="s">
        <v>734</v>
      </c>
      <c r="AL116" s="1413"/>
      <c r="AM116" s="1413"/>
      <c r="AN116" s="1413"/>
      <c r="AO116" s="1413"/>
      <c r="AP116" s="1413"/>
      <c r="AQ116" s="1077">
        <v>50000000</v>
      </c>
      <c r="AR116" s="1077">
        <v>45036508</v>
      </c>
      <c r="AS116" s="1079">
        <v>4963492</v>
      </c>
      <c r="AT116" s="1078">
        <v>0</v>
      </c>
      <c r="AU116" s="1015"/>
      <c r="AV116" s="1077">
        <v>45036508</v>
      </c>
      <c r="AW116" s="1078">
        <v>0</v>
      </c>
      <c r="AX116" s="1077">
        <v>45036508</v>
      </c>
      <c r="AY116" s="1078">
        <v>0</v>
      </c>
      <c r="AZ116" s="1077">
        <v>45036508</v>
      </c>
      <c r="BA116" s="1078">
        <v>0</v>
      </c>
      <c r="BB116" s="1079">
        <v>45036508</v>
      </c>
      <c r="BC116" s="1078">
        <v>0</v>
      </c>
      <c r="BD116" s="1078">
        <v>0</v>
      </c>
      <c r="BG116" s="1073">
        <f t="shared" si="42"/>
        <v>50000000</v>
      </c>
      <c r="BH116" s="1073">
        <f t="shared" si="43"/>
        <v>45036508</v>
      </c>
      <c r="BI116" s="1073">
        <f t="shared" si="44"/>
        <v>4963492</v>
      </c>
      <c r="BJ116" s="1073">
        <f t="shared" si="45"/>
        <v>0</v>
      </c>
      <c r="BK116" s="1073">
        <f t="shared" si="46"/>
        <v>45036508</v>
      </c>
      <c r="BL116" s="1073">
        <f t="shared" si="47"/>
        <v>0</v>
      </c>
      <c r="BM116" s="1073">
        <f t="shared" si="48"/>
        <v>45036508</v>
      </c>
      <c r="BN116" s="1073">
        <f t="shared" si="49"/>
        <v>0</v>
      </c>
      <c r="BO116" s="1073">
        <f t="shared" si="50"/>
        <v>45036508</v>
      </c>
      <c r="BP116" s="1073">
        <f t="shared" si="51"/>
        <v>0</v>
      </c>
      <c r="BQ116" s="1073">
        <f t="shared" si="52"/>
        <v>45036508</v>
      </c>
      <c r="BR116" s="1073">
        <f t="shared" si="53"/>
        <v>0</v>
      </c>
      <c r="BS116" s="1073">
        <f t="shared" si="54"/>
        <v>0</v>
      </c>
    </row>
    <row r="117" spans="1:71" ht="25.5" customHeight="1" x14ac:dyDescent="0.2">
      <c r="A117" s="1045" t="str">
        <f t="shared" si="28"/>
        <v>A2049810</v>
      </c>
      <c r="B117" s="1411" t="s">
        <v>361</v>
      </c>
      <c r="C117" s="1411"/>
      <c r="D117" s="1411" t="s">
        <v>741</v>
      </c>
      <c r="E117" s="1411"/>
      <c r="F117" s="1411" t="s">
        <v>739</v>
      </c>
      <c r="G117" s="1411"/>
      <c r="H117" s="1411" t="s">
        <v>742</v>
      </c>
      <c r="I117" s="1411"/>
      <c r="J117" s="1411" t="s">
        <v>747</v>
      </c>
      <c r="K117" s="1411"/>
      <c r="L117" s="1411"/>
      <c r="M117" s="1411" t="s">
        <v>755</v>
      </c>
      <c r="N117" s="1411"/>
      <c r="O117" s="1411"/>
      <c r="P117" s="1411"/>
      <c r="Q117" s="1411"/>
      <c r="R117" s="1411"/>
      <c r="S117" s="1411"/>
      <c r="T117" s="1412" t="s">
        <v>432</v>
      </c>
      <c r="U117" s="1412"/>
      <c r="V117" s="1412"/>
      <c r="W117" s="1412"/>
      <c r="X117" s="1412"/>
      <c r="Y117" s="1412"/>
      <c r="Z117" s="1412"/>
      <c r="AA117" s="1412"/>
      <c r="AB117" s="1411" t="s">
        <v>732</v>
      </c>
      <c r="AC117" s="1411"/>
      <c r="AD117" s="1411"/>
      <c r="AE117" s="1411"/>
      <c r="AF117" s="1411"/>
      <c r="AG117" s="1411" t="s">
        <v>733</v>
      </c>
      <c r="AH117" s="1411"/>
      <c r="AI117" s="1411"/>
      <c r="AJ117" s="1019" t="s">
        <v>417</v>
      </c>
      <c r="AK117" s="1413" t="s">
        <v>734</v>
      </c>
      <c r="AL117" s="1413"/>
      <c r="AM117" s="1413"/>
      <c r="AN117" s="1413"/>
      <c r="AO117" s="1413"/>
      <c r="AP117" s="1413"/>
      <c r="AQ117" s="1076">
        <v>0</v>
      </c>
      <c r="AR117" s="1076">
        <v>0</v>
      </c>
      <c r="AS117" s="1078">
        <v>0</v>
      </c>
      <c r="AT117" s="1078">
        <v>0</v>
      </c>
      <c r="AU117" s="1015"/>
      <c r="AV117" s="1076">
        <v>0</v>
      </c>
      <c r="AW117" s="1078">
        <v>0</v>
      </c>
      <c r="AX117" s="1076">
        <v>0</v>
      </c>
      <c r="AY117" s="1078">
        <v>0</v>
      </c>
      <c r="AZ117" s="1076">
        <v>0</v>
      </c>
      <c r="BA117" s="1078">
        <v>0</v>
      </c>
      <c r="BB117" s="1078">
        <v>0</v>
      </c>
      <c r="BC117" s="1078">
        <v>0</v>
      </c>
      <c r="BD117" s="1078">
        <v>0</v>
      </c>
      <c r="BG117" s="1073">
        <f t="shared" si="42"/>
        <v>0</v>
      </c>
      <c r="BH117" s="1073">
        <f t="shared" si="43"/>
        <v>0</v>
      </c>
      <c r="BI117" s="1073">
        <f t="shared" si="44"/>
        <v>0</v>
      </c>
      <c r="BJ117" s="1073">
        <f t="shared" si="45"/>
        <v>0</v>
      </c>
      <c r="BK117" s="1073">
        <f t="shared" si="46"/>
        <v>0</v>
      </c>
      <c r="BL117" s="1073">
        <f t="shared" si="47"/>
        <v>0</v>
      </c>
      <c r="BM117" s="1073">
        <f t="shared" si="48"/>
        <v>0</v>
      </c>
      <c r="BN117" s="1073">
        <f t="shared" si="49"/>
        <v>0</v>
      </c>
      <c r="BO117" s="1073">
        <f t="shared" si="50"/>
        <v>0</v>
      </c>
      <c r="BP117" s="1073">
        <f t="shared" si="51"/>
        <v>0</v>
      </c>
      <c r="BQ117" s="1073">
        <f t="shared" si="52"/>
        <v>0</v>
      </c>
      <c r="BR117" s="1073">
        <f t="shared" si="53"/>
        <v>0</v>
      </c>
      <c r="BS117" s="1073">
        <f t="shared" si="54"/>
        <v>0</v>
      </c>
    </row>
    <row r="118" spans="1:71" ht="25.5" customHeight="1" x14ac:dyDescent="0.2">
      <c r="A118" s="1045" t="str">
        <f t="shared" si="28"/>
        <v>A20491110</v>
      </c>
      <c r="B118" s="1411" t="s">
        <v>361</v>
      </c>
      <c r="C118" s="1411"/>
      <c r="D118" s="1411" t="s">
        <v>741</v>
      </c>
      <c r="E118" s="1411"/>
      <c r="F118" s="1411" t="s">
        <v>739</v>
      </c>
      <c r="G118" s="1411"/>
      <c r="H118" s="1411" t="s">
        <v>742</v>
      </c>
      <c r="I118" s="1411"/>
      <c r="J118" s="1411" t="s">
        <v>747</v>
      </c>
      <c r="K118" s="1411"/>
      <c r="L118" s="1411"/>
      <c r="M118" s="1411" t="s">
        <v>433</v>
      </c>
      <c r="N118" s="1411"/>
      <c r="O118" s="1411"/>
      <c r="P118" s="1411"/>
      <c r="Q118" s="1411"/>
      <c r="R118" s="1411"/>
      <c r="S118" s="1411"/>
      <c r="T118" s="1412" t="s">
        <v>434</v>
      </c>
      <c r="U118" s="1412"/>
      <c r="V118" s="1412"/>
      <c r="W118" s="1412"/>
      <c r="X118" s="1412"/>
      <c r="Y118" s="1412"/>
      <c r="Z118" s="1412"/>
      <c r="AA118" s="1412"/>
      <c r="AB118" s="1411" t="s">
        <v>732</v>
      </c>
      <c r="AC118" s="1411"/>
      <c r="AD118" s="1411"/>
      <c r="AE118" s="1411"/>
      <c r="AF118" s="1411"/>
      <c r="AG118" s="1411" t="s">
        <v>733</v>
      </c>
      <c r="AH118" s="1411"/>
      <c r="AI118" s="1411"/>
      <c r="AJ118" s="1019" t="s">
        <v>417</v>
      </c>
      <c r="AK118" s="1413" t="s">
        <v>734</v>
      </c>
      <c r="AL118" s="1413"/>
      <c r="AM118" s="1413"/>
      <c r="AN118" s="1413"/>
      <c r="AO118" s="1413"/>
      <c r="AP118" s="1413"/>
      <c r="AQ118" s="1077">
        <v>45000000</v>
      </c>
      <c r="AR118" s="1077">
        <v>42730414</v>
      </c>
      <c r="AS118" s="1079">
        <v>2269586</v>
      </c>
      <c r="AT118" s="1078">
        <v>0</v>
      </c>
      <c r="AU118" s="1015"/>
      <c r="AV118" s="1077">
        <v>7636236</v>
      </c>
      <c r="AW118" s="1079">
        <v>35094178</v>
      </c>
      <c r="AX118" s="1077">
        <v>7636236</v>
      </c>
      <c r="AY118" s="1078">
        <v>0</v>
      </c>
      <c r="AZ118" s="1077">
        <v>7636236</v>
      </c>
      <c r="BA118" s="1078">
        <v>0</v>
      </c>
      <c r="BB118" s="1079">
        <v>7636236</v>
      </c>
      <c r="BC118" s="1078">
        <v>0</v>
      </c>
      <c r="BD118" s="1078">
        <v>0</v>
      </c>
      <c r="BG118" s="1073">
        <f t="shared" si="42"/>
        <v>45000000</v>
      </c>
      <c r="BH118" s="1073">
        <f t="shared" si="43"/>
        <v>42730414</v>
      </c>
      <c r="BI118" s="1073">
        <f t="shared" si="44"/>
        <v>2269586</v>
      </c>
      <c r="BJ118" s="1073">
        <f t="shared" si="45"/>
        <v>0</v>
      </c>
      <c r="BK118" s="1073">
        <f t="shared" si="46"/>
        <v>7636236</v>
      </c>
      <c r="BL118" s="1073">
        <f t="shared" si="47"/>
        <v>35094178</v>
      </c>
      <c r="BM118" s="1073">
        <f t="shared" si="48"/>
        <v>7636236</v>
      </c>
      <c r="BN118" s="1073">
        <f t="shared" si="49"/>
        <v>0</v>
      </c>
      <c r="BO118" s="1073">
        <f t="shared" si="50"/>
        <v>7636236</v>
      </c>
      <c r="BP118" s="1073">
        <f t="shared" si="51"/>
        <v>0</v>
      </c>
      <c r="BQ118" s="1073">
        <f t="shared" si="52"/>
        <v>7636236</v>
      </c>
      <c r="BR118" s="1073">
        <f t="shared" si="53"/>
        <v>0</v>
      </c>
      <c r="BS118" s="1073">
        <f t="shared" si="54"/>
        <v>0</v>
      </c>
    </row>
    <row r="119" spans="1:71" ht="12.75" x14ac:dyDescent="0.2">
      <c r="A119" s="1045" t="str">
        <f t="shared" si="28"/>
        <v>A2041010</v>
      </c>
      <c r="B119" s="1403" t="s">
        <v>361</v>
      </c>
      <c r="C119" s="1403"/>
      <c r="D119" s="1403" t="s">
        <v>741</v>
      </c>
      <c r="E119" s="1403"/>
      <c r="F119" s="1403" t="s">
        <v>739</v>
      </c>
      <c r="G119" s="1403"/>
      <c r="H119" s="1403" t="s">
        <v>742</v>
      </c>
      <c r="I119" s="1403"/>
      <c r="J119" s="1403" t="s">
        <v>417</v>
      </c>
      <c r="K119" s="1403"/>
      <c r="L119" s="1403"/>
      <c r="M119" s="1403"/>
      <c r="N119" s="1403"/>
      <c r="O119" s="1403"/>
      <c r="P119" s="1403"/>
      <c r="Q119" s="1403"/>
      <c r="R119" s="1403"/>
      <c r="S119" s="1403"/>
      <c r="T119" s="1402" t="s">
        <v>650</v>
      </c>
      <c r="U119" s="1402"/>
      <c r="V119" s="1402"/>
      <c r="W119" s="1402"/>
      <c r="X119" s="1402"/>
      <c r="Y119" s="1402"/>
      <c r="Z119" s="1402"/>
      <c r="AA119" s="1402"/>
      <c r="AB119" s="1403" t="s">
        <v>732</v>
      </c>
      <c r="AC119" s="1403"/>
      <c r="AD119" s="1403"/>
      <c r="AE119" s="1403"/>
      <c r="AF119" s="1403"/>
      <c r="AG119" s="1403" t="s">
        <v>733</v>
      </c>
      <c r="AH119" s="1403"/>
      <c r="AI119" s="1403"/>
      <c r="AJ119" s="1014" t="s">
        <v>417</v>
      </c>
      <c r="AK119" s="1404" t="s">
        <v>734</v>
      </c>
      <c r="AL119" s="1404"/>
      <c r="AM119" s="1404"/>
      <c r="AN119" s="1404"/>
      <c r="AO119" s="1404"/>
      <c r="AP119" s="1404"/>
      <c r="AQ119" s="1077">
        <v>1168363765</v>
      </c>
      <c r="AR119" s="1077">
        <v>1134400428</v>
      </c>
      <c r="AS119" s="1079">
        <v>33963337</v>
      </c>
      <c r="AT119" s="1078">
        <v>0</v>
      </c>
      <c r="AU119" s="1015"/>
      <c r="AV119" s="1077">
        <v>1110904735</v>
      </c>
      <c r="AW119" s="1079">
        <v>23495693</v>
      </c>
      <c r="AX119" s="1077">
        <v>1019138161</v>
      </c>
      <c r="AY119" s="1079">
        <v>91766574</v>
      </c>
      <c r="AZ119" s="1077">
        <v>1012127428</v>
      </c>
      <c r="BA119" s="1079">
        <v>7010733</v>
      </c>
      <c r="BB119" s="1079">
        <v>1012127428</v>
      </c>
      <c r="BC119" s="1078">
        <v>0</v>
      </c>
      <c r="BD119" s="1078">
        <v>0</v>
      </c>
      <c r="BG119" s="1073">
        <f t="shared" si="42"/>
        <v>1168363765</v>
      </c>
      <c r="BH119" s="1073">
        <f t="shared" si="43"/>
        <v>1134400428</v>
      </c>
      <c r="BI119" s="1073">
        <f t="shared" si="44"/>
        <v>33963337</v>
      </c>
      <c r="BJ119" s="1073">
        <f t="shared" si="45"/>
        <v>0</v>
      </c>
      <c r="BK119" s="1073">
        <f t="shared" si="46"/>
        <v>1110904735</v>
      </c>
      <c r="BL119" s="1073">
        <f t="shared" si="47"/>
        <v>23495693</v>
      </c>
      <c r="BM119" s="1073">
        <f t="shared" si="48"/>
        <v>1019138161</v>
      </c>
      <c r="BN119" s="1073">
        <f t="shared" si="49"/>
        <v>91766574</v>
      </c>
      <c r="BO119" s="1073">
        <f t="shared" si="50"/>
        <v>1012127428</v>
      </c>
      <c r="BP119" s="1073">
        <f t="shared" si="51"/>
        <v>7010733</v>
      </c>
      <c r="BQ119" s="1073">
        <f t="shared" si="52"/>
        <v>1012127428</v>
      </c>
      <c r="BR119" s="1073">
        <f t="shared" si="53"/>
        <v>0</v>
      </c>
      <c r="BS119" s="1073">
        <f t="shared" si="54"/>
        <v>0</v>
      </c>
    </row>
    <row r="120" spans="1:71" ht="25.5" customHeight="1" x14ac:dyDescent="0.2">
      <c r="A120" s="1045" t="str">
        <f t="shared" si="28"/>
        <v>A20410210</v>
      </c>
      <c r="B120" s="1411" t="s">
        <v>361</v>
      </c>
      <c r="C120" s="1411"/>
      <c r="D120" s="1411" t="s">
        <v>741</v>
      </c>
      <c r="E120" s="1411"/>
      <c r="F120" s="1411" t="s">
        <v>739</v>
      </c>
      <c r="G120" s="1411"/>
      <c r="H120" s="1411" t="s">
        <v>742</v>
      </c>
      <c r="I120" s="1411"/>
      <c r="J120" s="1411" t="s">
        <v>417</v>
      </c>
      <c r="K120" s="1411"/>
      <c r="L120" s="1411"/>
      <c r="M120" s="1411" t="s">
        <v>741</v>
      </c>
      <c r="N120" s="1411"/>
      <c r="O120" s="1411"/>
      <c r="P120" s="1411"/>
      <c r="Q120" s="1411"/>
      <c r="R120" s="1411"/>
      <c r="S120" s="1411"/>
      <c r="T120" s="1412" t="s">
        <v>435</v>
      </c>
      <c r="U120" s="1412"/>
      <c r="V120" s="1412"/>
      <c r="W120" s="1412"/>
      <c r="X120" s="1412"/>
      <c r="Y120" s="1412"/>
      <c r="Z120" s="1412"/>
      <c r="AA120" s="1412"/>
      <c r="AB120" s="1411" t="s">
        <v>732</v>
      </c>
      <c r="AC120" s="1411"/>
      <c r="AD120" s="1411"/>
      <c r="AE120" s="1411"/>
      <c r="AF120" s="1411"/>
      <c r="AG120" s="1411" t="s">
        <v>733</v>
      </c>
      <c r="AH120" s="1411"/>
      <c r="AI120" s="1411"/>
      <c r="AJ120" s="1019" t="s">
        <v>417</v>
      </c>
      <c r="AK120" s="1413" t="s">
        <v>734</v>
      </c>
      <c r="AL120" s="1413"/>
      <c r="AM120" s="1413"/>
      <c r="AN120" s="1413"/>
      <c r="AO120" s="1413"/>
      <c r="AP120" s="1413"/>
      <c r="AQ120" s="1077">
        <v>1168363765</v>
      </c>
      <c r="AR120" s="1077">
        <v>1134400428</v>
      </c>
      <c r="AS120" s="1079">
        <v>33963337</v>
      </c>
      <c r="AT120" s="1078">
        <v>0</v>
      </c>
      <c r="AU120" s="1015"/>
      <c r="AV120" s="1077">
        <v>1110904735</v>
      </c>
      <c r="AW120" s="1079">
        <v>23495693</v>
      </c>
      <c r="AX120" s="1077">
        <v>1019138161</v>
      </c>
      <c r="AY120" s="1079">
        <v>91766574</v>
      </c>
      <c r="AZ120" s="1077">
        <v>1012127428</v>
      </c>
      <c r="BA120" s="1079">
        <v>7010733</v>
      </c>
      <c r="BB120" s="1079">
        <v>1012127428</v>
      </c>
      <c r="BC120" s="1078">
        <v>0</v>
      </c>
      <c r="BD120" s="1078">
        <v>0</v>
      </c>
      <c r="BG120" s="1073">
        <f t="shared" si="42"/>
        <v>1168363765</v>
      </c>
      <c r="BH120" s="1073">
        <f t="shared" si="43"/>
        <v>1134400428</v>
      </c>
      <c r="BI120" s="1073">
        <f t="shared" si="44"/>
        <v>33963337</v>
      </c>
      <c r="BJ120" s="1073">
        <f t="shared" si="45"/>
        <v>0</v>
      </c>
      <c r="BK120" s="1073">
        <f t="shared" si="46"/>
        <v>1110904735</v>
      </c>
      <c r="BL120" s="1073">
        <f t="shared" si="47"/>
        <v>23495693</v>
      </c>
      <c r="BM120" s="1073">
        <f t="shared" si="48"/>
        <v>1019138161</v>
      </c>
      <c r="BN120" s="1073">
        <f t="shared" si="49"/>
        <v>91766574</v>
      </c>
      <c r="BO120" s="1073">
        <f t="shared" si="50"/>
        <v>1012127428</v>
      </c>
      <c r="BP120" s="1073">
        <f t="shared" si="51"/>
        <v>7010733</v>
      </c>
      <c r="BQ120" s="1073">
        <f t="shared" si="52"/>
        <v>1012127428</v>
      </c>
      <c r="BR120" s="1073">
        <f t="shared" si="53"/>
        <v>0</v>
      </c>
      <c r="BS120" s="1073">
        <f t="shared" si="54"/>
        <v>0</v>
      </c>
    </row>
    <row r="121" spans="1:71" ht="12.75" x14ac:dyDescent="0.2">
      <c r="A121" s="1045" t="str">
        <f t="shared" si="28"/>
        <v>A2041110</v>
      </c>
      <c r="B121" s="1403" t="s">
        <v>361</v>
      </c>
      <c r="C121" s="1403"/>
      <c r="D121" s="1403" t="s">
        <v>741</v>
      </c>
      <c r="E121" s="1403"/>
      <c r="F121" s="1403" t="s">
        <v>739</v>
      </c>
      <c r="G121" s="1403"/>
      <c r="H121" s="1403" t="s">
        <v>742</v>
      </c>
      <c r="I121" s="1403"/>
      <c r="J121" s="1403" t="s">
        <v>433</v>
      </c>
      <c r="K121" s="1403"/>
      <c r="L121" s="1403"/>
      <c r="M121" s="1403"/>
      <c r="N121" s="1403"/>
      <c r="O121" s="1403"/>
      <c r="P121" s="1403"/>
      <c r="Q121" s="1403"/>
      <c r="R121" s="1403"/>
      <c r="S121" s="1403"/>
      <c r="T121" s="1402" t="s">
        <v>651</v>
      </c>
      <c r="U121" s="1402"/>
      <c r="V121" s="1402"/>
      <c r="W121" s="1402"/>
      <c r="X121" s="1402"/>
      <c r="Y121" s="1402"/>
      <c r="Z121" s="1402"/>
      <c r="AA121" s="1402"/>
      <c r="AB121" s="1403" t="s">
        <v>732</v>
      </c>
      <c r="AC121" s="1403"/>
      <c r="AD121" s="1403"/>
      <c r="AE121" s="1403"/>
      <c r="AF121" s="1403"/>
      <c r="AG121" s="1403" t="s">
        <v>733</v>
      </c>
      <c r="AH121" s="1403"/>
      <c r="AI121" s="1403"/>
      <c r="AJ121" s="1014" t="s">
        <v>417</v>
      </c>
      <c r="AK121" s="1404" t="s">
        <v>734</v>
      </c>
      <c r="AL121" s="1404"/>
      <c r="AM121" s="1404"/>
      <c r="AN121" s="1404"/>
      <c r="AO121" s="1404"/>
      <c r="AP121" s="1404"/>
      <c r="AQ121" s="1077">
        <v>1250404308</v>
      </c>
      <c r="AR121" s="1077">
        <v>1237056525</v>
      </c>
      <c r="AS121" s="1079">
        <v>13347783</v>
      </c>
      <c r="AT121" s="1078">
        <v>0</v>
      </c>
      <c r="AU121" s="1015"/>
      <c r="AV121" s="1077">
        <v>1232141332.5</v>
      </c>
      <c r="AW121" s="1079">
        <v>4915192.5</v>
      </c>
      <c r="AX121" s="1077">
        <v>1171558545.5</v>
      </c>
      <c r="AY121" s="1079">
        <v>60582787</v>
      </c>
      <c r="AZ121" s="1077">
        <v>1163813480.5</v>
      </c>
      <c r="BA121" s="1079">
        <v>7745065</v>
      </c>
      <c r="BB121" s="1079">
        <v>1163813480.5</v>
      </c>
      <c r="BC121" s="1078">
        <v>0</v>
      </c>
      <c r="BD121" s="1079">
        <v>1054481</v>
      </c>
      <c r="BG121" s="1073">
        <f t="shared" si="42"/>
        <v>1250404308</v>
      </c>
      <c r="BH121" s="1073">
        <f t="shared" si="43"/>
        <v>1237056525</v>
      </c>
      <c r="BI121" s="1073">
        <f t="shared" si="44"/>
        <v>13347783</v>
      </c>
      <c r="BJ121" s="1073">
        <f t="shared" si="45"/>
        <v>0</v>
      </c>
      <c r="BK121" s="1073">
        <f t="shared" si="46"/>
        <v>1232141332.5</v>
      </c>
      <c r="BL121" s="1073">
        <f t="shared" si="47"/>
        <v>4915192.5</v>
      </c>
      <c r="BM121" s="1073">
        <f t="shared" si="48"/>
        <v>1171558545.5</v>
      </c>
      <c r="BN121" s="1073">
        <f t="shared" si="49"/>
        <v>60582787</v>
      </c>
      <c r="BO121" s="1073">
        <f t="shared" si="50"/>
        <v>1163813480.5</v>
      </c>
      <c r="BP121" s="1073">
        <f t="shared" si="51"/>
        <v>7745065</v>
      </c>
      <c r="BQ121" s="1073">
        <f t="shared" si="52"/>
        <v>1163813480.5</v>
      </c>
      <c r="BR121" s="1073">
        <f t="shared" si="53"/>
        <v>0</v>
      </c>
      <c r="BS121" s="1073">
        <f t="shared" si="54"/>
        <v>1054481</v>
      </c>
    </row>
    <row r="122" spans="1:71" ht="12.75" x14ac:dyDescent="0.2">
      <c r="A122" s="1045" t="str">
        <f t="shared" si="28"/>
        <v>A20411110</v>
      </c>
      <c r="B122" s="1411" t="s">
        <v>361</v>
      </c>
      <c r="C122" s="1411"/>
      <c r="D122" s="1411" t="s">
        <v>741</v>
      </c>
      <c r="E122" s="1411"/>
      <c r="F122" s="1411" t="s">
        <v>739</v>
      </c>
      <c r="G122" s="1411"/>
      <c r="H122" s="1411" t="s">
        <v>742</v>
      </c>
      <c r="I122" s="1411"/>
      <c r="J122" s="1411" t="s">
        <v>433</v>
      </c>
      <c r="K122" s="1411"/>
      <c r="L122" s="1411"/>
      <c r="M122" s="1411" t="s">
        <v>738</v>
      </c>
      <c r="N122" s="1411"/>
      <c r="O122" s="1411"/>
      <c r="P122" s="1411"/>
      <c r="Q122" s="1411"/>
      <c r="R122" s="1411"/>
      <c r="S122" s="1411"/>
      <c r="T122" s="1412" t="s">
        <v>436</v>
      </c>
      <c r="U122" s="1412"/>
      <c r="V122" s="1412"/>
      <c r="W122" s="1412"/>
      <c r="X122" s="1412"/>
      <c r="Y122" s="1412"/>
      <c r="Z122" s="1412"/>
      <c r="AA122" s="1412"/>
      <c r="AB122" s="1411" t="s">
        <v>732</v>
      </c>
      <c r="AC122" s="1411"/>
      <c r="AD122" s="1411"/>
      <c r="AE122" s="1411"/>
      <c r="AF122" s="1411"/>
      <c r="AG122" s="1411" t="s">
        <v>733</v>
      </c>
      <c r="AH122" s="1411"/>
      <c r="AI122" s="1411"/>
      <c r="AJ122" s="1019" t="s">
        <v>417</v>
      </c>
      <c r="AK122" s="1413" t="s">
        <v>734</v>
      </c>
      <c r="AL122" s="1413"/>
      <c r="AM122" s="1413"/>
      <c r="AN122" s="1413"/>
      <c r="AO122" s="1413"/>
      <c r="AP122" s="1413"/>
      <c r="AQ122" s="1077">
        <v>95000000</v>
      </c>
      <c r="AR122" s="1077">
        <v>91950000</v>
      </c>
      <c r="AS122" s="1079">
        <v>3050000</v>
      </c>
      <c r="AT122" s="1078">
        <v>0</v>
      </c>
      <c r="AU122" s="1015"/>
      <c r="AV122" s="1077">
        <v>88603172.5</v>
      </c>
      <c r="AW122" s="1079">
        <v>3346827.5</v>
      </c>
      <c r="AX122" s="1077">
        <v>85407012.5</v>
      </c>
      <c r="AY122" s="1079">
        <v>3196160</v>
      </c>
      <c r="AZ122" s="1077">
        <v>85407012.5</v>
      </c>
      <c r="BA122" s="1078">
        <v>0</v>
      </c>
      <c r="BB122" s="1079">
        <v>85407012.5</v>
      </c>
      <c r="BC122" s="1078">
        <v>0</v>
      </c>
      <c r="BD122" s="1078">
        <v>0</v>
      </c>
      <c r="BG122" s="1073">
        <f t="shared" si="42"/>
        <v>95000000</v>
      </c>
      <c r="BH122" s="1073">
        <f t="shared" si="43"/>
        <v>91950000</v>
      </c>
      <c r="BI122" s="1073">
        <f t="shared" si="44"/>
        <v>3050000</v>
      </c>
      <c r="BJ122" s="1073">
        <f t="shared" si="45"/>
        <v>0</v>
      </c>
      <c r="BK122" s="1073">
        <f t="shared" si="46"/>
        <v>88603172.5</v>
      </c>
      <c r="BL122" s="1073">
        <f t="shared" si="47"/>
        <v>3346827.5</v>
      </c>
      <c r="BM122" s="1073">
        <f t="shared" si="48"/>
        <v>85407012.5</v>
      </c>
      <c r="BN122" s="1073">
        <f t="shared" si="49"/>
        <v>3196160</v>
      </c>
      <c r="BO122" s="1073">
        <f t="shared" si="50"/>
        <v>85407012.5</v>
      </c>
      <c r="BP122" s="1073">
        <f t="shared" si="51"/>
        <v>0</v>
      </c>
      <c r="BQ122" s="1073">
        <f t="shared" si="52"/>
        <v>85407012.5</v>
      </c>
      <c r="BR122" s="1073">
        <f t="shared" si="53"/>
        <v>0</v>
      </c>
      <c r="BS122" s="1073">
        <f t="shared" si="54"/>
        <v>0</v>
      </c>
    </row>
    <row r="123" spans="1:71" ht="25.5" customHeight="1" x14ac:dyDescent="0.2">
      <c r="A123" s="1045" t="str">
        <f t="shared" si="28"/>
        <v>A20411210</v>
      </c>
      <c r="B123" s="1411" t="s">
        <v>361</v>
      </c>
      <c r="C123" s="1411"/>
      <c r="D123" s="1411" t="s">
        <v>741</v>
      </c>
      <c r="E123" s="1411"/>
      <c r="F123" s="1411" t="s">
        <v>739</v>
      </c>
      <c r="G123" s="1411"/>
      <c r="H123" s="1411" t="s">
        <v>742</v>
      </c>
      <c r="I123" s="1411"/>
      <c r="J123" s="1411" t="s">
        <v>433</v>
      </c>
      <c r="K123" s="1411"/>
      <c r="L123" s="1411"/>
      <c r="M123" s="1411" t="s">
        <v>741</v>
      </c>
      <c r="N123" s="1411"/>
      <c r="O123" s="1411"/>
      <c r="P123" s="1411"/>
      <c r="Q123" s="1411"/>
      <c r="R123" s="1411"/>
      <c r="S123" s="1411"/>
      <c r="T123" s="1412" t="s">
        <v>437</v>
      </c>
      <c r="U123" s="1412"/>
      <c r="V123" s="1412"/>
      <c r="W123" s="1412"/>
      <c r="X123" s="1412"/>
      <c r="Y123" s="1412"/>
      <c r="Z123" s="1412"/>
      <c r="AA123" s="1412"/>
      <c r="AB123" s="1411" t="s">
        <v>732</v>
      </c>
      <c r="AC123" s="1411"/>
      <c r="AD123" s="1411"/>
      <c r="AE123" s="1411"/>
      <c r="AF123" s="1411"/>
      <c r="AG123" s="1411" t="s">
        <v>733</v>
      </c>
      <c r="AH123" s="1411"/>
      <c r="AI123" s="1411"/>
      <c r="AJ123" s="1019" t="s">
        <v>417</v>
      </c>
      <c r="AK123" s="1413" t="s">
        <v>734</v>
      </c>
      <c r="AL123" s="1413"/>
      <c r="AM123" s="1413"/>
      <c r="AN123" s="1413"/>
      <c r="AO123" s="1413"/>
      <c r="AP123" s="1413"/>
      <c r="AQ123" s="1077">
        <v>1155404308</v>
      </c>
      <c r="AR123" s="1077">
        <v>1145106525</v>
      </c>
      <c r="AS123" s="1079">
        <v>10297783</v>
      </c>
      <c r="AT123" s="1078">
        <v>0</v>
      </c>
      <c r="AU123" s="1015"/>
      <c r="AV123" s="1077">
        <v>1143538160</v>
      </c>
      <c r="AW123" s="1079">
        <v>1568365</v>
      </c>
      <c r="AX123" s="1077">
        <v>1086151533</v>
      </c>
      <c r="AY123" s="1079">
        <v>57386627</v>
      </c>
      <c r="AZ123" s="1077">
        <v>1078406468</v>
      </c>
      <c r="BA123" s="1079">
        <v>7745065</v>
      </c>
      <c r="BB123" s="1079">
        <v>1078406468</v>
      </c>
      <c r="BC123" s="1078">
        <v>0</v>
      </c>
      <c r="BD123" s="1079">
        <v>1054481</v>
      </c>
      <c r="BG123" s="1073">
        <f t="shared" si="42"/>
        <v>1155404308</v>
      </c>
      <c r="BH123" s="1073">
        <f t="shared" si="43"/>
        <v>1145106525</v>
      </c>
      <c r="BI123" s="1073">
        <f t="shared" si="44"/>
        <v>10297783</v>
      </c>
      <c r="BJ123" s="1073">
        <f t="shared" si="45"/>
        <v>0</v>
      </c>
      <c r="BK123" s="1073">
        <f t="shared" si="46"/>
        <v>1143538160</v>
      </c>
      <c r="BL123" s="1073">
        <f t="shared" si="47"/>
        <v>1568365</v>
      </c>
      <c r="BM123" s="1073">
        <f t="shared" si="48"/>
        <v>1086151533</v>
      </c>
      <c r="BN123" s="1073">
        <f t="shared" si="49"/>
        <v>57386627</v>
      </c>
      <c r="BO123" s="1073">
        <f t="shared" si="50"/>
        <v>1078406468</v>
      </c>
      <c r="BP123" s="1073">
        <f t="shared" si="51"/>
        <v>7745065</v>
      </c>
      <c r="BQ123" s="1073">
        <f t="shared" si="52"/>
        <v>1078406468</v>
      </c>
      <c r="BR123" s="1073">
        <f t="shared" si="53"/>
        <v>0</v>
      </c>
      <c r="BS123" s="1073">
        <f t="shared" si="54"/>
        <v>1054481</v>
      </c>
    </row>
    <row r="124" spans="1:71" ht="12.75" x14ac:dyDescent="0.2">
      <c r="A124" s="1045" t="str">
        <f t="shared" si="28"/>
        <v>A2042110</v>
      </c>
      <c r="B124" s="1403" t="s">
        <v>361</v>
      </c>
      <c r="C124" s="1403"/>
      <c r="D124" s="1403" t="s">
        <v>741</v>
      </c>
      <c r="E124" s="1403"/>
      <c r="F124" s="1403" t="s">
        <v>739</v>
      </c>
      <c r="G124" s="1403"/>
      <c r="H124" s="1403" t="s">
        <v>742</v>
      </c>
      <c r="I124" s="1403"/>
      <c r="J124" s="1403" t="s">
        <v>763</v>
      </c>
      <c r="K124" s="1403"/>
      <c r="L124" s="1403"/>
      <c r="M124" s="1403"/>
      <c r="N124" s="1403"/>
      <c r="O124" s="1403"/>
      <c r="P124" s="1403"/>
      <c r="Q124" s="1403"/>
      <c r="R124" s="1403"/>
      <c r="S124" s="1403"/>
      <c r="T124" s="1402" t="s">
        <v>768</v>
      </c>
      <c r="U124" s="1402"/>
      <c r="V124" s="1402"/>
      <c r="W124" s="1402"/>
      <c r="X124" s="1402"/>
      <c r="Y124" s="1402"/>
      <c r="Z124" s="1402"/>
      <c r="AA124" s="1402"/>
      <c r="AB124" s="1403" t="s">
        <v>732</v>
      </c>
      <c r="AC124" s="1403"/>
      <c r="AD124" s="1403"/>
      <c r="AE124" s="1403"/>
      <c r="AF124" s="1403"/>
      <c r="AG124" s="1403" t="s">
        <v>733</v>
      </c>
      <c r="AH124" s="1403"/>
      <c r="AI124" s="1403"/>
      <c r="AJ124" s="1014" t="s">
        <v>417</v>
      </c>
      <c r="AK124" s="1404" t="s">
        <v>734</v>
      </c>
      <c r="AL124" s="1404"/>
      <c r="AM124" s="1404"/>
      <c r="AN124" s="1404"/>
      <c r="AO124" s="1404"/>
      <c r="AP124" s="1404"/>
      <c r="AQ124" s="1077">
        <v>153000000</v>
      </c>
      <c r="AR124" s="1077">
        <v>123560540</v>
      </c>
      <c r="AS124" s="1079">
        <v>29439460</v>
      </c>
      <c r="AT124" s="1078">
        <v>0</v>
      </c>
      <c r="AU124" s="1015"/>
      <c r="AV124" s="1077">
        <v>41860540</v>
      </c>
      <c r="AW124" s="1079">
        <v>81700000</v>
      </c>
      <c r="AX124" s="1077">
        <v>3485500</v>
      </c>
      <c r="AY124" s="1079">
        <v>38375040</v>
      </c>
      <c r="AZ124" s="1077">
        <v>3485500</v>
      </c>
      <c r="BA124" s="1078">
        <v>0</v>
      </c>
      <c r="BB124" s="1079">
        <v>3485500</v>
      </c>
      <c r="BC124" s="1078">
        <v>0</v>
      </c>
      <c r="BD124" s="1078">
        <v>0</v>
      </c>
      <c r="BG124" s="1073">
        <f t="shared" si="42"/>
        <v>153000000</v>
      </c>
      <c r="BH124" s="1073">
        <f t="shared" si="43"/>
        <v>123560540</v>
      </c>
      <c r="BI124" s="1073">
        <f t="shared" si="44"/>
        <v>29439460</v>
      </c>
      <c r="BJ124" s="1073">
        <f t="shared" si="45"/>
        <v>0</v>
      </c>
      <c r="BK124" s="1073">
        <f t="shared" si="46"/>
        <v>41860540</v>
      </c>
      <c r="BL124" s="1073">
        <f t="shared" si="47"/>
        <v>81700000</v>
      </c>
      <c r="BM124" s="1073">
        <f t="shared" si="48"/>
        <v>3485500</v>
      </c>
      <c r="BN124" s="1073">
        <f t="shared" si="49"/>
        <v>38375040</v>
      </c>
      <c r="BO124" s="1073">
        <f t="shared" si="50"/>
        <v>3485500</v>
      </c>
      <c r="BP124" s="1073">
        <f t="shared" si="51"/>
        <v>0</v>
      </c>
      <c r="BQ124" s="1073">
        <f t="shared" si="52"/>
        <v>3485500</v>
      </c>
      <c r="BR124" s="1073">
        <f t="shared" si="53"/>
        <v>0</v>
      </c>
      <c r="BS124" s="1073">
        <f t="shared" si="54"/>
        <v>0</v>
      </c>
    </row>
    <row r="125" spans="1:71" ht="25.5" customHeight="1" x14ac:dyDescent="0.2">
      <c r="A125" s="1045" t="str">
        <f t="shared" si="28"/>
        <v>A20421110</v>
      </c>
      <c r="B125" s="1411" t="s">
        <v>361</v>
      </c>
      <c r="C125" s="1411"/>
      <c r="D125" s="1411" t="s">
        <v>741</v>
      </c>
      <c r="E125" s="1411"/>
      <c r="F125" s="1411" t="s">
        <v>739</v>
      </c>
      <c r="G125" s="1411"/>
      <c r="H125" s="1411" t="s">
        <v>742</v>
      </c>
      <c r="I125" s="1411"/>
      <c r="J125" s="1411" t="s">
        <v>763</v>
      </c>
      <c r="K125" s="1411"/>
      <c r="L125" s="1411"/>
      <c r="M125" s="1411" t="s">
        <v>738</v>
      </c>
      <c r="N125" s="1411"/>
      <c r="O125" s="1411"/>
      <c r="P125" s="1411"/>
      <c r="Q125" s="1411"/>
      <c r="R125" s="1411"/>
      <c r="S125" s="1411"/>
      <c r="T125" s="1412" t="s">
        <v>438</v>
      </c>
      <c r="U125" s="1412"/>
      <c r="V125" s="1412"/>
      <c r="W125" s="1412"/>
      <c r="X125" s="1412"/>
      <c r="Y125" s="1412"/>
      <c r="Z125" s="1412"/>
      <c r="AA125" s="1412"/>
      <c r="AB125" s="1411" t="s">
        <v>732</v>
      </c>
      <c r="AC125" s="1411"/>
      <c r="AD125" s="1411"/>
      <c r="AE125" s="1411"/>
      <c r="AF125" s="1411"/>
      <c r="AG125" s="1411" t="s">
        <v>733</v>
      </c>
      <c r="AH125" s="1411"/>
      <c r="AI125" s="1411"/>
      <c r="AJ125" s="1019" t="s">
        <v>417</v>
      </c>
      <c r="AK125" s="1413" t="s">
        <v>734</v>
      </c>
      <c r="AL125" s="1413"/>
      <c r="AM125" s="1413"/>
      <c r="AN125" s="1413"/>
      <c r="AO125" s="1413"/>
      <c r="AP125" s="1413"/>
      <c r="AQ125" s="1077">
        <v>82400000</v>
      </c>
      <c r="AR125" s="1077">
        <v>82269000</v>
      </c>
      <c r="AS125" s="1079">
        <v>131000</v>
      </c>
      <c r="AT125" s="1078">
        <v>0</v>
      </c>
      <c r="AU125" s="1015"/>
      <c r="AV125" s="1077">
        <v>569000</v>
      </c>
      <c r="AW125" s="1079">
        <v>81700000</v>
      </c>
      <c r="AX125" s="1077">
        <v>569000</v>
      </c>
      <c r="AY125" s="1078">
        <v>0</v>
      </c>
      <c r="AZ125" s="1077">
        <v>569000</v>
      </c>
      <c r="BA125" s="1078">
        <v>0</v>
      </c>
      <c r="BB125" s="1079">
        <v>569000</v>
      </c>
      <c r="BC125" s="1078">
        <v>0</v>
      </c>
      <c r="BD125" s="1078">
        <v>0</v>
      </c>
      <c r="BG125" s="1073">
        <f t="shared" si="42"/>
        <v>82400000</v>
      </c>
      <c r="BH125" s="1073">
        <f t="shared" si="43"/>
        <v>82269000</v>
      </c>
      <c r="BI125" s="1073">
        <f t="shared" si="44"/>
        <v>131000</v>
      </c>
      <c r="BJ125" s="1073">
        <f t="shared" si="45"/>
        <v>0</v>
      </c>
      <c r="BK125" s="1073">
        <f t="shared" si="46"/>
        <v>569000</v>
      </c>
      <c r="BL125" s="1073">
        <f t="shared" si="47"/>
        <v>81700000</v>
      </c>
      <c r="BM125" s="1073">
        <f t="shared" si="48"/>
        <v>569000</v>
      </c>
      <c r="BN125" s="1073">
        <f t="shared" si="49"/>
        <v>0</v>
      </c>
      <c r="BO125" s="1073">
        <f t="shared" si="50"/>
        <v>569000</v>
      </c>
      <c r="BP125" s="1073">
        <f t="shared" si="51"/>
        <v>0</v>
      </c>
      <c r="BQ125" s="1073">
        <f t="shared" si="52"/>
        <v>569000</v>
      </c>
      <c r="BR125" s="1073">
        <f t="shared" si="53"/>
        <v>0</v>
      </c>
      <c r="BS125" s="1073">
        <f t="shared" si="54"/>
        <v>0</v>
      </c>
    </row>
    <row r="126" spans="1:71" ht="25.5" customHeight="1" x14ac:dyDescent="0.2">
      <c r="A126" s="1045" t="str">
        <f t="shared" si="28"/>
        <v>A20421410</v>
      </c>
      <c r="B126" s="1411" t="s">
        <v>361</v>
      </c>
      <c r="C126" s="1411"/>
      <c r="D126" s="1411" t="s">
        <v>741</v>
      </c>
      <c r="E126" s="1411"/>
      <c r="F126" s="1411" t="s">
        <v>739</v>
      </c>
      <c r="G126" s="1411"/>
      <c r="H126" s="1411" t="s">
        <v>742</v>
      </c>
      <c r="I126" s="1411"/>
      <c r="J126" s="1411" t="s">
        <v>763</v>
      </c>
      <c r="K126" s="1411"/>
      <c r="L126" s="1411"/>
      <c r="M126" s="1411" t="s">
        <v>742</v>
      </c>
      <c r="N126" s="1411"/>
      <c r="O126" s="1411"/>
      <c r="P126" s="1411"/>
      <c r="Q126" s="1411"/>
      <c r="R126" s="1411"/>
      <c r="S126" s="1411"/>
      <c r="T126" s="1412" t="s">
        <v>439</v>
      </c>
      <c r="U126" s="1412"/>
      <c r="V126" s="1412"/>
      <c r="W126" s="1412"/>
      <c r="X126" s="1412"/>
      <c r="Y126" s="1412"/>
      <c r="Z126" s="1412"/>
      <c r="AA126" s="1412"/>
      <c r="AB126" s="1411" t="s">
        <v>732</v>
      </c>
      <c r="AC126" s="1411"/>
      <c r="AD126" s="1411"/>
      <c r="AE126" s="1411"/>
      <c r="AF126" s="1411"/>
      <c r="AG126" s="1411" t="s">
        <v>733</v>
      </c>
      <c r="AH126" s="1411"/>
      <c r="AI126" s="1411"/>
      <c r="AJ126" s="1019" t="s">
        <v>417</v>
      </c>
      <c r="AK126" s="1413" t="s">
        <v>734</v>
      </c>
      <c r="AL126" s="1413"/>
      <c r="AM126" s="1413"/>
      <c r="AN126" s="1413"/>
      <c r="AO126" s="1413"/>
      <c r="AP126" s="1413"/>
      <c r="AQ126" s="1077">
        <v>28100000</v>
      </c>
      <c r="AR126" s="1077">
        <v>20360000</v>
      </c>
      <c r="AS126" s="1079">
        <v>7740000</v>
      </c>
      <c r="AT126" s="1078">
        <v>0</v>
      </c>
      <c r="AU126" s="1015"/>
      <c r="AV126" s="1077">
        <v>20360000</v>
      </c>
      <c r="AW126" s="1078">
        <v>0</v>
      </c>
      <c r="AX126" s="1077">
        <v>500000</v>
      </c>
      <c r="AY126" s="1079">
        <v>19860000</v>
      </c>
      <c r="AZ126" s="1077">
        <v>500000</v>
      </c>
      <c r="BA126" s="1078">
        <v>0</v>
      </c>
      <c r="BB126" s="1079">
        <v>500000</v>
      </c>
      <c r="BC126" s="1078">
        <v>0</v>
      </c>
      <c r="BD126" s="1078">
        <v>0</v>
      </c>
      <c r="BG126" s="1073">
        <f t="shared" si="42"/>
        <v>28100000</v>
      </c>
      <c r="BH126" s="1073">
        <f t="shared" si="43"/>
        <v>20360000</v>
      </c>
      <c r="BI126" s="1073">
        <f t="shared" si="44"/>
        <v>7740000</v>
      </c>
      <c r="BJ126" s="1073">
        <f t="shared" si="45"/>
        <v>0</v>
      </c>
      <c r="BK126" s="1073">
        <f t="shared" si="46"/>
        <v>20360000</v>
      </c>
      <c r="BL126" s="1073">
        <f t="shared" si="47"/>
        <v>0</v>
      </c>
      <c r="BM126" s="1073">
        <f t="shared" si="48"/>
        <v>500000</v>
      </c>
      <c r="BN126" s="1073">
        <f t="shared" si="49"/>
        <v>19860000</v>
      </c>
      <c r="BO126" s="1073">
        <f t="shared" si="50"/>
        <v>500000</v>
      </c>
      <c r="BP126" s="1073">
        <f t="shared" si="51"/>
        <v>0</v>
      </c>
      <c r="BQ126" s="1073">
        <f t="shared" si="52"/>
        <v>500000</v>
      </c>
      <c r="BR126" s="1073">
        <f t="shared" si="53"/>
        <v>0</v>
      </c>
      <c r="BS126" s="1073">
        <f t="shared" si="54"/>
        <v>0</v>
      </c>
    </row>
    <row r="127" spans="1:71" ht="25.5" customHeight="1" x14ac:dyDescent="0.2">
      <c r="A127" s="1045" t="str">
        <f t="shared" si="28"/>
        <v>A20421510</v>
      </c>
      <c r="B127" s="1411" t="s">
        <v>361</v>
      </c>
      <c r="C127" s="1411"/>
      <c r="D127" s="1411" t="s">
        <v>741</v>
      </c>
      <c r="E127" s="1411"/>
      <c r="F127" s="1411" t="s">
        <v>739</v>
      </c>
      <c r="G127" s="1411"/>
      <c r="H127" s="1411" t="s">
        <v>742</v>
      </c>
      <c r="I127" s="1411"/>
      <c r="J127" s="1411" t="s">
        <v>763</v>
      </c>
      <c r="K127" s="1411"/>
      <c r="L127" s="1411"/>
      <c r="M127" s="1411" t="s">
        <v>743</v>
      </c>
      <c r="N127" s="1411"/>
      <c r="O127" s="1411"/>
      <c r="P127" s="1411"/>
      <c r="Q127" s="1411"/>
      <c r="R127" s="1411"/>
      <c r="S127" s="1411"/>
      <c r="T127" s="1412" t="s">
        <v>440</v>
      </c>
      <c r="U127" s="1412"/>
      <c r="V127" s="1412"/>
      <c r="W127" s="1412"/>
      <c r="X127" s="1412"/>
      <c r="Y127" s="1412"/>
      <c r="Z127" s="1412"/>
      <c r="AA127" s="1412"/>
      <c r="AB127" s="1411" t="s">
        <v>732</v>
      </c>
      <c r="AC127" s="1411"/>
      <c r="AD127" s="1411"/>
      <c r="AE127" s="1411"/>
      <c r="AF127" s="1411"/>
      <c r="AG127" s="1411" t="s">
        <v>733</v>
      </c>
      <c r="AH127" s="1411"/>
      <c r="AI127" s="1411"/>
      <c r="AJ127" s="1019" t="s">
        <v>417</v>
      </c>
      <c r="AK127" s="1413" t="s">
        <v>734</v>
      </c>
      <c r="AL127" s="1413"/>
      <c r="AM127" s="1413"/>
      <c r="AN127" s="1413"/>
      <c r="AO127" s="1413"/>
      <c r="AP127" s="1413"/>
      <c r="AQ127" s="1077">
        <v>22500000</v>
      </c>
      <c r="AR127" s="1077">
        <v>20931540</v>
      </c>
      <c r="AS127" s="1079">
        <v>1568460</v>
      </c>
      <c r="AT127" s="1078">
        <v>0</v>
      </c>
      <c r="AU127" s="1015"/>
      <c r="AV127" s="1077">
        <v>20931540</v>
      </c>
      <c r="AW127" s="1078">
        <v>0</v>
      </c>
      <c r="AX127" s="1077">
        <v>2416500</v>
      </c>
      <c r="AY127" s="1079">
        <v>18515040</v>
      </c>
      <c r="AZ127" s="1077">
        <v>2416500</v>
      </c>
      <c r="BA127" s="1078">
        <v>0</v>
      </c>
      <c r="BB127" s="1079">
        <v>2416500</v>
      </c>
      <c r="BC127" s="1078">
        <v>0</v>
      </c>
      <c r="BD127" s="1078">
        <v>0</v>
      </c>
      <c r="BG127" s="1073">
        <f t="shared" si="42"/>
        <v>22500000</v>
      </c>
      <c r="BH127" s="1073">
        <f t="shared" si="43"/>
        <v>20931540</v>
      </c>
      <c r="BI127" s="1073">
        <f t="shared" si="44"/>
        <v>1568460</v>
      </c>
      <c r="BJ127" s="1073">
        <f t="shared" si="45"/>
        <v>0</v>
      </c>
      <c r="BK127" s="1073">
        <f t="shared" si="46"/>
        <v>20931540</v>
      </c>
      <c r="BL127" s="1073">
        <f t="shared" si="47"/>
        <v>0</v>
      </c>
      <c r="BM127" s="1073">
        <f t="shared" si="48"/>
        <v>2416500</v>
      </c>
      <c r="BN127" s="1073">
        <f t="shared" si="49"/>
        <v>18515040</v>
      </c>
      <c r="BO127" s="1073">
        <f t="shared" si="50"/>
        <v>2416500</v>
      </c>
      <c r="BP127" s="1073">
        <f t="shared" si="51"/>
        <v>0</v>
      </c>
      <c r="BQ127" s="1073">
        <f t="shared" si="52"/>
        <v>2416500</v>
      </c>
      <c r="BR127" s="1073">
        <f t="shared" si="53"/>
        <v>0</v>
      </c>
      <c r="BS127" s="1073">
        <f t="shared" si="54"/>
        <v>0</v>
      </c>
    </row>
    <row r="128" spans="1:71" ht="25.5" customHeight="1" x14ac:dyDescent="0.2">
      <c r="A128" s="1045" t="str">
        <f t="shared" si="28"/>
        <v>A20421810</v>
      </c>
      <c r="B128" s="1411" t="s">
        <v>361</v>
      </c>
      <c r="C128" s="1411"/>
      <c r="D128" s="1411" t="s">
        <v>741</v>
      </c>
      <c r="E128" s="1411"/>
      <c r="F128" s="1411" t="s">
        <v>739</v>
      </c>
      <c r="G128" s="1411"/>
      <c r="H128" s="1411" t="s">
        <v>742</v>
      </c>
      <c r="I128" s="1411"/>
      <c r="J128" s="1411" t="s">
        <v>763</v>
      </c>
      <c r="K128" s="1411"/>
      <c r="L128" s="1411"/>
      <c r="M128" s="1411" t="s">
        <v>755</v>
      </c>
      <c r="N128" s="1411"/>
      <c r="O128" s="1411"/>
      <c r="P128" s="1411"/>
      <c r="Q128" s="1411"/>
      <c r="R128" s="1411"/>
      <c r="S128" s="1411"/>
      <c r="T128" s="1412" t="s">
        <v>441</v>
      </c>
      <c r="U128" s="1412"/>
      <c r="V128" s="1412"/>
      <c r="W128" s="1412"/>
      <c r="X128" s="1412"/>
      <c r="Y128" s="1412"/>
      <c r="Z128" s="1412"/>
      <c r="AA128" s="1412"/>
      <c r="AB128" s="1411" t="s">
        <v>732</v>
      </c>
      <c r="AC128" s="1411"/>
      <c r="AD128" s="1411"/>
      <c r="AE128" s="1411"/>
      <c r="AF128" s="1411"/>
      <c r="AG128" s="1411" t="s">
        <v>733</v>
      </c>
      <c r="AH128" s="1411"/>
      <c r="AI128" s="1411"/>
      <c r="AJ128" s="1019" t="s">
        <v>417</v>
      </c>
      <c r="AK128" s="1413" t="s">
        <v>734</v>
      </c>
      <c r="AL128" s="1413"/>
      <c r="AM128" s="1413"/>
      <c r="AN128" s="1413"/>
      <c r="AO128" s="1413"/>
      <c r="AP128" s="1413"/>
      <c r="AQ128" s="1077">
        <v>20000000</v>
      </c>
      <c r="AR128" s="1076">
        <v>0</v>
      </c>
      <c r="AS128" s="1079">
        <v>20000000</v>
      </c>
      <c r="AT128" s="1078">
        <v>0</v>
      </c>
      <c r="AU128" s="1015"/>
      <c r="AV128" s="1076">
        <v>0</v>
      </c>
      <c r="AW128" s="1078">
        <v>0</v>
      </c>
      <c r="AX128" s="1076">
        <v>0</v>
      </c>
      <c r="AY128" s="1078">
        <v>0</v>
      </c>
      <c r="AZ128" s="1076">
        <v>0</v>
      </c>
      <c r="BA128" s="1078">
        <v>0</v>
      </c>
      <c r="BB128" s="1078">
        <v>0</v>
      </c>
      <c r="BC128" s="1078">
        <v>0</v>
      </c>
      <c r="BD128" s="1078">
        <v>0</v>
      </c>
      <c r="BG128" s="1073">
        <f t="shared" si="42"/>
        <v>20000000</v>
      </c>
      <c r="BH128" s="1073">
        <f t="shared" si="43"/>
        <v>0</v>
      </c>
      <c r="BI128" s="1073">
        <f t="shared" si="44"/>
        <v>20000000</v>
      </c>
      <c r="BJ128" s="1073">
        <f t="shared" si="45"/>
        <v>0</v>
      </c>
      <c r="BK128" s="1073">
        <f t="shared" si="46"/>
        <v>0</v>
      </c>
      <c r="BL128" s="1073">
        <f t="shared" si="47"/>
        <v>0</v>
      </c>
      <c r="BM128" s="1073">
        <f t="shared" si="48"/>
        <v>0</v>
      </c>
      <c r="BN128" s="1073">
        <f t="shared" si="49"/>
        <v>0</v>
      </c>
      <c r="BO128" s="1073">
        <f t="shared" si="50"/>
        <v>0</v>
      </c>
      <c r="BP128" s="1073">
        <f t="shared" si="51"/>
        <v>0</v>
      </c>
      <c r="BQ128" s="1073">
        <f t="shared" si="52"/>
        <v>0</v>
      </c>
      <c r="BR128" s="1073">
        <f t="shared" si="53"/>
        <v>0</v>
      </c>
      <c r="BS128" s="1073">
        <f t="shared" si="54"/>
        <v>0</v>
      </c>
    </row>
    <row r="129" spans="1:71" ht="12.75" x14ac:dyDescent="0.2">
      <c r="A129" s="1045" t="str">
        <f t="shared" si="28"/>
        <v>A2044010</v>
      </c>
      <c r="B129" s="1403" t="s">
        <v>361</v>
      </c>
      <c r="C129" s="1403"/>
      <c r="D129" s="1403" t="s">
        <v>741</v>
      </c>
      <c r="E129" s="1403"/>
      <c r="F129" s="1403" t="s">
        <v>739</v>
      </c>
      <c r="G129" s="1403"/>
      <c r="H129" s="1403" t="s">
        <v>742</v>
      </c>
      <c r="I129" s="1403"/>
      <c r="J129" s="1403" t="s">
        <v>769</v>
      </c>
      <c r="K129" s="1403"/>
      <c r="L129" s="1403"/>
      <c r="M129" s="1403"/>
      <c r="N129" s="1403"/>
      <c r="O129" s="1403"/>
      <c r="P129" s="1403"/>
      <c r="Q129" s="1403"/>
      <c r="R129" s="1403"/>
      <c r="S129" s="1403"/>
      <c r="T129" s="1402" t="s">
        <v>770</v>
      </c>
      <c r="U129" s="1402"/>
      <c r="V129" s="1402"/>
      <c r="W129" s="1402"/>
      <c r="X129" s="1402"/>
      <c r="Y129" s="1402"/>
      <c r="Z129" s="1402"/>
      <c r="AA129" s="1402"/>
      <c r="AB129" s="1403" t="s">
        <v>732</v>
      </c>
      <c r="AC129" s="1403"/>
      <c r="AD129" s="1403"/>
      <c r="AE129" s="1403"/>
      <c r="AF129" s="1403"/>
      <c r="AG129" s="1403" t="s">
        <v>733</v>
      </c>
      <c r="AH129" s="1403"/>
      <c r="AI129" s="1403"/>
      <c r="AJ129" s="1014" t="s">
        <v>417</v>
      </c>
      <c r="AK129" s="1404" t="s">
        <v>734</v>
      </c>
      <c r="AL129" s="1404"/>
      <c r="AM129" s="1404"/>
      <c r="AN129" s="1404"/>
      <c r="AO129" s="1404"/>
      <c r="AP129" s="1404"/>
      <c r="AQ129" s="1077">
        <v>15000000</v>
      </c>
      <c r="AR129" s="1077">
        <v>669900</v>
      </c>
      <c r="AS129" s="1079">
        <v>14330100</v>
      </c>
      <c r="AT129" s="1078">
        <v>0</v>
      </c>
      <c r="AU129" s="1015"/>
      <c r="AV129" s="1077">
        <v>669900</v>
      </c>
      <c r="AW129" s="1078">
        <v>0</v>
      </c>
      <c r="AX129" s="1077">
        <v>669900</v>
      </c>
      <c r="AY129" s="1078">
        <v>0</v>
      </c>
      <c r="AZ129" s="1077">
        <v>669900</v>
      </c>
      <c r="BA129" s="1078">
        <v>0</v>
      </c>
      <c r="BB129" s="1079">
        <v>669900</v>
      </c>
      <c r="BC129" s="1078">
        <v>0</v>
      </c>
      <c r="BD129" s="1078">
        <v>0</v>
      </c>
      <c r="BG129" s="1073">
        <f t="shared" si="42"/>
        <v>15000000</v>
      </c>
      <c r="BH129" s="1073">
        <f t="shared" si="43"/>
        <v>669900</v>
      </c>
      <c r="BI129" s="1073">
        <f t="shared" si="44"/>
        <v>14330100</v>
      </c>
      <c r="BJ129" s="1073">
        <f t="shared" si="45"/>
        <v>0</v>
      </c>
      <c r="BK129" s="1073">
        <f t="shared" si="46"/>
        <v>669900</v>
      </c>
      <c r="BL129" s="1073">
        <f t="shared" si="47"/>
        <v>0</v>
      </c>
      <c r="BM129" s="1073">
        <f t="shared" si="48"/>
        <v>669900</v>
      </c>
      <c r="BN129" s="1073">
        <f t="shared" si="49"/>
        <v>0</v>
      </c>
      <c r="BO129" s="1073">
        <f t="shared" si="50"/>
        <v>669900</v>
      </c>
      <c r="BP129" s="1073">
        <f t="shared" si="51"/>
        <v>0</v>
      </c>
      <c r="BQ129" s="1073">
        <f t="shared" si="52"/>
        <v>669900</v>
      </c>
      <c r="BR129" s="1073">
        <f t="shared" si="53"/>
        <v>0</v>
      </c>
      <c r="BS129" s="1073">
        <f t="shared" si="54"/>
        <v>0</v>
      </c>
    </row>
    <row r="130" spans="1:71" ht="25.5" customHeight="1" x14ac:dyDescent="0.2">
      <c r="A130" s="1045" t="str">
        <f t="shared" si="28"/>
        <v>A204401510</v>
      </c>
      <c r="B130" s="1411" t="s">
        <v>361</v>
      </c>
      <c r="C130" s="1411"/>
      <c r="D130" s="1411" t="s">
        <v>741</v>
      </c>
      <c r="E130" s="1411"/>
      <c r="F130" s="1411" t="s">
        <v>739</v>
      </c>
      <c r="G130" s="1411"/>
      <c r="H130" s="1411" t="s">
        <v>742</v>
      </c>
      <c r="I130" s="1411"/>
      <c r="J130" s="1411" t="s">
        <v>769</v>
      </c>
      <c r="K130" s="1411"/>
      <c r="L130" s="1411"/>
      <c r="M130" s="1411" t="s">
        <v>745</v>
      </c>
      <c r="N130" s="1411"/>
      <c r="O130" s="1411"/>
      <c r="P130" s="1411"/>
      <c r="Q130" s="1411"/>
      <c r="R130" s="1411"/>
      <c r="S130" s="1411"/>
      <c r="T130" s="1412" t="s">
        <v>576</v>
      </c>
      <c r="U130" s="1412"/>
      <c r="V130" s="1412"/>
      <c r="W130" s="1412"/>
      <c r="X130" s="1412"/>
      <c r="Y130" s="1412"/>
      <c r="Z130" s="1412"/>
      <c r="AA130" s="1412"/>
      <c r="AB130" s="1411" t="s">
        <v>732</v>
      </c>
      <c r="AC130" s="1411"/>
      <c r="AD130" s="1411"/>
      <c r="AE130" s="1411"/>
      <c r="AF130" s="1411"/>
      <c r="AG130" s="1411" t="s">
        <v>733</v>
      </c>
      <c r="AH130" s="1411"/>
      <c r="AI130" s="1411"/>
      <c r="AJ130" s="1019" t="s">
        <v>417</v>
      </c>
      <c r="AK130" s="1413" t="s">
        <v>734</v>
      </c>
      <c r="AL130" s="1413"/>
      <c r="AM130" s="1413"/>
      <c r="AN130" s="1413"/>
      <c r="AO130" s="1413"/>
      <c r="AP130" s="1413"/>
      <c r="AQ130" s="1077">
        <v>15000000</v>
      </c>
      <c r="AR130" s="1077">
        <v>669900</v>
      </c>
      <c r="AS130" s="1079">
        <v>14330100</v>
      </c>
      <c r="AT130" s="1078">
        <v>0</v>
      </c>
      <c r="AU130" s="1015"/>
      <c r="AV130" s="1077">
        <v>669900</v>
      </c>
      <c r="AW130" s="1078">
        <v>0</v>
      </c>
      <c r="AX130" s="1077">
        <v>669900</v>
      </c>
      <c r="AY130" s="1078">
        <v>0</v>
      </c>
      <c r="AZ130" s="1077">
        <v>669900</v>
      </c>
      <c r="BA130" s="1078">
        <v>0</v>
      </c>
      <c r="BB130" s="1079">
        <v>669900</v>
      </c>
      <c r="BC130" s="1078">
        <v>0</v>
      </c>
      <c r="BD130" s="1078">
        <v>0</v>
      </c>
      <c r="BG130" s="1073">
        <f t="shared" si="42"/>
        <v>15000000</v>
      </c>
      <c r="BH130" s="1073">
        <f t="shared" si="43"/>
        <v>669900</v>
      </c>
      <c r="BI130" s="1073">
        <f t="shared" si="44"/>
        <v>14330100</v>
      </c>
      <c r="BJ130" s="1073">
        <f t="shared" si="45"/>
        <v>0</v>
      </c>
      <c r="BK130" s="1073">
        <f t="shared" si="46"/>
        <v>669900</v>
      </c>
      <c r="BL130" s="1073">
        <f t="shared" si="47"/>
        <v>0</v>
      </c>
      <c r="BM130" s="1073">
        <f t="shared" si="48"/>
        <v>669900</v>
      </c>
      <c r="BN130" s="1073">
        <f t="shared" si="49"/>
        <v>0</v>
      </c>
      <c r="BO130" s="1073">
        <f t="shared" si="50"/>
        <v>669900</v>
      </c>
      <c r="BP130" s="1073">
        <f t="shared" si="51"/>
        <v>0</v>
      </c>
      <c r="BQ130" s="1073">
        <f t="shared" si="52"/>
        <v>669900</v>
      </c>
      <c r="BR130" s="1073">
        <f t="shared" si="53"/>
        <v>0</v>
      </c>
      <c r="BS130" s="1073">
        <f t="shared" si="54"/>
        <v>0</v>
      </c>
    </row>
    <row r="131" spans="1:71" ht="12.75" x14ac:dyDescent="0.2">
      <c r="A131" s="1045" t="str">
        <f t="shared" si="28"/>
        <v>A2044110</v>
      </c>
      <c r="B131" s="1403" t="s">
        <v>361</v>
      </c>
      <c r="C131" s="1403"/>
      <c r="D131" s="1403" t="s">
        <v>741</v>
      </c>
      <c r="E131" s="1403"/>
      <c r="F131" s="1403" t="s">
        <v>739</v>
      </c>
      <c r="G131" s="1403"/>
      <c r="H131" s="1403" t="s">
        <v>742</v>
      </c>
      <c r="I131" s="1403"/>
      <c r="J131" s="1403" t="s">
        <v>771</v>
      </c>
      <c r="K131" s="1403"/>
      <c r="L131" s="1403"/>
      <c r="M131" s="1403"/>
      <c r="N131" s="1403"/>
      <c r="O131" s="1403"/>
      <c r="P131" s="1403"/>
      <c r="Q131" s="1403"/>
      <c r="R131" s="1403"/>
      <c r="S131" s="1403"/>
      <c r="T131" s="1402" t="s">
        <v>442</v>
      </c>
      <c r="U131" s="1402"/>
      <c r="V131" s="1402"/>
      <c r="W131" s="1402"/>
      <c r="X131" s="1402"/>
      <c r="Y131" s="1402"/>
      <c r="Z131" s="1402"/>
      <c r="AA131" s="1402"/>
      <c r="AB131" s="1403" t="s">
        <v>732</v>
      </c>
      <c r="AC131" s="1403"/>
      <c r="AD131" s="1403"/>
      <c r="AE131" s="1403"/>
      <c r="AF131" s="1403"/>
      <c r="AG131" s="1403" t="s">
        <v>733</v>
      </c>
      <c r="AH131" s="1403"/>
      <c r="AI131" s="1403"/>
      <c r="AJ131" s="1014" t="s">
        <v>417</v>
      </c>
      <c r="AK131" s="1404" t="s">
        <v>734</v>
      </c>
      <c r="AL131" s="1404"/>
      <c r="AM131" s="1404"/>
      <c r="AN131" s="1404"/>
      <c r="AO131" s="1404"/>
      <c r="AP131" s="1404"/>
      <c r="AQ131" s="1077">
        <v>127000000</v>
      </c>
      <c r="AR131" s="1077">
        <v>114295820</v>
      </c>
      <c r="AS131" s="1079">
        <v>12704180</v>
      </c>
      <c r="AT131" s="1078">
        <v>0</v>
      </c>
      <c r="AU131" s="1015"/>
      <c r="AV131" s="1077">
        <v>105090854</v>
      </c>
      <c r="AW131" s="1079">
        <v>9204966</v>
      </c>
      <c r="AX131" s="1077">
        <v>67083937</v>
      </c>
      <c r="AY131" s="1079">
        <v>38006917</v>
      </c>
      <c r="AZ131" s="1077">
        <v>50257520</v>
      </c>
      <c r="BA131" s="1079">
        <v>16826417</v>
      </c>
      <c r="BB131" s="1079">
        <v>50257520</v>
      </c>
      <c r="BC131" s="1078">
        <v>0</v>
      </c>
      <c r="BD131" s="1078">
        <v>0</v>
      </c>
      <c r="BG131" s="1073">
        <f t="shared" si="42"/>
        <v>127000000</v>
      </c>
      <c r="BH131" s="1073">
        <f t="shared" si="43"/>
        <v>114295820</v>
      </c>
      <c r="BI131" s="1073">
        <f t="shared" si="44"/>
        <v>12704180</v>
      </c>
      <c r="BJ131" s="1073">
        <f t="shared" si="45"/>
        <v>0</v>
      </c>
      <c r="BK131" s="1073">
        <f t="shared" si="46"/>
        <v>105090854</v>
      </c>
      <c r="BL131" s="1073">
        <f t="shared" si="47"/>
        <v>9204966</v>
      </c>
      <c r="BM131" s="1073">
        <f t="shared" si="48"/>
        <v>67083937</v>
      </c>
      <c r="BN131" s="1073">
        <f t="shared" si="49"/>
        <v>38006917</v>
      </c>
      <c r="BO131" s="1073">
        <f t="shared" si="50"/>
        <v>50257520</v>
      </c>
      <c r="BP131" s="1073">
        <f t="shared" si="51"/>
        <v>16826417</v>
      </c>
      <c r="BQ131" s="1073">
        <f t="shared" si="52"/>
        <v>50257520</v>
      </c>
      <c r="BR131" s="1073">
        <f t="shared" si="53"/>
        <v>0</v>
      </c>
      <c r="BS131" s="1073">
        <f t="shared" si="54"/>
        <v>0</v>
      </c>
    </row>
    <row r="132" spans="1:71" ht="25.5" customHeight="1" x14ac:dyDescent="0.2">
      <c r="A132" s="1045" t="str">
        <f t="shared" si="28"/>
        <v>A20441210</v>
      </c>
      <c r="B132" s="1411" t="s">
        <v>361</v>
      </c>
      <c r="C132" s="1411"/>
      <c r="D132" s="1411" t="s">
        <v>741</v>
      </c>
      <c r="E132" s="1411"/>
      <c r="F132" s="1411" t="s">
        <v>739</v>
      </c>
      <c r="G132" s="1411"/>
      <c r="H132" s="1411" t="s">
        <v>742</v>
      </c>
      <c r="I132" s="1411"/>
      <c r="J132" s="1411" t="s">
        <v>771</v>
      </c>
      <c r="K132" s="1411"/>
      <c r="L132" s="1411"/>
      <c r="M132" s="1411" t="s">
        <v>741</v>
      </c>
      <c r="N132" s="1411"/>
      <c r="O132" s="1411"/>
      <c r="P132" s="1411"/>
      <c r="Q132" s="1411"/>
      <c r="R132" s="1411"/>
      <c r="S132" s="1411"/>
      <c r="T132" s="1412" t="s">
        <v>443</v>
      </c>
      <c r="U132" s="1412"/>
      <c r="V132" s="1412"/>
      <c r="W132" s="1412"/>
      <c r="X132" s="1412"/>
      <c r="Y132" s="1412"/>
      <c r="Z132" s="1412"/>
      <c r="AA132" s="1412"/>
      <c r="AB132" s="1411" t="s">
        <v>732</v>
      </c>
      <c r="AC132" s="1411"/>
      <c r="AD132" s="1411"/>
      <c r="AE132" s="1411"/>
      <c r="AF132" s="1411"/>
      <c r="AG132" s="1411" t="s">
        <v>733</v>
      </c>
      <c r="AH132" s="1411"/>
      <c r="AI132" s="1411"/>
      <c r="AJ132" s="1019" t="s">
        <v>417</v>
      </c>
      <c r="AK132" s="1413" t="s">
        <v>734</v>
      </c>
      <c r="AL132" s="1413"/>
      <c r="AM132" s="1413"/>
      <c r="AN132" s="1413"/>
      <c r="AO132" s="1413"/>
      <c r="AP132" s="1413"/>
      <c r="AQ132" s="1077">
        <v>87000000</v>
      </c>
      <c r="AR132" s="1077">
        <v>87000000</v>
      </c>
      <c r="AS132" s="1078">
        <v>0</v>
      </c>
      <c r="AT132" s="1078">
        <v>0</v>
      </c>
      <c r="AU132" s="1015"/>
      <c r="AV132" s="1077">
        <v>83698834</v>
      </c>
      <c r="AW132" s="1079">
        <v>3301166</v>
      </c>
      <c r="AX132" s="1077">
        <v>45691917</v>
      </c>
      <c r="AY132" s="1079">
        <v>38006917</v>
      </c>
      <c r="AZ132" s="1077">
        <v>28865500</v>
      </c>
      <c r="BA132" s="1079">
        <v>16826417</v>
      </c>
      <c r="BB132" s="1079">
        <v>28865500</v>
      </c>
      <c r="BC132" s="1078">
        <v>0</v>
      </c>
      <c r="BD132" s="1078">
        <v>0</v>
      </c>
      <c r="BG132" s="1073">
        <f t="shared" si="42"/>
        <v>87000000</v>
      </c>
      <c r="BH132" s="1073">
        <f t="shared" si="43"/>
        <v>87000000</v>
      </c>
      <c r="BI132" s="1073">
        <f t="shared" si="44"/>
        <v>0</v>
      </c>
      <c r="BJ132" s="1073">
        <f t="shared" si="45"/>
        <v>0</v>
      </c>
      <c r="BK132" s="1073">
        <f t="shared" si="46"/>
        <v>83698834</v>
      </c>
      <c r="BL132" s="1073">
        <f t="shared" si="47"/>
        <v>3301166</v>
      </c>
      <c r="BM132" s="1073">
        <f t="shared" si="48"/>
        <v>45691917</v>
      </c>
      <c r="BN132" s="1073">
        <f t="shared" si="49"/>
        <v>38006917</v>
      </c>
      <c r="BO132" s="1073">
        <f t="shared" si="50"/>
        <v>28865500</v>
      </c>
      <c r="BP132" s="1073">
        <f t="shared" si="51"/>
        <v>16826417</v>
      </c>
      <c r="BQ132" s="1073">
        <f t="shared" si="52"/>
        <v>28865500</v>
      </c>
      <c r="BR132" s="1073">
        <f t="shared" si="53"/>
        <v>0</v>
      </c>
      <c r="BS132" s="1073">
        <f t="shared" si="54"/>
        <v>0</v>
      </c>
    </row>
    <row r="133" spans="1:71" ht="25.5" customHeight="1" x14ac:dyDescent="0.2">
      <c r="A133" s="1045" t="str">
        <f t="shared" si="28"/>
        <v>A20441510</v>
      </c>
      <c r="B133" s="1411" t="s">
        <v>361</v>
      </c>
      <c r="C133" s="1411"/>
      <c r="D133" s="1411" t="s">
        <v>741</v>
      </c>
      <c r="E133" s="1411"/>
      <c r="F133" s="1411" t="s">
        <v>739</v>
      </c>
      <c r="G133" s="1411"/>
      <c r="H133" s="1411" t="s">
        <v>742</v>
      </c>
      <c r="I133" s="1411"/>
      <c r="J133" s="1411" t="s">
        <v>771</v>
      </c>
      <c r="K133" s="1411"/>
      <c r="L133" s="1411"/>
      <c r="M133" s="1411" t="s">
        <v>743</v>
      </c>
      <c r="N133" s="1411"/>
      <c r="O133" s="1411"/>
      <c r="P133" s="1411"/>
      <c r="Q133" s="1411"/>
      <c r="R133" s="1411"/>
      <c r="S133" s="1411"/>
      <c r="T133" s="1412" t="s">
        <v>444</v>
      </c>
      <c r="U133" s="1412"/>
      <c r="V133" s="1412"/>
      <c r="W133" s="1412"/>
      <c r="X133" s="1412"/>
      <c r="Y133" s="1412"/>
      <c r="Z133" s="1412"/>
      <c r="AA133" s="1412"/>
      <c r="AB133" s="1411" t="s">
        <v>732</v>
      </c>
      <c r="AC133" s="1411"/>
      <c r="AD133" s="1411"/>
      <c r="AE133" s="1411"/>
      <c r="AF133" s="1411"/>
      <c r="AG133" s="1411" t="s">
        <v>733</v>
      </c>
      <c r="AH133" s="1411"/>
      <c r="AI133" s="1411"/>
      <c r="AJ133" s="1019" t="s">
        <v>417</v>
      </c>
      <c r="AK133" s="1413" t="s">
        <v>734</v>
      </c>
      <c r="AL133" s="1413"/>
      <c r="AM133" s="1413"/>
      <c r="AN133" s="1413"/>
      <c r="AO133" s="1413"/>
      <c r="AP133" s="1413"/>
      <c r="AQ133" s="1077">
        <v>25000000</v>
      </c>
      <c r="AR133" s="1077">
        <v>14591960</v>
      </c>
      <c r="AS133" s="1079">
        <v>10408040</v>
      </c>
      <c r="AT133" s="1078">
        <v>0</v>
      </c>
      <c r="AU133" s="1015"/>
      <c r="AV133" s="1077">
        <v>14591960</v>
      </c>
      <c r="AW133" s="1078">
        <v>0</v>
      </c>
      <c r="AX133" s="1077">
        <v>14591960</v>
      </c>
      <c r="AY133" s="1078">
        <v>0</v>
      </c>
      <c r="AZ133" s="1077">
        <v>14591960</v>
      </c>
      <c r="BA133" s="1078">
        <v>0</v>
      </c>
      <c r="BB133" s="1079">
        <v>14591960</v>
      </c>
      <c r="BC133" s="1078">
        <v>0</v>
      </c>
      <c r="BD133" s="1078">
        <v>0</v>
      </c>
      <c r="BG133" s="1073">
        <f t="shared" si="42"/>
        <v>25000000</v>
      </c>
      <c r="BH133" s="1073">
        <f t="shared" si="43"/>
        <v>14591960</v>
      </c>
      <c r="BI133" s="1073">
        <f t="shared" si="44"/>
        <v>10408040</v>
      </c>
      <c r="BJ133" s="1073">
        <f t="shared" si="45"/>
        <v>0</v>
      </c>
      <c r="BK133" s="1073">
        <f t="shared" si="46"/>
        <v>14591960</v>
      </c>
      <c r="BL133" s="1073">
        <f t="shared" si="47"/>
        <v>0</v>
      </c>
      <c r="BM133" s="1073">
        <f t="shared" si="48"/>
        <v>14591960</v>
      </c>
      <c r="BN133" s="1073">
        <f t="shared" si="49"/>
        <v>0</v>
      </c>
      <c r="BO133" s="1073">
        <f t="shared" si="50"/>
        <v>14591960</v>
      </c>
      <c r="BP133" s="1073">
        <f t="shared" si="51"/>
        <v>0</v>
      </c>
      <c r="BQ133" s="1073">
        <f t="shared" si="52"/>
        <v>14591960</v>
      </c>
      <c r="BR133" s="1073">
        <f t="shared" si="53"/>
        <v>0</v>
      </c>
      <c r="BS133" s="1073">
        <f t="shared" si="54"/>
        <v>0</v>
      </c>
    </row>
    <row r="134" spans="1:71" ht="12.75" x14ac:dyDescent="0.2">
      <c r="A134" s="1045" t="str">
        <f t="shared" si="28"/>
        <v>A204411310</v>
      </c>
      <c r="B134" s="1411" t="s">
        <v>361</v>
      </c>
      <c r="C134" s="1411"/>
      <c r="D134" s="1411" t="s">
        <v>741</v>
      </c>
      <c r="E134" s="1411"/>
      <c r="F134" s="1411" t="s">
        <v>739</v>
      </c>
      <c r="G134" s="1411"/>
      <c r="H134" s="1411" t="s">
        <v>742</v>
      </c>
      <c r="I134" s="1411"/>
      <c r="J134" s="1411" t="s">
        <v>771</v>
      </c>
      <c r="K134" s="1411"/>
      <c r="L134" s="1411"/>
      <c r="M134" s="1411" t="s">
        <v>765</v>
      </c>
      <c r="N134" s="1411"/>
      <c r="O134" s="1411"/>
      <c r="P134" s="1411"/>
      <c r="Q134" s="1411"/>
      <c r="R134" s="1411"/>
      <c r="S134" s="1411"/>
      <c r="T134" s="1412" t="s">
        <v>442</v>
      </c>
      <c r="U134" s="1412"/>
      <c r="V134" s="1412"/>
      <c r="W134" s="1412"/>
      <c r="X134" s="1412"/>
      <c r="Y134" s="1412"/>
      <c r="Z134" s="1412"/>
      <c r="AA134" s="1412"/>
      <c r="AB134" s="1411" t="s">
        <v>732</v>
      </c>
      <c r="AC134" s="1411"/>
      <c r="AD134" s="1411"/>
      <c r="AE134" s="1411"/>
      <c r="AF134" s="1411"/>
      <c r="AG134" s="1411" t="s">
        <v>733</v>
      </c>
      <c r="AH134" s="1411"/>
      <c r="AI134" s="1411"/>
      <c r="AJ134" s="1019" t="s">
        <v>417</v>
      </c>
      <c r="AK134" s="1413" t="s">
        <v>734</v>
      </c>
      <c r="AL134" s="1413"/>
      <c r="AM134" s="1413"/>
      <c r="AN134" s="1413"/>
      <c r="AO134" s="1413"/>
      <c r="AP134" s="1413"/>
      <c r="AQ134" s="1077">
        <v>15000000</v>
      </c>
      <c r="AR134" s="1077">
        <v>12703860</v>
      </c>
      <c r="AS134" s="1079">
        <v>2296140</v>
      </c>
      <c r="AT134" s="1078">
        <v>0</v>
      </c>
      <c r="AU134" s="1015"/>
      <c r="AV134" s="1077">
        <v>6800060</v>
      </c>
      <c r="AW134" s="1079">
        <v>5903800</v>
      </c>
      <c r="AX134" s="1077">
        <v>6800060</v>
      </c>
      <c r="AY134" s="1078">
        <v>0</v>
      </c>
      <c r="AZ134" s="1077">
        <v>6800060</v>
      </c>
      <c r="BA134" s="1078">
        <v>0</v>
      </c>
      <c r="BB134" s="1079">
        <v>6800060</v>
      </c>
      <c r="BC134" s="1078">
        <v>0</v>
      </c>
      <c r="BD134" s="1078">
        <v>0</v>
      </c>
      <c r="BG134" s="1073">
        <f t="shared" si="42"/>
        <v>15000000</v>
      </c>
      <c r="BH134" s="1073">
        <f t="shared" si="43"/>
        <v>12703860</v>
      </c>
      <c r="BI134" s="1073">
        <f t="shared" si="44"/>
        <v>2296140</v>
      </c>
      <c r="BJ134" s="1073">
        <f t="shared" si="45"/>
        <v>0</v>
      </c>
      <c r="BK134" s="1073">
        <f t="shared" si="46"/>
        <v>6800060</v>
      </c>
      <c r="BL134" s="1073">
        <f t="shared" si="47"/>
        <v>5903800</v>
      </c>
      <c r="BM134" s="1073">
        <f t="shared" si="48"/>
        <v>6800060</v>
      </c>
      <c r="BN134" s="1073">
        <f t="shared" si="49"/>
        <v>0</v>
      </c>
      <c r="BO134" s="1073">
        <f t="shared" si="50"/>
        <v>6800060</v>
      </c>
      <c r="BP134" s="1073">
        <f t="shared" si="51"/>
        <v>0</v>
      </c>
      <c r="BQ134" s="1073">
        <f t="shared" si="52"/>
        <v>6800060</v>
      </c>
      <c r="BR134" s="1073">
        <f t="shared" si="53"/>
        <v>0</v>
      </c>
      <c r="BS134" s="1073">
        <f t="shared" si="54"/>
        <v>0</v>
      </c>
    </row>
    <row r="135" spans="1:71" ht="12.75" x14ac:dyDescent="0.2">
      <c r="A135" s="1045" t="str">
        <f t="shared" si="28"/>
        <v>A20499910</v>
      </c>
      <c r="B135" s="1411" t="s">
        <v>361</v>
      </c>
      <c r="C135" s="1411"/>
      <c r="D135" s="1411" t="s">
        <v>741</v>
      </c>
      <c r="E135" s="1411"/>
      <c r="F135" s="1411" t="s">
        <v>739</v>
      </c>
      <c r="G135" s="1411"/>
      <c r="H135" s="1411" t="s">
        <v>742</v>
      </c>
      <c r="I135" s="1411"/>
      <c r="J135" s="1411" t="s">
        <v>749</v>
      </c>
      <c r="K135" s="1411"/>
      <c r="L135" s="1411"/>
      <c r="M135" s="1411"/>
      <c r="N135" s="1411"/>
      <c r="O135" s="1411"/>
      <c r="P135" s="1411"/>
      <c r="Q135" s="1411"/>
      <c r="R135" s="1411"/>
      <c r="S135" s="1411"/>
      <c r="T135" s="1412" t="s">
        <v>750</v>
      </c>
      <c r="U135" s="1412"/>
      <c r="V135" s="1412"/>
      <c r="W135" s="1412"/>
      <c r="X135" s="1412"/>
      <c r="Y135" s="1412"/>
      <c r="Z135" s="1412"/>
      <c r="AA135" s="1412"/>
      <c r="AB135" s="1411" t="s">
        <v>732</v>
      </c>
      <c r="AC135" s="1411"/>
      <c r="AD135" s="1411"/>
      <c r="AE135" s="1411"/>
      <c r="AF135" s="1411"/>
      <c r="AG135" s="1411" t="s">
        <v>733</v>
      </c>
      <c r="AH135" s="1411"/>
      <c r="AI135" s="1411"/>
      <c r="AJ135" s="1019" t="s">
        <v>417</v>
      </c>
      <c r="AK135" s="1413" t="s">
        <v>734</v>
      </c>
      <c r="AL135" s="1413"/>
      <c r="AM135" s="1413"/>
      <c r="AN135" s="1413"/>
      <c r="AO135" s="1413"/>
      <c r="AP135" s="1413"/>
      <c r="AQ135" s="1077">
        <v>4295692</v>
      </c>
      <c r="AR135" s="1077">
        <v>4295692</v>
      </c>
      <c r="AS135" s="1078">
        <v>0</v>
      </c>
      <c r="AT135" s="1078">
        <v>0</v>
      </c>
      <c r="AU135" s="1015"/>
      <c r="AV135" s="1077">
        <v>4295692</v>
      </c>
      <c r="AW135" s="1078">
        <v>0</v>
      </c>
      <c r="AX135" s="1077">
        <v>3950783</v>
      </c>
      <c r="AY135" s="1079">
        <v>344909</v>
      </c>
      <c r="AZ135" s="1077">
        <v>3950783</v>
      </c>
      <c r="BA135" s="1078">
        <v>0</v>
      </c>
      <c r="BB135" s="1079">
        <v>3950783</v>
      </c>
      <c r="BC135" s="1078">
        <v>0</v>
      </c>
      <c r="BD135" s="1078">
        <v>0</v>
      </c>
      <c r="BG135" s="1073">
        <f t="shared" si="42"/>
        <v>4295692</v>
      </c>
      <c r="BH135" s="1073">
        <f t="shared" si="43"/>
        <v>4295692</v>
      </c>
      <c r="BI135" s="1073">
        <f t="shared" si="44"/>
        <v>0</v>
      </c>
      <c r="BJ135" s="1073">
        <f t="shared" si="45"/>
        <v>0</v>
      </c>
      <c r="BK135" s="1073">
        <f t="shared" si="46"/>
        <v>4295692</v>
      </c>
      <c r="BL135" s="1073">
        <f t="shared" si="47"/>
        <v>0</v>
      </c>
      <c r="BM135" s="1073">
        <f t="shared" si="48"/>
        <v>3950783</v>
      </c>
      <c r="BN135" s="1073">
        <f t="shared" si="49"/>
        <v>344909</v>
      </c>
      <c r="BO135" s="1073">
        <f t="shared" si="50"/>
        <v>3950783</v>
      </c>
      <c r="BP135" s="1073">
        <f t="shared" si="51"/>
        <v>0</v>
      </c>
      <c r="BQ135" s="1073">
        <f t="shared" si="52"/>
        <v>3950783</v>
      </c>
      <c r="BR135" s="1073">
        <f t="shared" si="53"/>
        <v>0</v>
      </c>
      <c r="BS135" s="1073">
        <f t="shared" si="54"/>
        <v>0</v>
      </c>
    </row>
    <row r="136" spans="1:71" s="1021" customFormat="1" ht="12.75" x14ac:dyDescent="0.2">
      <c r="A136" s="1045" t="str">
        <f t="shared" si="28"/>
        <v>A310</v>
      </c>
      <c r="B136" s="1421" t="s">
        <v>361</v>
      </c>
      <c r="C136" s="1421"/>
      <c r="D136" s="1421" t="s">
        <v>748</v>
      </c>
      <c r="E136" s="1421"/>
      <c r="F136" s="1421"/>
      <c r="G136" s="1421"/>
      <c r="H136" s="1421"/>
      <c r="I136" s="1421"/>
      <c r="J136" s="1421"/>
      <c r="K136" s="1421"/>
      <c r="L136" s="1421"/>
      <c r="M136" s="1421"/>
      <c r="N136" s="1421"/>
      <c r="O136" s="1421"/>
      <c r="P136" s="1421"/>
      <c r="Q136" s="1421"/>
      <c r="R136" s="1421"/>
      <c r="S136" s="1421"/>
      <c r="T136" s="1420" t="s">
        <v>60</v>
      </c>
      <c r="U136" s="1420"/>
      <c r="V136" s="1420"/>
      <c r="W136" s="1420"/>
      <c r="X136" s="1420"/>
      <c r="Y136" s="1420"/>
      <c r="Z136" s="1420"/>
      <c r="AA136" s="1420"/>
      <c r="AB136" s="1421" t="s">
        <v>732</v>
      </c>
      <c r="AC136" s="1421"/>
      <c r="AD136" s="1421"/>
      <c r="AE136" s="1421"/>
      <c r="AF136" s="1421"/>
      <c r="AG136" s="1421" t="s">
        <v>733</v>
      </c>
      <c r="AH136" s="1421"/>
      <c r="AI136" s="1421"/>
      <c r="AJ136" s="1020" t="s">
        <v>417</v>
      </c>
      <c r="AK136" s="1422" t="s">
        <v>734</v>
      </c>
      <c r="AL136" s="1422"/>
      <c r="AM136" s="1422"/>
      <c r="AN136" s="1422"/>
      <c r="AO136" s="1422"/>
      <c r="AP136" s="1422"/>
      <c r="AQ136" s="1077">
        <v>194456797449</v>
      </c>
      <c r="AR136" s="1077">
        <v>193983611872</v>
      </c>
      <c r="AS136" s="1079">
        <v>473185577</v>
      </c>
      <c r="AT136" s="1078">
        <v>0</v>
      </c>
      <c r="AU136" s="1015"/>
      <c r="AV136" s="1077">
        <v>183199357187</v>
      </c>
      <c r="AW136" s="1079">
        <v>10784254685</v>
      </c>
      <c r="AX136" s="1077">
        <v>158863761748</v>
      </c>
      <c r="AY136" s="1079">
        <v>24335595439</v>
      </c>
      <c r="AZ136" s="1077">
        <v>158848961748</v>
      </c>
      <c r="BA136" s="1079">
        <v>14800000</v>
      </c>
      <c r="BB136" s="1079">
        <v>158848637748</v>
      </c>
      <c r="BC136" s="1079">
        <v>324000</v>
      </c>
      <c r="BD136" s="1079">
        <v>2133333</v>
      </c>
      <c r="BG136" s="1073">
        <f t="shared" si="42"/>
        <v>194456797449</v>
      </c>
      <c r="BH136" s="1073">
        <f t="shared" si="43"/>
        <v>193983611872</v>
      </c>
      <c r="BI136" s="1073">
        <f t="shared" si="44"/>
        <v>473185577</v>
      </c>
      <c r="BJ136" s="1073">
        <f t="shared" si="45"/>
        <v>0</v>
      </c>
      <c r="BK136" s="1073">
        <f t="shared" si="46"/>
        <v>183199357187</v>
      </c>
      <c r="BL136" s="1073">
        <f t="shared" si="47"/>
        <v>10784254685</v>
      </c>
      <c r="BM136" s="1073">
        <f t="shared" si="48"/>
        <v>158863761748</v>
      </c>
      <c r="BN136" s="1073">
        <f t="shared" si="49"/>
        <v>24335595439</v>
      </c>
      <c r="BO136" s="1073">
        <f t="shared" si="50"/>
        <v>158848961748</v>
      </c>
      <c r="BP136" s="1073">
        <f t="shared" si="51"/>
        <v>14800000</v>
      </c>
      <c r="BQ136" s="1073">
        <f t="shared" si="52"/>
        <v>158848637748</v>
      </c>
      <c r="BR136" s="1073">
        <f t="shared" si="53"/>
        <v>324000</v>
      </c>
      <c r="BS136" s="1073">
        <f t="shared" si="54"/>
        <v>2133333</v>
      </c>
    </row>
    <row r="137" spans="1:71" s="1021" customFormat="1" ht="12.75" x14ac:dyDescent="0.2">
      <c r="A137" s="1045" t="str">
        <f t="shared" si="28"/>
        <v>A310</v>
      </c>
      <c r="B137" s="1421" t="s">
        <v>361</v>
      </c>
      <c r="C137" s="1421"/>
      <c r="D137" s="1421" t="s">
        <v>748</v>
      </c>
      <c r="E137" s="1421"/>
      <c r="F137" s="1421"/>
      <c r="G137" s="1421"/>
      <c r="H137" s="1421"/>
      <c r="I137" s="1421"/>
      <c r="J137" s="1421"/>
      <c r="K137" s="1421"/>
      <c r="L137" s="1421"/>
      <c r="M137" s="1421"/>
      <c r="N137" s="1421"/>
      <c r="O137" s="1421"/>
      <c r="P137" s="1421"/>
      <c r="Q137" s="1421"/>
      <c r="R137" s="1421"/>
      <c r="S137" s="1421"/>
      <c r="T137" s="1420" t="s">
        <v>60</v>
      </c>
      <c r="U137" s="1420"/>
      <c r="V137" s="1420"/>
      <c r="W137" s="1420"/>
      <c r="X137" s="1420"/>
      <c r="Y137" s="1420"/>
      <c r="Z137" s="1420"/>
      <c r="AA137" s="1420"/>
      <c r="AB137" s="1421" t="s">
        <v>732</v>
      </c>
      <c r="AC137" s="1421"/>
      <c r="AD137" s="1421"/>
      <c r="AE137" s="1421"/>
      <c r="AF137" s="1421"/>
      <c r="AG137" s="1421" t="s">
        <v>735</v>
      </c>
      <c r="AH137" s="1421"/>
      <c r="AI137" s="1421"/>
      <c r="AJ137" s="1020" t="s">
        <v>417</v>
      </c>
      <c r="AK137" s="1422" t="s">
        <v>734</v>
      </c>
      <c r="AL137" s="1422"/>
      <c r="AM137" s="1422"/>
      <c r="AN137" s="1422"/>
      <c r="AO137" s="1422"/>
      <c r="AP137" s="1422"/>
      <c r="AQ137" s="1077">
        <v>129817132</v>
      </c>
      <c r="AR137" s="1077">
        <v>129817132</v>
      </c>
      <c r="AS137" s="1078">
        <v>0</v>
      </c>
      <c r="AT137" s="1078">
        <v>0</v>
      </c>
      <c r="AU137" s="1015"/>
      <c r="AV137" s="1077">
        <v>129817132</v>
      </c>
      <c r="AW137" s="1078">
        <v>0</v>
      </c>
      <c r="AX137" s="1077">
        <v>129817132</v>
      </c>
      <c r="AY137" s="1078">
        <v>0</v>
      </c>
      <c r="AZ137" s="1077">
        <v>129817132</v>
      </c>
      <c r="BA137" s="1078">
        <v>0</v>
      </c>
      <c r="BB137" s="1079">
        <v>129817132</v>
      </c>
      <c r="BC137" s="1078">
        <v>0</v>
      </c>
      <c r="BD137" s="1078">
        <v>0</v>
      </c>
      <c r="BG137" s="1073">
        <f t="shared" si="42"/>
        <v>129817132</v>
      </c>
      <c r="BH137" s="1073">
        <f t="shared" si="43"/>
        <v>129817132</v>
      </c>
      <c r="BI137" s="1073">
        <f t="shared" si="44"/>
        <v>0</v>
      </c>
      <c r="BJ137" s="1073">
        <f t="shared" si="45"/>
        <v>0</v>
      </c>
      <c r="BK137" s="1073">
        <f t="shared" si="46"/>
        <v>129817132</v>
      </c>
      <c r="BL137" s="1073">
        <f t="shared" si="47"/>
        <v>0</v>
      </c>
      <c r="BM137" s="1073">
        <f t="shared" si="48"/>
        <v>129817132</v>
      </c>
      <c r="BN137" s="1073">
        <f t="shared" si="49"/>
        <v>0</v>
      </c>
      <c r="BO137" s="1073">
        <f t="shared" si="50"/>
        <v>129817132</v>
      </c>
      <c r="BP137" s="1073">
        <f t="shared" si="51"/>
        <v>0</v>
      </c>
      <c r="BQ137" s="1073">
        <f t="shared" si="52"/>
        <v>129817132</v>
      </c>
      <c r="BR137" s="1073">
        <f t="shared" si="53"/>
        <v>0</v>
      </c>
      <c r="BS137" s="1073">
        <f t="shared" si="54"/>
        <v>0</v>
      </c>
    </row>
    <row r="138" spans="1:71" s="1021" customFormat="1" ht="12.75" x14ac:dyDescent="0.2">
      <c r="A138" s="1045" t="str">
        <f t="shared" si="28"/>
        <v>A311</v>
      </c>
      <c r="B138" s="1421" t="s">
        <v>361</v>
      </c>
      <c r="C138" s="1421"/>
      <c r="D138" s="1421" t="s">
        <v>748</v>
      </c>
      <c r="E138" s="1421"/>
      <c r="F138" s="1421"/>
      <c r="G138" s="1421"/>
      <c r="H138" s="1421"/>
      <c r="I138" s="1421"/>
      <c r="J138" s="1421"/>
      <c r="K138" s="1421"/>
      <c r="L138" s="1421"/>
      <c r="M138" s="1421"/>
      <c r="N138" s="1421"/>
      <c r="O138" s="1421"/>
      <c r="P138" s="1421"/>
      <c r="Q138" s="1421"/>
      <c r="R138" s="1421"/>
      <c r="S138" s="1421"/>
      <c r="T138" s="1420" t="s">
        <v>60</v>
      </c>
      <c r="U138" s="1420"/>
      <c r="V138" s="1420"/>
      <c r="W138" s="1420"/>
      <c r="X138" s="1420"/>
      <c r="Y138" s="1420"/>
      <c r="Z138" s="1420"/>
      <c r="AA138" s="1420"/>
      <c r="AB138" s="1421" t="s">
        <v>732</v>
      </c>
      <c r="AC138" s="1421"/>
      <c r="AD138" s="1421"/>
      <c r="AE138" s="1421"/>
      <c r="AF138" s="1421"/>
      <c r="AG138" s="1421" t="s">
        <v>735</v>
      </c>
      <c r="AH138" s="1421"/>
      <c r="AI138" s="1421"/>
      <c r="AJ138" s="1020" t="s">
        <v>433</v>
      </c>
      <c r="AK138" s="1422" t="s">
        <v>736</v>
      </c>
      <c r="AL138" s="1422"/>
      <c r="AM138" s="1422"/>
      <c r="AN138" s="1422"/>
      <c r="AO138" s="1422"/>
      <c r="AP138" s="1422"/>
      <c r="AQ138" s="1077">
        <v>519000000</v>
      </c>
      <c r="AR138" s="1077">
        <v>519000000</v>
      </c>
      <c r="AS138" s="1078">
        <v>0</v>
      </c>
      <c r="AT138" s="1078">
        <v>0</v>
      </c>
      <c r="AU138" s="1015"/>
      <c r="AV138" s="1077">
        <v>519000000</v>
      </c>
      <c r="AW138" s="1078">
        <v>0</v>
      </c>
      <c r="AX138" s="1077">
        <v>519000000</v>
      </c>
      <c r="AY138" s="1078">
        <v>0</v>
      </c>
      <c r="AZ138" s="1077">
        <v>519000000</v>
      </c>
      <c r="BA138" s="1078">
        <v>0</v>
      </c>
      <c r="BB138" s="1079">
        <v>519000000</v>
      </c>
      <c r="BC138" s="1078">
        <v>0</v>
      </c>
      <c r="BD138" s="1078">
        <v>0</v>
      </c>
      <c r="BG138" s="1073">
        <f t="shared" si="42"/>
        <v>519000000</v>
      </c>
      <c r="BH138" s="1073">
        <f t="shared" si="43"/>
        <v>519000000</v>
      </c>
      <c r="BI138" s="1073">
        <f t="shared" si="44"/>
        <v>0</v>
      </c>
      <c r="BJ138" s="1073">
        <f t="shared" si="45"/>
        <v>0</v>
      </c>
      <c r="BK138" s="1073">
        <f t="shared" si="46"/>
        <v>519000000</v>
      </c>
      <c r="BL138" s="1073">
        <f t="shared" si="47"/>
        <v>0</v>
      </c>
      <c r="BM138" s="1073">
        <f t="shared" si="48"/>
        <v>519000000</v>
      </c>
      <c r="BN138" s="1073">
        <f t="shared" si="49"/>
        <v>0</v>
      </c>
      <c r="BO138" s="1073">
        <f t="shared" si="50"/>
        <v>519000000</v>
      </c>
      <c r="BP138" s="1073">
        <f t="shared" si="51"/>
        <v>0</v>
      </c>
      <c r="BQ138" s="1073">
        <f t="shared" si="52"/>
        <v>519000000</v>
      </c>
      <c r="BR138" s="1073">
        <f t="shared" si="53"/>
        <v>0</v>
      </c>
      <c r="BS138" s="1073">
        <f t="shared" si="54"/>
        <v>0</v>
      </c>
    </row>
    <row r="139" spans="1:71" s="1021" customFormat="1" ht="12.75" x14ac:dyDescent="0.2">
      <c r="A139" s="1045" t="str">
        <f t="shared" si="28"/>
        <v>A316</v>
      </c>
      <c r="B139" s="1421" t="s">
        <v>361</v>
      </c>
      <c r="C139" s="1421"/>
      <c r="D139" s="1421" t="s">
        <v>748</v>
      </c>
      <c r="E139" s="1421"/>
      <c r="F139" s="1421"/>
      <c r="G139" s="1421"/>
      <c r="H139" s="1421"/>
      <c r="I139" s="1421"/>
      <c r="J139" s="1421"/>
      <c r="K139" s="1421"/>
      <c r="L139" s="1421"/>
      <c r="M139" s="1421"/>
      <c r="N139" s="1421"/>
      <c r="O139" s="1421"/>
      <c r="P139" s="1421"/>
      <c r="Q139" s="1421"/>
      <c r="R139" s="1421"/>
      <c r="S139" s="1421"/>
      <c r="T139" s="1420" t="s">
        <v>60</v>
      </c>
      <c r="U139" s="1420"/>
      <c r="V139" s="1420"/>
      <c r="W139" s="1420"/>
      <c r="X139" s="1420"/>
      <c r="Y139" s="1420"/>
      <c r="Z139" s="1420"/>
      <c r="AA139" s="1420"/>
      <c r="AB139" s="1421" t="s">
        <v>732</v>
      </c>
      <c r="AC139" s="1421"/>
      <c r="AD139" s="1421"/>
      <c r="AE139" s="1421"/>
      <c r="AF139" s="1421"/>
      <c r="AG139" s="1421" t="s">
        <v>735</v>
      </c>
      <c r="AH139" s="1421"/>
      <c r="AI139" s="1421"/>
      <c r="AJ139" s="1020" t="s">
        <v>370</v>
      </c>
      <c r="AK139" s="1422" t="s">
        <v>737</v>
      </c>
      <c r="AL139" s="1422"/>
      <c r="AM139" s="1422"/>
      <c r="AN139" s="1422"/>
      <c r="AO139" s="1422"/>
      <c r="AP139" s="1422"/>
      <c r="AQ139" s="1077">
        <v>64533630000</v>
      </c>
      <c r="AR139" s="1077">
        <v>43203128656</v>
      </c>
      <c r="AS139" s="1079">
        <v>21330501344</v>
      </c>
      <c r="AT139" s="1078">
        <v>0</v>
      </c>
      <c r="AU139" s="1015"/>
      <c r="AV139" s="1077">
        <v>37310257266</v>
      </c>
      <c r="AW139" s="1079">
        <v>5892871390</v>
      </c>
      <c r="AX139" s="1077">
        <v>28046208780</v>
      </c>
      <c r="AY139" s="1079">
        <v>9264048486</v>
      </c>
      <c r="AZ139" s="1077">
        <v>27527478235</v>
      </c>
      <c r="BA139" s="1079">
        <v>518730545</v>
      </c>
      <c r="BB139" s="1079">
        <v>27527478235</v>
      </c>
      <c r="BC139" s="1078">
        <v>0</v>
      </c>
      <c r="BD139" s="1078">
        <v>0</v>
      </c>
      <c r="BG139" s="1073">
        <f t="shared" si="42"/>
        <v>64533630000</v>
      </c>
      <c r="BH139" s="1073">
        <f t="shared" si="43"/>
        <v>43203128656</v>
      </c>
      <c r="BI139" s="1073">
        <f t="shared" si="44"/>
        <v>21330501344</v>
      </c>
      <c r="BJ139" s="1073">
        <f t="shared" si="45"/>
        <v>0</v>
      </c>
      <c r="BK139" s="1073">
        <f t="shared" si="46"/>
        <v>37310257266</v>
      </c>
      <c r="BL139" s="1073">
        <f t="shared" si="47"/>
        <v>5892871390</v>
      </c>
      <c r="BM139" s="1073">
        <f t="shared" si="48"/>
        <v>28046208780</v>
      </c>
      <c r="BN139" s="1073">
        <f t="shared" si="49"/>
        <v>9264048486</v>
      </c>
      <c r="BO139" s="1073">
        <f t="shared" si="50"/>
        <v>27527478235</v>
      </c>
      <c r="BP139" s="1073">
        <f t="shared" si="51"/>
        <v>518730545</v>
      </c>
      <c r="BQ139" s="1073">
        <f t="shared" si="52"/>
        <v>27527478235</v>
      </c>
      <c r="BR139" s="1073">
        <f t="shared" si="53"/>
        <v>0</v>
      </c>
      <c r="BS139" s="1073">
        <f t="shared" si="54"/>
        <v>0</v>
      </c>
    </row>
    <row r="140" spans="1:71" ht="12.75" x14ac:dyDescent="0.2">
      <c r="A140" s="1045" t="str">
        <f t="shared" si="28"/>
        <v>A3210</v>
      </c>
      <c r="B140" s="1403" t="s">
        <v>361</v>
      </c>
      <c r="C140" s="1403"/>
      <c r="D140" s="1403" t="s">
        <v>748</v>
      </c>
      <c r="E140" s="1403"/>
      <c r="F140" s="1403" t="s">
        <v>741</v>
      </c>
      <c r="G140" s="1403"/>
      <c r="H140" s="1403"/>
      <c r="I140" s="1403"/>
      <c r="J140" s="1403"/>
      <c r="K140" s="1403"/>
      <c r="L140" s="1403"/>
      <c r="M140" s="1403"/>
      <c r="N140" s="1403"/>
      <c r="O140" s="1403"/>
      <c r="P140" s="1403"/>
      <c r="Q140" s="1403"/>
      <c r="R140" s="1403"/>
      <c r="S140" s="1403"/>
      <c r="T140" s="1402" t="s">
        <v>772</v>
      </c>
      <c r="U140" s="1402"/>
      <c r="V140" s="1402"/>
      <c r="W140" s="1402"/>
      <c r="X140" s="1402"/>
      <c r="Y140" s="1402"/>
      <c r="Z140" s="1402"/>
      <c r="AA140" s="1402"/>
      <c r="AB140" s="1403" t="s">
        <v>732</v>
      </c>
      <c r="AC140" s="1403"/>
      <c r="AD140" s="1403"/>
      <c r="AE140" s="1403"/>
      <c r="AF140" s="1403"/>
      <c r="AG140" s="1403" t="s">
        <v>733</v>
      </c>
      <c r="AH140" s="1403"/>
      <c r="AI140" s="1403"/>
      <c r="AJ140" s="1014" t="s">
        <v>417</v>
      </c>
      <c r="AK140" s="1404" t="s">
        <v>734</v>
      </c>
      <c r="AL140" s="1404"/>
      <c r="AM140" s="1404"/>
      <c r="AN140" s="1404"/>
      <c r="AO140" s="1404"/>
      <c r="AP140" s="1404"/>
      <c r="AQ140" s="1076">
        <v>0</v>
      </c>
      <c r="AR140" s="1076">
        <v>0</v>
      </c>
      <c r="AS140" s="1078">
        <v>0</v>
      </c>
      <c r="AT140" s="1078">
        <v>0</v>
      </c>
      <c r="AU140" s="1015"/>
      <c r="AV140" s="1076">
        <v>0</v>
      </c>
      <c r="AW140" s="1078">
        <v>0</v>
      </c>
      <c r="AX140" s="1076">
        <v>0</v>
      </c>
      <c r="AY140" s="1078">
        <v>0</v>
      </c>
      <c r="AZ140" s="1076">
        <v>0</v>
      </c>
      <c r="BA140" s="1078">
        <v>0</v>
      </c>
      <c r="BB140" s="1078">
        <v>0</v>
      </c>
      <c r="BC140" s="1078">
        <v>0</v>
      </c>
      <c r="BD140" s="1078">
        <v>0</v>
      </c>
      <c r="BG140" s="1073">
        <f t="shared" si="42"/>
        <v>0</v>
      </c>
      <c r="BH140" s="1073">
        <f t="shared" si="43"/>
        <v>0</v>
      </c>
      <c r="BI140" s="1073">
        <f t="shared" si="44"/>
        <v>0</v>
      </c>
      <c r="BJ140" s="1073">
        <f t="shared" si="45"/>
        <v>0</v>
      </c>
      <c r="BK140" s="1073">
        <f t="shared" si="46"/>
        <v>0</v>
      </c>
      <c r="BL140" s="1073">
        <f t="shared" si="47"/>
        <v>0</v>
      </c>
      <c r="BM140" s="1073">
        <f t="shared" si="48"/>
        <v>0</v>
      </c>
      <c r="BN140" s="1073">
        <f t="shared" si="49"/>
        <v>0</v>
      </c>
      <c r="BO140" s="1073">
        <f t="shared" si="50"/>
        <v>0</v>
      </c>
      <c r="BP140" s="1073">
        <f t="shared" si="51"/>
        <v>0</v>
      </c>
      <c r="BQ140" s="1073">
        <f t="shared" si="52"/>
        <v>0</v>
      </c>
      <c r="BR140" s="1073">
        <f t="shared" si="53"/>
        <v>0</v>
      </c>
      <c r="BS140" s="1073">
        <f t="shared" si="54"/>
        <v>0</v>
      </c>
    </row>
    <row r="141" spans="1:71" ht="12.75" x14ac:dyDescent="0.2">
      <c r="A141" s="1045" t="str">
        <f t="shared" si="28"/>
        <v>A3210</v>
      </c>
      <c r="B141" s="1403" t="s">
        <v>361</v>
      </c>
      <c r="C141" s="1403"/>
      <c r="D141" s="1403" t="s">
        <v>748</v>
      </c>
      <c r="E141" s="1403"/>
      <c r="F141" s="1403" t="s">
        <v>741</v>
      </c>
      <c r="G141" s="1403"/>
      <c r="H141" s="1403"/>
      <c r="I141" s="1403"/>
      <c r="J141" s="1403"/>
      <c r="K141" s="1403"/>
      <c r="L141" s="1403"/>
      <c r="M141" s="1403"/>
      <c r="N141" s="1403"/>
      <c r="O141" s="1403"/>
      <c r="P141" s="1403"/>
      <c r="Q141" s="1403"/>
      <c r="R141" s="1403"/>
      <c r="S141" s="1403"/>
      <c r="T141" s="1402" t="s">
        <v>772</v>
      </c>
      <c r="U141" s="1402"/>
      <c r="V141" s="1402"/>
      <c r="W141" s="1402"/>
      <c r="X141" s="1402"/>
      <c r="Y141" s="1402"/>
      <c r="Z141" s="1402"/>
      <c r="AA141" s="1402"/>
      <c r="AB141" s="1403" t="s">
        <v>732</v>
      </c>
      <c r="AC141" s="1403"/>
      <c r="AD141" s="1403"/>
      <c r="AE141" s="1403"/>
      <c r="AF141" s="1403"/>
      <c r="AG141" s="1403" t="s">
        <v>735</v>
      </c>
      <c r="AH141" s="1403"/>
      <c r="AI141" s="1403"/>
      <c r="AJ141" s="1014" t="s">
        <v>417</v>
      </c>
      <c r="AK141" s="1404" t="s">
        <v>734</v>
      </c>
      <c r="AL141" s="1404"/>
      <c r="AM141" s="1404"/>
      <c r="AN141" s="1404"/>
      <c r="AO141" s="1404"/>
      <c r="AP141" s="1404"/>
      <c r="AQ141" s="1077">
        <v>129817132</v>
      </c>
      <c r="AR141" s="1077">
        <v>129817132</v>
      </c>
      <c r="AS141" s="1078">
        <v>0</v>
      </c>
      <c r="AT141" s="1078">
        <v>0</v>
      </c>
      <c r="AU141" s="1015"/>
      <c r="AV141" s="1077">
        <v>129817132</v>
      </c>
      <c r="AW141" s="1078">
        <v>0</v>
      </c>
      <c r="AX141" s="1077">
        <v>129817132</v>
      </c>
      <c r="AY141" s="1078">
        <v>0</v>
      </c>
      <c r="AZ141" s="1077">
        <v>129817132</v>
      </c>
      <c r="BA141" s="1078">
        <v>0</v>
      </c>
      <c r="BB141" s="1079">
        <v>129817132</v>
      </c>
      <c r="BC141" s="1078">
        <v>0</v>
      </c>
      <c r="BD141" s="1078">
        <v>0</v>
      </c>
      <c r="BG141" s="1073">
        <f t="shared" si="42"/>
        <v>129817132</v>
      </c>
      <c r="BH141" s="1073">
        <f t="shared" si="43"/>
        <v>129817132</v>
      </c>
      <c r="BI141" s="1073">
        <f t="shared" si="44"/>
        <v>0</v>
      </c>
      <c r="BJ141" s="1073">
        <f t="shared" si="45"/>
        <v>0</v>
      </c>
      <c r="BK141" s="1073">
        <f t="shared" si="46"/>
        <v>129817132</v>
      </c>
      <c r="BL141" s="1073">
        <f t="shared" si="47"/>
        <v>0</v>
      </c>
      <c r="BM141" s="1073">
        <f t="shared" si="48"/>
        <v>129817132</v>
      </c>
      <c r="BN141" s="1073">
        <f t="shared" si="49"/>
        <v>0</v>
      </c>
      <c r="BO141" s="1073">
        <f t="shared" si="50"/>
        <v>129817132</v>
      </c>
      <c r="BP141" s="1073">
        <f t="shared" si="51"/>
        <v>0</v>
      </c>
      <c r="BQ141" s="1073">
        <f t="shared" si="52"/>
        <v>129817132</v>
      </c>
      <c r="BR141" s="1073">
        <f t="shared" si="53"/>
        <v>0</v>
      </c>
      <c r="BS141" s="1073">
        <f t="shared" si="54"/>
        <v>0</v>
      </c>
    </row>
    <row r="142" spans="1:71" ht="12.75" x14ac:dyDescent="0.2">
      <c r="A142" s="1045" t="str">
        <f t="shared" si="28"/>
        <v>A3211</v>
      </c>
      <c r="B142" s="1403" t="s">
        <v>361</v>
      </c>
      <c r="C142" s="1403"/>
      <c r="D142" s="1403" t="s">
        <v>748</v>
      </c>
      <c r="E142" s="1403"/>
      <c r="F142" s="1403" t="s">
        <v>741</v>
      </c>
      <c r="G142" s="1403"/>
      <c r="H142" s="1403"/>
      <c r="I142" s="1403"/>
      <c r="J142" s="1403"/>
      <c r="K142" s="1403"/>
      <c r="L142" s="1403"/>
      <c r="M142" s="1403"/>
      <c r="N142" s="1403"/>
      <c r="O142" s="1403"/>
      <c r="P142" s="1403"/>
      <c r="Q142" s="1403"/>
      <c r="R142" s="1403"/>
      <c r="S142" s="1403"/>
      <c r="T142" s="1402" t="s">
        <v>772</v>
      </c>
      <c r="U142" s="1402"/>
      <c r="V142" s="1402"/>
      <c r="W142" s="1402"/>
      <c r="X142" s="1402"/>
      <c r="Y142" s="1402"/>
      <c r="Z142" s="1402"/>
      <c r="AA142" s="1402"/>
      <c r="AB142" s="1403" t="s">
        <v>732</v>
      </c>
      <c r="AC142" s="1403"/>
      <c r="AD142" s="1403"/>
      <c r="AE142" s="1403"/>
      <c r="AF142" s="1403"/>
      <c r="AG142" s="1403" t="s">
        <v>735</v>
      </c>
      <c r="AH142" s="1403"/>
      <c r="AI142" s="1403"/>
      <c r="AJ142" s="1014" t="s">
        <v>433</v>
      </c>
      <c r="AK142" s="1404" t="s">
        <v>736</v>
      </c>
      <c r="AL142" s="1404"/>
      <c r="AM142" s="1404"/>
      <c r="AN142" s="1404"/>
      <c r="AO142" s="1404"/>
      <c r="AP142" s="1404"/>
      <c r="AQ142" s="1077">
        <v>519000000</v>
      </c>
      <c r="AR142" s="1077">
        <v>519000000</v>
      </c>
      <c r="AS142" s="1078">
        <v>0</v>
      </c>
      <c r="AT142" s="1078">
        <v>0</v>
      </c>
      <c r="AU142" s="1015"/>
      <c r="AV142" s="1077">
        <v>519000000</v>
      </c>
      <c r="AW142" s="1078">
        <v>0</v>
      </c>
      <c r="AX142" s="1077">
        <v>519000000</v>
      </c>
      <c r="AY142" s="1078">
        <v>0</v>
      </c>
      <c r="AZ142" s="1077">
        <v>519000000</v>
      </c>
      <c r="BA142" s="1078">
        <v>0</v>
      </c>
      <c r="BB142" s="1079">
        <v>519000000</v>
      </c>
      <c r="BC142" s="1078">
        <v>0</v>
      </c>
      <c r="BD142" s="1078">
        <v>0</v>
      </c>
      <c r="BG142" s="1073">
        <f t="shared" si="42"/>
        <v>519000000</v>
      </c>
      <c r="BH142" s="1073">
        <f t="shared" si="43"/>
        <v>519000000</v>
      </c>
      <c r="BI142" s="1073">
        <f t="shared" si="44"/>
        <v>0</v>
      </c>
      <c r="BJ142" s="1073">
        <f t="shared" si="45"/>
        <v>0</v>
      </c>
      <c r="BK142" s="1073">
        <f t="shared" si="46"/>
        <v>519000000</v>
      </c>
      <c r="BL142" s="1073">
        <f t="shared" si="47"/>
        <v>0</v>
      </c>
      <c r="BM142" s="1073">
        <f t="shared" si="48"/>
        <v>519000000</v>
      </c>
      <c r="BN142" s="1073">
        <f t="shared" si="49"/>
        <v>0</v>
      </c>
      <c r="BO142" s="1073">
        <f t="shared" si="50"/>
        <v>519000000</v>
      </c>
      <c r="BP142" s="1073">
        <f t="shared" si="51"/>
        <v>0</v>
      </c>
      <c r="BQ142" s="1073">
        <f t="shared" si="52"/>
        <v>519000000</v>
      </c>
      <c r="BR142" s="1073">
        <f t="shared" si="53"/>
        <v>0</v>
      </c>
      <c r="BS142" s="1073">
        <f t="shared" si="54"/>
        <v>0</v>
      </c>
    </row>
    <row r="143" spans="1:71" ht="12.75" x14ac:dyDescent="0.2">
      <c r="A143" s="1045" t="str">
        <f t="shared" si="28"/>
        <v>A32110</v>
      </c>
      <c r="B143" s="1403" t="s">
        <v>361</v>
      </c>
      <c r="C143" s="1403"/>
      <c r="D143" s="1403" t="s">
        <v>748</v>
      </c>
      <c r="E143" s="1403"/>
      <c r="F143" s="1403" t="s">
        <v>741</v>
      </c>
      <c r="G143" s="1403"/>
      <c r="H143" s="1403" t="s">
        <v>738</v>
      </c>
      <c r="I143" s="1403"/>
      <c r="J143" s="1403"/>
      <c r="K143" s="1403"/>
      <c r="L143" s="1403"/>
      <c r="M143" s="1403"/>
      <c r="N143" s="1403"/>
      <c r="O143" s="1403"/>
      <c r="P143" s="1403"/>
      <c r="Q143" s="1403"/>
      <c r="R143" s="1403"/>
      <c r="S143" s="1403"/>
      <c r="T143" s="1402" t="s">
        <v>773</v>
      </c>
      <c r="U143" s="1402"/>
      <c r="V143" s="1402"/>
      <c r="W143" s="1402"/>
      <c r="X143" s="1402"/>
      <c r="Y143" s="1402"/>
      <c r="Z143" s="1402"/>
      <c r="AA143" s="1402"/>
      <c r="AB143" s="1403" t="s">
        <v>732</v>
      </c>
      <c r="AC143" s="1403"/>
      <c r="AD143" s="1403"/>
      <c r="AE143" s="1403"/>
      <c r="AF143" s="1403"/>
      <c r="AG143" s="1403" t="s">
        <v>733</v>
      </c>
      <c r="AH143" s="1403"/>
      <c r="AI143" s="1403"/>
      <c r="AJ143" s="1014" t="s">
        <v>417</v>
      </c>
      <c r="AK143" s="1404" t="s">
        <v>734</v>
      </c>
      <c r="AL143" s="1404"/>
      <c r="AM143" s="1404"/>
      <c r="AN143" s="1404"/>
      <c r="AO143" s="1404"/>
      <c r="AP143" s="1404"/>
      <c r="AQ143" s="1076">
        <v>0</v>
      </c>
      <c r="AR143" s="1076">
        <v>0</v>
      </c>
      <c r="AS143" s="1078">
        <v>0</v>
      </c>
      <c r="AT143" s="1078">
        <v>0</v>
      </c>
      <c r="AU143" s="1015"/>
      <c r="AV143" s="1076">
        <v>0</v>
      </c>
      <c r="AW143" s="1078">
        <v>0</v>
      </c>
      <c r="AX143" s="1076">
        <v>0</v>
      </c>
      <c r="AY143" s="1078">
        <v>0</v>
      </c>
      <c r="AZ143" s="1076">
        <v>0</v>
      </c>
      <c r="BA143" s="1078">
        <v>0</v>
      </c>
      <c r="BB143" s="1078">
        <v>0</v>
      </c>
      <c r="BC143" s="1078">
        <v>0</v>
      </c>
      <c r="BD143" s="1078">
        <v>0</v>
      </c>
      <c r="BG143" s="1073">
        <f t="shared" si="42"/>
        <v>0</v>
      </c>
      <c r="BH143" s="1073">
        <f t="shared" si="43"/>
        <v>0</v>
      </c>
      <c r="BI143" s="1073">
        <f t="shared" si="44"/>
        <v>0</v>
      </c>
      <c r="BJ143" s="1073">
        <f t="shared" si="45"/>
        <v>0</v>
      </c>
      <c r="BK143" s="1073">
        <f t="shared" si="46"/>
        <v>0</v>
      </c>
      <c r="BL143" s="1073">
        <f t="shared" si="47"/>
        <v>0</v>
      </c>
      <c r="BM143" s="1073">
        <f t="shared" si="48"/>
        <v>0</v>
      </c>
      <c r="BN143" s="1073">
        <f t="shared" si="49"/>
        <v>0</v>
      </c>
      <c r="BO143" s="1073">
        <f t="shared" si="50"/>
        <v>0</v>
      </c>
      <c r="BP143" s="1073">
        <f t="shared" si="51"/>
        <v>0</v>
      </c>
      <c r="BQ143" s="1073">
        <f t="shared" si="52"/>
        <v>0</v>
      </c>
      <c r="BR143" s="1073">
        <f t="shared" si="53"/>
        <v>0</v>
      </c>
      <c r="BS143" s="1073">
        <f t="shared" si="54"/>
        <v>0</v>
      </c>
    </row>
    <row r="144" spans="1:71" ht="12.75" x14ac:dyDescent="0.2">
      <c r="A144" s="1045" t="str">
        <f t="shared" si="28"/>
        <v>A32110</v>
      </c>
      <c r="B144" s="1403" t="s">
        <v>361</v>
      </c>
      <c r="C144" s="1403"/>
      <c r="D144" s="1403" t="s">
        <v>748</v>
      </c>
      <c r="E144" s="1403"/>
      <c r="F144" s="1403" t="s">
        <v>741</v>
      </c>
      <c r="G144" s="1403"/>
      <c r="H144" s="1403" t="s">
        <v>738</v>
      </c>
      <c r="I144" s="1403"/>
      <c r="J144" s="1403"/>
      <c r="K144" s="1403"/>
      <c r="L144" s="1403"/>
      <c r="M144" s="1403"/>
      <c r="N144" s="1403"/>
      <c r="O144" s="1403"/>
      <c r="P144" s="1403"/>
      <c r="Q144" s="1403"/>
      <c r="R144" s="1403"/>
      <c r="S144" s="1403"/>
      <c r="T144" s="1402" t="s">
        <v>773</v>
      </c>
      <c r="U144" s="1402"/>
      <c r="V144" s="1402"/>
      <c r="W144" s="1402"/>
      <c r="X144" s="1402"/>
      <c r="Y144" s="1402"/>
      <c r="Z144" s="1402"/>
      <c r="AA144" s="1402"/>
      <c r="AB144" s="1403" t="s">
        <v>732</v>
      </c>
      <c r="AC144" s="1403"/>
      <c r="AD144" s="1403"/>
      <c r="AE144" s="1403"/>
      <c r="AF144" s="1403"/>
      <c r="AG144" s="1403" t="s">
        <v>735</v>
      </c>
      <c r="AH144" s="1403"/>
      <c r="AI144" s="1403"/>
      <c r="AJ144" s="1014" t="s">
        <v>417</v>
      </c>
      <c r="AK144" s="1404" t="s">
        <v>734</v>
      </c>
      <c r="AL144" s="1404"/>
      <c r="AM144" s="1404"/>
      <c r="AN144" s="1404"/>
      <c r="AO144" s="1404"/>
      <c r="AP144" s="1404"/>
      <c r="AQ144" s="1077">
        <v>129817132</v>
      </c>
      <c r="AR144" s="1077">
        <v>129817132</v>
      </c>
      <c r="AS144" s="1078">
        <v>0</v>
      </c>
      <c r="AT144" s="1078">
        <v>0</v>
      </c>
      <c r="AU144" s="1015"/>
      <c r="AV144" s="1077">
        <v>129817132</v>
      </c>
      <c r="AW144" s="1078">
        <v>0</v>
      </c>
      <c r="AX144" s="1077">
        <v>129817132</v>
      </c>
      <c r="AY144" s="1078">
        <v>0</v>
      </c>
      <c r="AZ144" s="1077">
        <v>129817132</v>
      </c>
      <c r="BA144" s="1078">
        <v>0</v>
      </c>
      <c r="BB144" s="1079">
        <v>129817132</v>
      </c>
      <c r="BC144" s="1078">
        <v>0</v>
      </c>
      <c r="BD144" s="1078">
        <v>0</v>
      </c>
      <c r="BG144" s="1073">
        <f t="shared" si="42"/>
        <v>129817132</v>
      </c>
      <c r="BH144" s="1073">
        <f t="shared" si="43"/>
        <v>129817132</v>
      </c>
      <c r="BI144" s="1073">
        <f t="shared" si="44"/>
        <v>0</v>
      </c>
      <c r="BJ144" s="1073">
        <f t="shared" si="45"/>
        <v>0</v>
      </c>
      <c r="BK144" s="1073">
        <f t="shared" si="46"/>
        <v>129817132</v>
      </c>
      <c r="BL144" s="1073">
        <f t="shared" si="47"/>
        <v>0</v>
      </c>
      <c r="BM144" s="1073">
        <f t="shared" si="48"/>
        <v>129817132</v>
      </c>
      <c r="BN144" s="1073">
        <f t="shared" si="49"/>
        <v>0</v>
      </c>
      <c r="BO144" s="1073">
        <f t="shared" si="50"/>
        <v>129817132</v>
      </c>
      <c r="BP144" s="1073">
        <f t="shared" si="51"/>
        <v>0</v>
      </c>
      <c r="BQ144" s="1073">
        <f t="shared" si="52"/>
        <v>129817132</v>
      </c>
      <c r="BR144" s="1073">
        <f t="shared" si="53"/>
        <v>0</v>
      </c>
      <c r="BS144" s="1073">
        <f t="shared" si="54"/>
        <v>0</v>
      </c>
    </row>
    <row r="145" spans="1:71" ht="12.75" x14ac:dyDescent="0.2">
      <c r="A145" s="1045" t="str">
        <f t="shared" si="28"/>
        <v>A32111</v>
      </c>
      <c r="B145" s="1403" t="s">
        <v>361</v>
      </c>
      <c r="C145" s="1403"/>
      <c r="D145" s="1403" t="s">
        <v>748</v>
      </c>
      <c r="E145" s="1403"/>
      <c r="F145" s="1403" t="s">
        <v>741</v>
      </c>
      <c r="G145" s="1403"/>
      <c r="H145" s="1403" t="s">
        <v>738</v>
      </c>
      <c r="I145" s="1403"/>
      <c r="J145" s="1403"/>
      <c r="K145" s="1403"/>
      <c r="L145" s="1403"/>
      <c r="M145" s="1403"/>
      <c r="N145" s="1403"/>
      <c r="O145" s="1403"/>
      <c r="P145" s="1403"/>
      <c r="Q145" s="1403"/>
      <c r="R145" s="1403"/>
      <c r="S145" s="1403"/>
      <c r="T145" s="1402" t="s">
        <v>773</v>
      </c>
      <c r="U145" s="1402"/>
      <c r="V145" s="1402"/>
      <c r="W145" s="1402"/>
      <c r="X145" s="1402"/>
      <c r="Y145" s="1402"/>
      <c r="Z145" s="1402"/>
      <c r="AA145" s="1402"/>
      <c r="AB145" s="1403" t="s">
        <v>732</v>
      </c>
      <c r="AC145" s="1403"/>
      <c r="AD145" s="1403"/>
      <c r="AE145" s="1403"/>
      <c r="AF145" s="1403"/>
      <c r="AG145" s="1403" t="s">
        <v>735</v>
      </c>
      <c r="AH145" s="1403"/>
      <c r="AI145" s="1403"/>
      <c r="AJ145" s="1014" t="s">
        <v>433</v>
      </c>
      <c r="AK145" s="1404" t="s">
        <v>736</v>
      </c>
      <c r="AL145" s="1404"/>
      <c r="AM145" s="1404"/>
      <c r="AN145" s="1404"/>
      <c r="AO145" s="1404"/>
      <c r="AP145" s="1404"/>
      <c r="AQ145" s="1077">
        <v>519000000</v>
      </c>
      <c r="AR145" s="1077">
        <v>519000000</v>
      </c>
      <c r="AS145" s="1078">
        <v>0</v>
      </c>
      <c r="AT145" s="1078">
        <v>0</v>
      </c>
      <c r="AU145" s="1015"/>
      <c r="AV145" s="1077">
        <v>519000000</v>
      </c>
      <c r="AW145" s="1078">
        <v>0</v>
      </c>
      <c r="AX145" s="1077">
        <v>519000000</v>
      </c>
      <c r="AY145" s="1078">
        <v>0</v>
      </c>
      <c r="AZ145" s="1077">
        <v>519000000</v>
      </c>
      <c r="BA145" s="1078">
        <v>0</v>
      </c>
      <c r="BB145" s="1079">
        <v>519000000</v>
      </c>
      <c r="BC145" s="1078">
        <v>0</v>
      </c>
      <c r="BD145" s="1078">
        <v>0</v>
      </c>
      <c r="BG145" s="1073">
        <f t="shared" si="42"/>
        <v>519000000</v>
      </c>
      <c r="BH145" s="1073">
        <f t="shared" si="43"/>
        <v>519000000</v>
      </c>
      <c r="BI145" s="1073">
        <f t="shared" si="44"/>
        <v>0</v>
      </c>
      <c r="BJ145" s="1073">
        <f t="shared" si="45"/>
        <v>0</v>
      </c>
      <c r="BK145" s="1073">
        <f t="shared" si="46"/>
        <v>519000000</v>
      </c>
      <c r="BL145" s="1073">
        <f t="shared" si="47"/>
        <v>0</v>
      </c>
      <c r="BM145" s="1073">
        <f t="shared" si="48"/>
        <v>519000000</v>
      </c>
      <c r="BN145" s="1073">
        <f t="shared" si="49"/>
        <v>0</v>
      </c>
      <c r="BO145" s="1073">
        <f t="shared" si="50"/>
        <v>519000000</v>
      </c>
      <c r="BP145" s="1073">
        <f t="shared" si="51"/>
        <v>0</v>
      </c>
      <c r="BQ145" s="1073">
        <f t="shared" si="52"/>
        <v>519000000</v>
      </c>
      <c r="BR145" s="1073">
        <f t="shared" si="53"/>
        <v>0</v>
      </c>
      <c r="BS145" s="1073">
        <f t="shared" si="54"/>
        <v>0</v>
      </c>
    </row>
    <row r="146" spans="1:71" s="1062" customFormat="1" ht="12.75" x14ac:dyDescent="0.2">
      <c r="A146" s="1062" t="str">
        <f t="shared" si="28"/>
        <v>A321110</v>
      </c>
      <c r="B146" s="1424" t="s">
        <v>361</v>
      </c>
      <c r="C146" s="1424"/>
      <c r="D146" s="1424" t="s">
        <v>748</v>
      </c>
      <c r="E146" s="1424"/>
      <c r="F146" s="1424" t="s">
        <v>741</v>
      </c>
      <c r="G146" s="1424"/>
      <c r="H146" s="1424" t="s">
        <v>738</v>
      </c>
      <c r="I146" s="1424"/>
      <c r="J146" s="1424" t="s">
        <v>738</v>
      </c>
      <c r="K146" s="1424"/>
      <c r="L146" s="1424"/>
      <c r="M146" s="1424"/>
      <c r="N146" s="1424"/>
      <c r="O146" s="1424"/>
      <c r="P146" s="1424"/>
      <c r="Q146" s="1424"/>
      <c r="R146" s="1424"/>
      <c r="S146" s="1424"/>
      <c r="T146" s="1423" t="s">
        <v>445</v>
      </c>
      <c r="U146" s="1423"/>
      <c r="V146" s="1423"/>
      <c r="W146" s="1423"/>
      <c r="X146" s="1423"/>
      <c r="Y146" s="1423"/>
      <c r="Z146" s="1423"/>
      <c r="AA146" s="1423"/>
      <c r="AB146" s="1424" t="s">
        <v>732</v>
      </c>
      <c r="AC146" s="1424"/>
      <c r="AD146" s="1424"/>
      <c r="AE146" s="1424"/>
      <c r="AF146" s="1424"/>
      <c r="AG146" s="1424" t="s">
        <v>733</v>
      </c>
      <c r="AH146" s="1424"/>
      <c r="AI146" s="1424"/>
      <c r="AJ146" s="1063" t="s">
        <v>417</v>
      </c>
      <c r="AK146" s="1425" t="s">
        <v>734</v>
      </c>
      <c r="AL146" s="1425"/>
      <c r="AM146" s="1425"/>
      <c r="AN146" s="1425"/>
      <c r="AO146" s="1425"/>
      <c r="AP146" s="1425"/>
      <c r="AQ146" s="1086">
        <v>0</v>
      </c>
      <c r="AR146" s="1086">
        <v>0</v>
      </c>
      <c r="AS146" s="1086">
        <v>0</v>
      </c>
      <c r="AT146" s="1086">
        <v>0</v>
      </c>
      <c r="AU146" s="1064"/>
      <c r="AV146" s="1086">
        <v>0</v>
      </c>
      <c r="AW146" s="1086">
        <v>0</v>
      </c>
      <c r="AX146" s="1086">
        <v>0</v>
      </c>
      <c r="AY146" s="1086">
        <v>0</v>
      </c>
      <c r="AZ146" s="1086">
        <v>0</v>
      </c>
      <c r="BA146" s="1086">
        <v>0</v>
      </c>
      <c r="BB146" s="1086">
        <v>0</v>
      </c>
      <c r="BC146" s="1086">
        <v>0</v>
      </c>
      <c r="BD146" s="1086">
        <v>0</v>
      </c>
      <c r="BG146" s="1073">
        <f t="shared" si="42"/>
        <v>0</v>
      </c>
      <c r="BH146" s="1073">
        <f t="shared" si="43"/>
        <v>0</v>
      </c>
      <c r="BI146" s="1073">
        <f t="shared" si="44"/>
        <v>0</v>
      </c>
      <c r="BJ146" s="1073">
        <f t="shared" si="45"/>
        <v>0</v>
      </c>
      <c r="BK146" s="1073">
        <f t="shared" si="46"/>
        <v>0</v>
      </c>
      <c r="BL146" s="1073">
        <f t="shared" si="47"/>
        <v>0</v>
      </c>
      <c r="BM146" s="1073">
        <f t="shared" si="48"/>
        <v>0</v>
      </c>
      <c r="BN146" s="1073">
        <f t="shared" si="49"/>
        <v>0</v>
      </c>
      <c r="BO146" s="1073">
        <f t="shared" si="50"/>
        <v>0</v>
      </c>
      <c r="BP146" s="1073">
        <f t="shared" si="51"/>
        <v>0</v>
      </c>
      <c r="BQ146" s="1073">
        <f t="shared" si="52"/>
        <v>0</v>
      </c>
      <c r="BR146" s="1073">
        <f t="shared" si="53"/>
        <v>0</v>
      </c>
      <c r="BS146" s="1073">
        <f t="shared" si="54"/>
        <v>0</v>
      </c>
    </row>
    <row r="147" spans="1:71" s="1062" customFormat="1" ht="12.75" x14ac:dyDescent="0.2">
      <c r="A147" s="1062" t="str">
        <f t="shared" si="28"/>
        <v>A321110</v>
      </c>
      <c r="B147" s="1424" t="s">
        <v>361</v>
      </c>
      <c r="C147" s="1424"/>
      <c r="D147" s="1424" t="s">
        <v>748</v>
      </c>
      <c r="E147" s="1424"/>
      <c r="F147" s="1424" t="s">
        <v>741</v>
      </c>
      <c r="G147" s="1424"/>
      <c r="H147" s="1424" t="s">
        <v>738</v>
      </c>
      <c r="I147" s="1424"/>
      <c r="J147" s="1424" t="s">
        <v>738</v>
      </c>
      <c r="K147" s="1424"/>
      <c r="L147" s="1424"/>
      <c r="M147" s="1424"/>
      <c r="N147" s="1424"/>
      <c r="O147" s="1424"/>
      <c r="P147" s="1424"/>
      <c r="Q147" s="1424"/>
      <c r="R147" s="1424"/>
      <c r="S147" s="1424"/>
      <c r="T147" s="1423" t="s">
        <v>445</v>
      </c>
      <c r="U147" s="1423"/>
      <c r="V147" s="1423"/>
      <c r="W147" s="1423"/>
      <c r="X147" s="1423"/>
      <c r="Y147" s="1423"/>
      <c r="Z147" s="1423"/>
      <c r="AA147" s="1423"/>
      <c r="AB147" s="1424" t="s">
        <v>732</v>
      </c>
      <c r="AC147" s="1424"/>
      <c r="AD147" s="1424"/>
      <c r="AE147" s="1424"/>
      <c r="AF147" s="1424"/>
      <c r="AG147" s="1424" t="s">
        <v>735</v>
      </c>
      <c r="AH147" s="1424"/>
      <c r="AI147" s="1424"/>
      <c r="AJ147" s="1063" t="s">
        <v>417</v>
      </c>
      <c r="AK147" s="1425" t="s">
        <v>734</v>
      </c>
      <c r="AL147" s="1425"/>
      <c r="AM147" s="1425"/>
      <c r="AN147" s="1425"/>
      <c r="AO147" s="1425"/>
      <c r="AP147" s="1425"/>
      <c r="AQ147" s="1087">
        <v>129817132</v>
      </c>
      <c r="AR147" s="1087">
        <v>129817132</v>
      </c>
      <c r="AS147" s="1086">
        <v>0</v>
      </c>
      <c r="AT147" s="1086">
        <v>0</v>
      </c>
      <c r="AU147" s="1064"/>
      <c r="AV147" s="1087">
        <v>129817132</v>
      </c>
      <c r="AW147" s="1086">
        <v>0</v>
      </c>
      <c r="AX147" s="1087">
        <v>129817132</v>
      </c>
      <c r="AY147" s="1086">
        <v>0</v>
      </c>
      <c r="AZ147" s="1087">
        <v>129817132</v>
      </c>
      <c r="BA147" s="1086">
        <v>0</v>
      </c>
      <c r="BB147" s="1087">
        <v>129817132</v>
      </c>
      <c r="BC147" s="1086">
        <v>0</v>
      </c>
      <c r="BD147" s="1086">
        <v>0</v>
      </c>
      <c r="BG147" s="1073">
        <f t="shared" si="42"/>
        <v>129817132</v>
      </c>
      <c r="BH147" s="1073">
        <f t="shared" si="43"/>
        <v>129817132</v>
      </c>
      <c r="BI147" s="1073">
        <f t="shared" si="44"/>
        <v>0</v>
      </c>
      <c r="BJ147" s="1073">
        <f t="shared" si="45"/>
        <v>0</v>
      </c>
      <c r="BK147" s="1073">
        <f t="shared" si="46"/>
        <v>129817132</v>
      </c>
      <c r="BL147" s="1073">
        <f t="shared" si="47"/>
        <v>0</v>
      </c>
      <c r="BM147" s="1073">
        <f t="shared" si="48"/>
        <v>129817132</v>
      </c>
      <c r="BN147" s="1073">
        <f t="shared" si="49"/>
        <v>0</v>
      </c>
      <c r="BO147" s="1073">
        <f t="shared" si="50"/>
        <v>129817132</v>
      </c>
      <c r="BP147" s="1073">
        <f t="shared" si="51"/>
        <v>0</v>
      </c>
      <c r="BQ147" s="1073">
        <f t="shared" si="52"/>
        <v>129817132</v>
      </c>
      <c r="BR147" s="1073">
        <f t="shared" si="53"/>
        <v>0</v>
      </c>
      <c r="BS147" s="1073">
        <f t="shared" si="54"/>
        <v>0</v>
      </c>
    </row>
    <row r="148" spans="1:71" s="1062" customFormat="1" ht="12.75" x14ac:dyDescent="0.2">
      <c r="A148" s="1062" t="str">
        <f t="shared" si="28"/>
        <v>A321111</v>
      </c>
      <c r="B148" s="1424" t="s">
        <v>361</v>
      </c>
      <c r="C148" s="1424"/>
      <c r="D148" s="1424" t="s">
        <v>748</v>
      </c>
      <c r="E148" s="1424"/>
      <c r="F148" s="1424" t="s">
        <v>741</v>
      </c>
      <c r="G148" s="1424"/>
      <c r="H148" s="1424" t="s">
        <v>738</v>
      </c>
      <c r="I148" s="1424"/>
      <c r="J148" s="1424" t="s">
        <v>738</v>
      </c>
      <c r="K148" s="1424"/>
      <c r="L148" s="1424"/>
      <c r="M148" s="1424"/>
      <c r="N148" s="1424"/>
      <c r="O148" s="1424"/>
      <c r="P148" s="1424"/>
      <c r="Q148" s="1424"/>
      <c r="R148" s="1424"/>
      <c r="S148" s="1424"/>
      <c r="T148" s="1423" t="s">
        <v>445</v>
      </c>
      <c r="U148" s="1423"/>
      <c r="V148" s="1423"/>
      <c r="W148" s="1423"/>
      <c r="X148" s="1423"/>
      <c r="Y148" s="1423"/>
      <c r="Z148" s="1423"/>
      <c r="AA148" s="1423"/>
      <c r="AB148" s="1424" t="s">
        <v>732</v>
      </c>
      <c r="AC148" s="1424"/>
      <c r="AD148" s="1424"/>
      <c r="AE148" s="1424"/>
      <c r="AF148" s="1424"/>
      <c r="AG148" s="1424" t="s">
        <v>735</v>
      </c>
      <c r="AH148" s="1424"/>
      <c r="AI148" s="1424"/>
      <c r="AJ148" s="1063" t="s">
        <v>433</v>
      </c>
      <c r="AK148" s="1425" t="s">
        <v>736</v>
      </c>
      <c r="AL148" s="1425"/>
      <c r="AM148" s="1425"/>
      <c r="AN148" s="1425"/>
      <c r="AO148" s="1425"/>
      <c r="AP148" s="1425"/>
      <c r="AQ148" s="1087">
        <v>519000000</v>
      </c>
      <c r="AR148" s="1087">
        <v>519000000</v>
      </c>
      <c r="AS148" s="1086">
        <v>0</v>
      </c>
      <c r="AT148" s="1086">
        <v>0</v>
      </c>
      <c r="AU148" s="1064"/>
      <c r="AV148" s="1087">
        <v>519000000</v>
      </c>
      <c r="AW148" s="1086">
        <v>0</v>
      </c>
      <c r="AX148" s="1087">
        <v>519000000</v>
      </c>
      <c r="AY148" s="1086">
        <v>0</v>
      </c>
      <c r="AZ148" s="1087">
        <v>519000000</v>
      </c>
      <c r="BA148" s="1086">
        <v>0</v>
      </c>
      <c r="BB148" s="1087">
        <v>519000000</v>
      </c>
      <c r="BC148" s="1086">
        <v>0</v>
      </c>
      <c r="BD148" s="1086">
        <v>0</v>
      </c>
      <c r="BG148" s="1073">
        <f t="shared" si="42"/>
        <v>519000000</v>
      </c>
      <c r="BH148" s="1073">
        <f t="shared" si="43"/>
        <v>519000000</v>
      </c>
      <c r="BI148" s="1073">
        <f t="shared" si="44"/>
        <v>0</v>
      </c>
      <c r="BJ148" s="1073">
        <f t="shared" si="45"/>
        <v>0</v>
      </c>
      <c r="BK148" s="1073">
        <f t="shared" si="46"/>
        <v>519000000</v>
      </c>
      <c r="BL148" s="1073">
        <f t="shared" si="47"/>
        <v>0</v>
      </c>
      <c r="BM148" s="1073">
        <f t="shared" si="48"/>
        <v>519000000</v>
      </c>
      <c r="BN148" s="1073">
        <f t="shared" si="49"/>
        <v>0</v>
      </c>
      <c r="BO148" s="1073">
        <f t="shared" si="50"/>
        <v>519000000</v>
      </c>
      <c r="BP148" s="1073">
        <f t="shared" si="51"/>
        <v>0</v>
      </c>
      <c r="BQ148" s="1073">
        <f t="shared" si="52"/>
        <v>519000000</v>
      </c>
      <c r="BR148" s="1073">
        <f t="shared" si="53"/>
        <v>0</v>
      </c>
      <c r="BS148" s="1073">
        <f t="shared" si="54"/>
        <v>0</v>
      </c>
    </row>
    <row r="149" spans="1:71" ht="12.75" x14ac:dyDescent="0.2">
      <c r="A149" s="1045" t="str">
        <f t="shared" si="28"/>
        <v>A3510</v>
      </c>
      <c r="B149" s="1403" t="s">
        <v>361</v>
      </c>
      <c r="C149" s="1403"/>
      <c r="D149" s="1403" t="s">
        <v>748</v>
      </c>
      <c r="E149" s="1403"/>
      <c r="F149" s="1403" t="s">
        <v>743</v>
      </c>
      <c r="G149" s="1403"/>
      <c r="H149" s="1403"/>
      <c r="I149" s="1403"/>
      <c r="J149" s="1403"/>
      <c r="K149" s="1403"/>
      <c r="L149" s="1403"/>
      <c r="M149" s="1403"/>
      <c r="N149" s="1403"/>
      <c r="O149" s="1403"/>
      <c r="P149" s="1403"/>
      <c r="Q149" s="1403"/>
      <c r="R149" s="1403"/>
      <c r="S149" s="1403"/>
      <c r="T149" s="1402" t="s">
        <v>774</v>
      </c>
      <c r="U149" s="1402"/>
      <c r="V149" s="1402"/>
      <c r="W149" s="1402"/>
      <c r="X149" s="1402"/>
      <c r="Y149" s="1402"/>
      <c r="Z149" s="1402"/>
      <c r="AA149" s="1402"/>
      <c r="AB149" s="1403" t="s">
        <v>732</v>
      </c>
      <c r="AC149" s="1403"/>
      <c r="AD149" s="1403"/>
      <c r="AE149" s="1403"/>
      <c r="AF149" s="1403"/>
      <c r="AG149" s="1403" t="s">
        <v>733</v>
      </c>
      <c r="AH149" s="1403"/>
      <c r="AI149" s="1403"/>
      <c r="AJ149" s="1014" t="s">
        <v>417</v>
      </c>
      <c r="AK149" s="1404" t="s">
        <v>734</v>
      </c>
      <c r="AL149" s="1404"/>
      <c r="AM149" s="1404"/>
      <c r="AN149" s="1404"/>
      <c r="AO149" s="1404"/>
      <c r="AP149" s="1404"/>
      <c r="AQ149" s="1077">
        <v>6200000</v>
      </c>
      <c r="AR149" s="1076">
        <v>0</v>
      </c>
      <c r="AS149" s="1079">
        <v>6200000</v>
      </c>
      <c r="AT149" s="1078">
        <v>0</v>
      </c>
      <c r="AU149" s="1015"/>
      <c r="AV149" s="1076">
        <v>0</v>
      </c>
      <c r="AW149" s="1078">
        <v>0</v>
      </c>
      <c r="AX149" s="1076">
        <v>0</v>
      </c>
      <c r="AY149" s="1078">
        <v>0</v>
      </c>
      <c r="AZ149" s="1076">
        <v>0</v>
      </c>
      <c r="BA149" s="1078">
        <v>0</v>
      </c>
      <c r="BB149" s="1078">
        <v>0</v>
      </c>
      <c r="BC149" s="1078">
        <v>0</v>
      </c>
      <c r="BD149" s="1078">
        <v>0</v>
      </c>
      <c r="BG149" s="1073">
        <f t="shared" si="42"/>
        <v>6200000</v>
      </c>
      <c r="BH149" s="1073">
        <f t="shared" si="43"/>
        <v>0</v>
      </c>
      <c r="BI149" s="1073">
        <f t="shared" si="44"/>
        <v>6200000</v>
      </c>
      <c r="BJ149" s="1073">
        <f t="shared" si="45"/>
        <v>0</v>
      </c>
      <c r="BK149" s="1073">
        <f t="shared" si="46"/>
        <v>0</v>
      </c>
      <c r="BL149" s="1073">
        <f t="shared" si="47"/>
        <v>0</v>
      </c>
      <c r="BM149" s="1073">
        <f t="shared" si="48"/>
        <v>0</v>
      </c>
      <c r="BN149" s="1073">
        <f t="shared" si="49"/>
        <v>0</v>
      </c>
      <c r="BO149" s="1073">
        <f t="shared" si="50"/>
        <v>0</v>
      </c>
      <c r="BP149" s="1073">
        <f t="shared" si="51"/>
        <v>0</v>
      </c>
      <c r="BQ149" s="1073">
        <f t="shared" si="52"/>
        <v>0</v>
      </c>
      <c r="BR149" s="1073">
        <f t="shared" si="53"/>
        <v>0</v>
      </c>
      <c r="BS149" s="1073">
        <f t="shared" si="54"/>
        <v>0</v>
      </c>
    </row>
    <row r="150" spans="1:71" ht="12.75" x14ac:dyDescent="0.2">
      <c r="A150" s="1045" t="str">
        <f t="shared" si="28"/>
        <v>A35310</v>
      </c>
      <c r="B150" s="1403" t="s">
        <v>361</v>
      </c>
      <c r="C150" s="1403"/>
      <c r="D150" s="1403" t="s">
        <v>748</v>
      </c>
      <c r="E150" s="1403"/>
      <c r="F150" s="1403" t="s">
        <v>743</v>
      </c>
      <c r="G150" s="1403"/>
      <c r="H150" s="1403" t="s">
        <v>748</v>
      </c>
      <c r="I150" s="1403"/>
      <c r="J150" s="1403"/>
      <c r="K150" s="1403"/>
      <c r="L150" s="1403"/>
      <c r="M150" s="1403"/>
      <c r="N150" s="1403"/>
      <c r="O150" s="1403"/>
      <c r="P150" s="1403"/>
      <c r="Q150" s="1403"/>
      <c r="R150" s="1403"/>
      <c r="S150" s="1403"/>
      <c r="T150" s="1402" t="s">
        <v>775</v>
      </c>
      <c r="U150" s="1402"/>
      <c r="V150" s="1402"/>
      <c r="W150" s="1402"/>
      <c r="X150" s="1402"/>
      <c r="Y150" s="1402"/>
      <c r="Z150" s="1402"/>
      <c r="AA150" s="1402"/>
      <c r="AB150" s="1403" t="s">
        <v>732</v>
      </c>
      <c r="AC150" s="1403"/>
      <c r="AD150" s="1403"/>
      <c r="AE150" s="1403"/>
      <c r="AF150" s="1403"/>
      <c r="AG150" s="1403" t="s">
        <v>733</v>
      </c>
      <c r="AH150" s="1403"/>
      <c r="AI150" s="1403"/>
      <c r="AJ150" s="1014" t="s">
        <v>417</v>
      </c>
      <c r="AK150" s="1404" t="s">
        <v>734</v>
      </c>
      <c r="AL150" s="1404"/>
      <c r="AM150" s="1404"/>
      <c r="AN150" s="1404"/>
      <c r="AO150" s="1404"/>
      <c r="AP150" s="1404"/>
      <c r="AQ150" s="1077">
        <v>6200000</v>
      </c>
      <c r="AR150" s="1076">
        <v>0</v>
      </c>
      <c r="AS150" s="1079">
        <v>6200000</v>
      </c>
      <c r="AT150" s="1078">
        <v>0</v>
      </c>
      <c r="AU150" s="1015"/>
      <c r="AV150" s="1076">
        <v>0</v>
      </c>
      <c r="AW150" s="1078">
        <v>0</v>
      </c>
      <c r="AX150" s="1076">
        <v>0</v>
      </c>
      <c r="AY150" s="1078">
        <v>0</v>
      </c>
      <c r="AZ150" s="1076">
        <v>0</v>
      </c>
      <c r="BA150" s="1078">
        <v>0</v>
      </c>
      <c r="BB150" s="1078">
        <v>0</v>
      </c>
      <c r="BC150" s="1078">
        <v>0</v>
      </c>
      <c r="BD150" s="1078">
        <v>0</v>
      </c>
      <c r="BG150" s="1073">
        <f t="shared" si="42"/>
        <v>6200000</v>
      </c>
      <c r="BH150" s="1073">
        <f t="shared" si="43"/>
        <v>0</v>
      </c>
      <c r="BI150" s="1073">
        <f t="shared" si="44"/>
        <v>6200000</v>
      </c>
      <c r="BJ150" s="1073">
        <f t="shared" si="45"/>
        <v>0</v>
      </c>
      <c r="BK150" s="1073">
        <f t="shared" si="46"/>
        <v>0</v>
      </c>
      <c r="BL150" s="1073">
        <f t="shared" si="47"/>
        <v>0</v>
      </c>
      <c r="BM150" s="1073">
        <f t="shared" si="48"/>
        <v>0</v>
      </c>
      <c r="BN150" s="1073">
        <f t="shared" si="49"/>
        <v>0</v>
      </c>
      <c r="BO150" s="1073">
        <f t="shared" si="50"/>
        <v>0</v>
      </c>
      <c r="BP150" s="1073">
        <f t="shared" si="51"/>
        <v>0</v>
      </c>
      <c r="BQ150" s="1073">
        <f t="shared" si="52"/>
        <v>0</v>
      </c>
      <c r="BR150" s="1073">
        <f t="shared" si="53"/>
        <v>0</v>
      </c>
      <c r="BS150" s="1073">
        <f t="shared" si="54"/>
        <v>0</v>
      </c>
    </row>
    <row r="151" spans="1:71" ht="12.75" x14ac:dyDescent="0.2">
      <c r="A151" s="1045" t="str">
        <f t="shared" si="28"/>
        <v>A3534410</v>
      </c>
      <c r="B151" s="1411" t="s">
        <v>361</v>
      </c>
      <c r="C151" s="1411"/>
      <c r="D151" s="1411" t="s">
        <v>748</v>
      </c>
      <c r="E151" s="1411"/>
      <c r="F151" s="1411" t="s">
        <v>743</v>
      </c>
      <c r="G151" s="1411"/>
      <c r="H151" s="1411" t="s">
        <v>748</v>
      </c>
      <c r="I151" s="1411"/>
      <c r="J151" s="1411" t="s">
        <v>776</v>
      </c>
      <c r="K151" s="1411"/>
      <c r="L151" s="1411"/>
      <c r="M151" s="1411"/>
      <c r="N151" s="1411"/>
      <c r="O151" s="1411"/>
      <c r="P151" s="1411"/>
      <c r="Q151" s="1411"/>
      <c r="R151" s="1411"/>
      <c r="S151" s="1411"/>
      <c r="T151" s="1412" t="s">
        <v>446</v>
      </c>
      <c r="U151" s="1412"/>
      <c r="V151" s="1412"/>
      <c r="W151" s="1412"/>
      <c r="X151" s="1412"/>
      <c r="Y151" s="1412"/>
      <c r="Z151" s="1412"/>
      <c r="AA151" s="1412"/>
      <c r="AB151" s="1411" t="s">
        <v>732</v>
      </c>
      <c r="AC151" s="1411"/>
      <c r="AD151" s="1411"/>
      <c r="AE151" s="1411"/>
      <c r="AF151" s="1411"/>
      <c r="AG151" s="1411" t="s">
        <v>733</v>
      </c>
      <c r="AH151" s="1411"/>
      <c r="AI151" s="1411"/>
      <c r="AJ151" s="1019" t="s">
        <v>417</v>
      </c>
      <c r="AK151" s="1413" t="s">
        <v>734</v>
      </c>
      <c r="AL151" s="1413"/>
      <c r="AM151" s="1413"/>
      <c r="AN151" s="1413"/>
      <c r="AO151" s="1413"/>
      <c r="AP151" s="1413"/>
      <c r="AQ151" s="1077">
        <v>6200000</v>
      </c>
      <c r="AR151" s="1076">
        <v>0</v>
      </c>
      <c r="AS151" s="1079">
        <v>6200000</v>
      </c>
      <c r="AT151" s="1078">
        <v>0</v>
      </c>
      <c r="AU151" s="1015"/>
      <c r="AV151" s="1076">
        <v>0</v>
      </c>
      <c r="AW151" s="1078">
        <v>0</v>
      </c>
      <c r="AX151" s="1076">
        <v>0</v>
      </c>
      <c r="AY151" s="1078">
        <v>0</v>
      </c>
      <c r="AZ151" s="1076">
        <v>0</v>
      </c>
      <c r="BA151" s="1078">
        <v>0</v>
      </c>
      <c r="BB151" s="1078">
        <v>0</v>
      </c>
      <c r="BC151" s="1078">
        <v>0</v>
      </c>
      <c r="BD151" s="1078">
        <v>0</v>
      </c>
      <c r="BG151" s="1073">
        <f t="shared" si="42"/>
        <v>6200000</v>
      </c>
      <c r="BH151" s="1073">
        <f t="shared" si="43"/>
        <v>0</v>
      </c>
      <c r="BI151" s="1073">
        <f t="shared" si="44"/>
        <v>6200000</v>
      </c>
      <c r="BJ151" s="1073">
        <f t="shared" si="45"/>
        <v>0</v>
      </c>
      <c r="BK151" s="1073">
        <f t="shared" si="46"/>
        <v>0</v>
      </c>
      <c r="BL151" s="1073">
        <f t="shared" si="47"/>
        <v>0</v>
      </c>
      <c r="BM151" s="1073">
        <f t="shared" si="48"/>
        <v>0</v>
      </c>
      <c r="BN151" s="1073">
        <f t="shared" si="49"/>
        <v>0</v>
      </c>
      <c r="BO151" s="1073">
        <f t="shared" si="50"/>
        <v>0</v>
      </c>
      <c r="BP151" s="1073">
        <f t="shared" si="51"/>
        <v>0</v>
      </c>
      <c r="BQ151" s="1073">
        <f t="shared" si="52"/>
        <v>0</v>
      </c>
      <c r="BR151" s="1073">
        <f t="shared" si="53"/>
        <v>0</v>
      </c>
      <c r="BS151" s="1073">
        <f t="shared" si="54"/>
        <v>0</v>
      </c>
    </row>
    <row r="152" spans="1:71" ht="12.75" x14ac:dyDescent="0.2">
      <c r="A152" s="1045" t="str">
        <f t="shared" si="28"/>
        <v>A3610</v>
      </c>
      <c r="B152" s="1403" t="s">
        <v>361</v>
      </c>
      <c r="C152" s="1403"/>
      <c r="D152" s="1403" t="s">
        <v>748</v>
      </c>
      <c r="E152" s="1403"/>
      <c r="F152" s="1403" t="s">
        <v>753</v>
      </c>
      <c r="G152" s="1403"/>
      <c r="H152" s="1403"/>
      <c r="I152" s="1403"/>
      <c r="J152" s="1403"/>
      <c r="K152" s="1403"/>
      <c r="L152" s="1403"/>
      <c r="M152" s="1403"/>
      <c r="N152" s="1403"/>
      <c r="O152" s="1403"/>
      <c r="P152" s="1403"/>
      <c r="Q152" s="1403"/>
      <c r="R152" s="1403"/>
      <c r="S152" s="1403"/>
      <c r="T152" s="1402" t="s">
        <v>777</v>
      </c>
      <c r="U152" s="1402"/>
      <c r="V152" s="1402"/>
      <c r="W152" s="1402"/>
      <c r="X152" s="1402"/>
      <c r="Y152" s="1402"/>
      <c r="Z152" s="1402"/>
      <c r="AA152" s="1402"/>
      <c r="AB152" s="1403" t="s">
        <v>732</v>
      </c>
      <c r="AC152" s="1403"/>
      <c r="AD152" s="1403"/>
      <c r="AE152" s="1403"/>
      <c r="AF152" s="1403"/>
      <c r="AG152" s="1403" t="s">
        <v>733</v>
      </c>
      <c r="AH152" s="1403"/>
      <c r="AI152" s="1403"/>
      <c r="AJ152" s="1014" t="s">
        <v>417</v>
      </c>
      <c r="AK152" s="1404" t="s">
        <v>734</v>
      </c>
      <c r="AL152" s="1404"/>
      <c r="AM152" s="1404"/>
      <c r="AN152" s="1404"/>
      <c r="AO152" s="1404"/>
      <c r="AP152" s="1404"/>
      <c r="AQ152" s="1077">
        <v>194450597449</v>
      </c>
      <c r="AR152" s="1077">
        <v>193983611872</v>
      </c>
      <c r="AS152" s="1079">
        <v>466985577</v>
      </c>
      <c r="AT152" s="1078">
        <v>0</v>
      </c>
      <c r="AU152" s="1015"/>
      <c r="AV152" s="1077">
        <v>183199357187</v>
      </c>
      <c r="AW152" s="1079">
        <v>10784254685</v>
      </c>
      <c r="AX152" s="1077">
        <v>158863761748</v>
      </c>
      <c r="AY152" s="1079">
        <v>24335595439</v>
      </c>
      <c r="AZ152" s="1077">
        <v>158848961748</v>
      </c>
      <c r="BA152" s="1079">
        <v>14800000</v>
      </c>
      <c r="BB152" s="1079">
        <v>158848637748</v>
      </c>
      <c r="BC152" s="1079">
        <v>324000</v>
      </c>
      <c r="BD152" s="1079">
        <v>2133333</v>
      </c>
      <c r="BG152" s="1073">
        <f t="shared" si="42"/>
        <v>194450597449</v>
      </c>
      <c r="BH152" s="1073">
        <f t="shared" si="43"/>
        <v>193983611872</v>
      </c>
      <c r="BI152" s="1073">
        <f t="shared" si="44"/>
        <v>466985577</v>
      </c>
      <c r="BJ152" s="1073">
        <f t="shared" si="45"/>
        <v>0</v>
      </c>
      <c r="BK152" s="1073">
        <f t="shared" si="46"/>
        <v>183199357187</v>
      </c>
      <c r="BL152" s="1073">
        <f t="shared" si="47"/>
        <v>10784254685</v>
      </c>
      <c r="BM152" s="1073">
        <f t="shared" si="48"/>
        <v>158863761748</v>
      </c>
      <c r="BN152" s="1073">
        <f t="shared" si="49"/>
        <v>24335595439</v>
      </c>
      <c r="BO152" s="1073">
        <f t="shared" si="50"/>
        <v>158848961748</v>
      </c>
      <c r="BP152" s="1073">
        <f t="shared" si="51"/>
        <v>14800000</v>
      </c>
      <c r="BQ152" s="1073">
        <f t="shared" si="52"/>
        <v>158848637748</v>
      </c>
      <c r="BR152" s="1073">
        <f t="shared" si="53"/>
        <v>324000</v>
      </c>
      <c r="BS152" s="1073">
        <f t="shared" si="54"/>
        <v>2133333</v>
      </c>
    </row>
    <row r="153" spans="1:71" ht="12.75" x14ac:dyDescent="0.2">
      <c r="A153" s="1045" t="str">
        <f t="shared" si="28"/>
        <v>A3616</v>
      </c>
      <c r="B153" s="1403" t="s">
        <v>361</v>
      </c>
      <c r="C153" s="1403"/>
      <c r="D153" s="1403" t="s">
        <v>748</v>
      </c>
      <c r="E153" s="1403"/>
      <c r="F153" s="1403" t="s">
        <v>753</v>
      </c>
      <c r="G153" s="1403"/>
      <c r="H153" s="1403"/>
      <c r="I153" s="1403"/>
      <c r="J153" s="1403"/>
      <c r="K153" s="1403"/>
      <c r="L153" s="1403"/>
      <c r="M153" s="1403"/>
      <c r="N153" s="1403"/>
      <c r="O153" s="1403"/>
      <c r="P153" s="1403"/>
      <c r="Q153" s="1403"/>
      <c r="R153" s="1403"/>
      <c r="S153" s="1403"/>
      <c r="T153" s="1402" t="s">
        <v>777</v>
      </c>
      <c r="U153" s="1402"/>
      <c r="V153" s="1402"/>
      <c r="W153" s="1402"/>
      <c r="X153" s="1402"/>
      <c r="Y153" s="1402"/>
      <c r="Z153" s="1402"/>
      <c r="AA153" s="1402"/>
      <c r="AB153" s="1403" t="s">
        <v>732</v>
      </c>
      <c r="AC153" s="1403"/>
      <c r="AD153" s="1403"/>
      <c r="AE153" s="1403"/>
      <c r="AF153" s="1403"/>
      <c r="AG153" s="1403" t="s">
        <v>735</v>
      </c>
      <c r="AH153" s="1403"/>
      <c r="AI153" s="1403"/>
      <c r="AJ153" s="1014" t="s">
        <v>370</v>
      </c>
      <c r="AK153" s="1404" t="s">
        <v>737</v>
      </c>
      <c r="AL153" s="1404"/>
      <c r="AM153" s="1404"/>
      <c r="AN153" s="1404"/>
      <c r="AO153" s="1404"/>
      <c r="AP153" s="1404"/>
      <c r="AQ153" s="1077">
        <v>64533630000</v>
      </c>
      <c r="AR153" s="1077">
        <v>43203128656</v>
      </c>
      <c r="AS153" s="1079">
        <v>21330501344</v>
      </c>
      <c r="AT153" s="1078">
        <v>0</v>
      </c>
      <c r="AU153" s="1015"/>
      <c r="AV153" s="1077">
        <v>37310257266</v>
      </c>
      <c r="AW153" s="1079">
        <v>5892871390</v>
      </c>
      <c r="AX153" s="1077">
        <v>28046208780</v>
      </c>
      <c r="AY153" s="1079">
        <v>9264048486</v>
      </c>
      <c r="AZ153" s="1077">
        <v>27527478235</v>
      </c>
      <c r="BA153" s="1079">
        <v>518730545</v>
      </c>
      <c r="BB153" s="1079">
        <v>27527478235</v>
      </c>
      <c r="BC153" s="1078">
        <v>0</v>
      </c>
      <c r="BD153" s="1078">
        <v>0</v>
      </c>
      <c r="BG153" s="1073">
        <f t="shared" si="42"/>
        <v>64533630000</v>
      </c>
      <c r="BH153" s="1073">
        <f t="shared" si="43"/>
        <v>43203128656</v>
      </c>
      <c r="BI153" s="1073">
        <f t="shared" si="44"/>
        <v>21330501344</v>
      </c>
      <c r="BJ153" s="1073">
        <f t="shared" si="45"/>
        <v>0</v>
      </c>
      <c r="BK153" s="1073">
        <f t="shared" si="46"/>
        <v>37310257266</v>
      </c>
      <c r="BL153" s="1073">
        <f t="shared" si="47"/>
        <v>5892871390</v>
      </c>
      <c r="BM153" s="1073">
        <f t="shared" si="48"/>
        <v>28046208780</v>
      </c>
      <c r="BN153" s="1073">
        <f t="shared" si="49"/>
        <v>9264048486</v>
      </c>
      <c r="BO153" s="1073">
        <f t="shared" si="50"/>
        <v>27527478235</v>
      </c>
      <c r="BP153" s="1073">
        <f t="shared" si="51"/>
        <v>518730545</v>
      </c>
      <c r="BQ153" s="1073">
        <f t="shared" si="52"/>
        <v>27527478235</v>
      </c>
      <c r="BR153" s="1073">
        <f t="shared" si="53"/>
        <v>0</v>
      </c>
      <c r="BS153" s="1073">
        <f t="shared" si="54"/>
        <v>0</v>
      </c>
    </row>
    <row r="154" spans="1:71" ht="12.75" x14ac:dyDescent="0.2">
      <c r="A154" s="1045" t="str">
        <f t="shared" si="28"/>
        <v>A36110</v>
      </c>
      <c r="B154" s="1403" t="s">
        <v>361</v>
      </c>
      <c r="C154" s="1403"/>
      <c r="D154" s="1403" t="s">
        <v>748</v>
      </c>
      <c r="E154" s="1403"/>
      <c r="F154" s="1403" t="s">
        <v>753</v>
      </c>
      <c r="G154" s="1403"/>
      <c r="H154" s="1403" t="s">
        <v>738</v>
      </c>
      <c r="I154" s="1403"/>
      <c r="J154" s="1403"/>
      <c r="K154" s="1403"/>
      <c r="L154" s="1403"/>
      <c r="M154" s="1403"/>
      <c r="N154" s="1403"/>
      <c r="O154" s="1403"/>
      <c r="P154" s="1403"/>
      <c r="Q154" s="1403"/>
      <c r="R154" s="1403"/>
      <c r="S154" s="1403"/>
      <c r="T154" s="1402" t="s">
        <v>447</v>
      </c>
      <c r="U154" s="1402"/>
      <c r="V154" s="1402"/>
      <c r="W154" s="1402"/>
      <c r="X154" s="1402"/>
      <c r="Y154" s="1402"/>
      <c r="Z154" s="1402"/>
      <c r="AA154" s="1402"/>
      <c r="AB154" s="1403" t="s">
        <v>732</v>
      </c>
      <c r="AC154" s="1403"/>
      <c r="AD154" s="1403"/>
      <c r="AE154" s="1403"/>
      <c r="AF154" s="1403"/>
      <c r="AG154" s="1403" t="s">
        <v>733</v>
      </c>
      <c r="AH154" s="1403"/>
      <c r="AI154" s="1403"/>
      <c r="AJ154" s="1014" t="s">
        <v>417</v>
      </c>
      <c r="AK154" s="1404" t="s">
        <v>734</v>
      </c>
      <c r="AL154" s="1404"/>
      <c r="AM154" s="1404"/>
      <c r="AN154" s="1404"/>
      <c r="AO154" s="1404"/>
      <c r="AP154" s="1404"/>
      <c r="AQ154" s="1077">
        <v>764000000</v>
      </c>
      <c r="AR154" s="1077">
        <v>301395206</v>
      </c>
      <c r="AS154" s="1079">
        <v>462604794</v>
      </c>
      <c r="AT154" s="1078">
        <v>0</v>
      </c>
      <c r="AU154" s="1015"/>
      <c r="AV154" s="1077">
        <v>288737050</v>
      </c>
      <c r="AW154" s="1079">
        <v>12658156</v>
      </c>
      <c r="AX154" s="1077">
        <v>288737050</v>
      </c>
      <c r="AY154" s="1078">
        <v>0</v>
      </c>
      <c r="AZ154" s="1077">
        <v>288737050</v>
      </c>
      <c r="BA154" s="1078">
        <v>0</v>
      </c>
      <c r="BB154" s="1079">
        <v>288737050</v>
      </c>
      <c r="BC154" s="1078">
        <v>0</v>
      </c>
      <c r="BD154" s="1078">
        <v>0</v>
      </c>
      <c r="BG154" s="1073">
        <f t="shared" si="42"/>
        <v>764000000</v>
      </c>
      <c r="BH154" s="1073">
        <f t="shared" si="43"/>
        <v>301395206</v>
      </c>
      <c r="BI154" s="1073">
        <f t="shared" si="44"/>
        <v>462604794</v>
      </c>
      <c r="BJ154" s="1073">
        <f t="shared" si="45"/>
        <v>0</v>
      </c>
      <c r="BK154" s="1073">
        <f t="shared" si="46"/>
        <v>288737050</v>
      </c>
      <c r="BL154" s="1073">
        <f t="shared" si="47"/>
        <v>12658156</v>
      </c>
      <c r="BM154" s="1073">
        <f t="shared" si="48"/>
        <v>288737050</v>
      </c>
      <c r="BN154" s="1073">
        <f t="shared" si="49"/>
        <v>0</v>
      </c>
      <c r="BO154" s="1073">
        <f t="shared" si="50"/>
        <v>288737050</v>
      </c>
      <c r="BP154" s="1073">
        <f t="shared" si="51"/>
        <v>0</v>
      </c>
      <c r="BQ154" s="1073">
        <f t="shared" si="52"/>
        <v>288737050</v>
      </c>
      <c r="BR154" s="1073">
        <f t="shared" si="53"/>
        <v>0</v>
      </c>
      <c r="BS154" s="1073">
        <f t="shared" si="54"/>
        <v>0</v>
      </c>
    </row>
    <row r="155" spans="1:71" ht="12.75" x14ac:dyDescent="0.2">
      <c r="A155" s="1045" t="str">
        <f t="shared" ref="A155:A218" si="55">+B155&amp;D155&amp;F155&amp;H155&amp;J155&amp;M155&amp;AJ155</f>
        <v>A361110</v>
      </c>
      <c r="B155" s="1411" t="s">
        <v>361</v>
      </c>
      <c r="C155" s="1411"/>
      <c r="D155" s="1411" t="s">
        <v>748</v>
      </c>
      <c r="E155" s="1411"/>
      <c r="F155" s="1411" t="s">
        <v>753</v>
      </c>
      <c r="G155" s="1411"/>
      <c r="H155" s="1411" t="s">
        <v>738</v>
      </c>
      <c r="I155" s="1411"/>
      <c r="J155" s="1411" t="s">
        <v>738</v>
      </c>
      <c r="K155" s="1411"/>
      <c r="L155" s="1411"/>
      <c r="M155" s="1411"/>
      <c r="N155" s="1411"/>
      <c r="O155" s="1411"/>
      <c r="P155" s="1411"/>
      <c r="Q155" s="1411"/>
      <c r="R155" s="1411"/>
      <c r="S155" s="1411"/>
      <c r="T155" s="1412" t="s">
        <v>447</v>
      </c>
      <c r="U155" s="1412"/>
      <c r="V155" s="1412"/>
      <c r="W155" s="1412"/>
      <c r="X155" s="1412"/>
      <c r="Y155" s="1412"/>
      <c r="Z155" s="1412"/>
      <c r="AA155" s="1412"/>
      <c r="AB155" s="1411" t="s">
        <v>732</v>
      </c>
      <c r="AC155" s="1411"/>
      <c r="AD155" s="1411"/>
      <c r="AE155" s="1411"/>
      <c r="AF155" s="1411"/>
      <c r="AG155" s="1411" t="s">
        <v>733</v>
      </c>
      <c r="AH155" s="1411"/>
      <c r="AI155" s="1411"/>
      <c r="AJ155" s="1019" t="s">
        <v>417</v>
      </c>
      <c r="AK155" s="1413" t="s">
        <v>734</v>
      </c>
      <c r="AL155" s="1413"/>
      <c r="AM155" s="1413"/>
      <c r="AN155" s="1413"/>
      <c r="AO155" s="1413"/>
      <c r="AP155" s="1413"/>
      <c r="AQ155" s="1077">
        <v>764000000</v>
      </c>
      <c r="AR155" s="1077">
        <v>301395206</v>
      </c>
      <c r="AS155" s="1079">
        <v>462604794</v>
      </c>
      <c r="AT155" s="1078">
        <v>0</v>
      </c>
      <c r="AU155" s="1015"/>
      <c r="AV155" s="1077">
        <v>288737050</v>
      </c>
      <c r="AW155" s="1079">
        <v>12658156</v>
      </c>
      <c r="AX155" s="1077">
        <v>288737050</v>
      </c>
      <c r="AY155" s="1078">
        <v>0</v>
      </c>
      <c r="AZ155" s="1077">
        <v>288737050</v>
      </c>
      <c r="BA155" s="1078">
        <v>0</v>
      </c>
      <c r="BB155" s="1079">
        <v>288737050</v>
      </c>
      <c r="BC155" s="1078">
        <v>0</v>
      </c>
      <c r="BD155" s="1078">
        <v>0</v>
      </c>
      <c r="BG155" s="1073">
        <f t="shared" si="42"/>
        <v>764000000</v>
      </c>
      <c r="BH155" s="1073">
        <f t="shared" si="43"/>
        <v>301395206</v>
      </c>
      <c r="BI155" s="1073">
        <f t="shared" si="44"/>
        <v>462604794</v>
      </c>
      <c r="BJ155" s="1073">
        <f t="shared" si="45"/>
        <v>0</v>
      </c>
      <c r="BK155" s="1073">
        <f t="shared" si="46"/>
        <v>288737050</v>
      </c>
      <c r="BL155" s="1073">
        <f t="shared" si="47"/>
        <v>12658156</v>
      </c>
      <c r="BM155" s="1073">
        <f t="shared" si="48"/>
        <v>288737050</v>
      </c>
      <c r="BN155" s="1073">
        <f t="shared" si="49"/>
        <v>0</v>
      </c>
      <c r="BO155" s="1073">
        <f t="shared" si="50"/>
        <v>288737050</v>
      </c>
      <c r="BP155" s="1073">
        <f t="shared" si="51"/>
        <v>0</v>
      </c>
      <c r="BQ155" s="1073">
        <f t="shared" si="52"/>
        <v>288737050</v>
      </c>
      <c r="BR155" s="1073">
        <f t="shared" si="53"/>
        <v>0</v>
      </c>
      <c r="BS155" s="1073">
        <f t="shared" si="54"/>
        <v>0</v>
      </c>
    </row>
    <row r="156" spans="1:71" ht="12.75" x14ac:dyDescent="0.2">
      <c r="A156" s="1045" t="str">
        <f t="shared" si="55"/>
        <v>A3611210</v>
      </c>
      <c r="B156" s="1411" t="s">
        <v>361</v>
      </c>
      <c r="C156" s="1411"/>
      <c r="D156" s="1411" t="s">
        <v>748</v>
      </c>
      <c r="E156" s="1411"/>
      <c r="F156" s="1411" t="s">
        <v>753</v>
      </c>
      <c r="G156" s="1411"/>
      <c r="H156" s="1411" t="s">
        <v>738</v>
      </c>
      <c r="I156" s="1411"/>
      <c r="J156" s="1411" t="s">
        <v>738</v>
      </c>
      <c r="K156" s="1411"/>
      <c r="L156" s="1411"/>
      <c r="M156" s="1411" t="s">
        <v>741</v>
      </c>
      <c r="N156" s="1411"/>
      <c r="O156" s="1411"/>
      <c r="P156" s="1411"/>
      <c r="Q156" s="1411"/>
      <c r="R156" s="1411"/>
      <c r="S156" s="1411"/>
      <c r="T156" s="1412" t="s">
        <v>577</v>
      </c>
      <c r="U156" s="1412"/>
      <c r="V156" s="1412"/>
      <c r="W156" s="1412"/>
      <c r="X156" s="1412"/>
      <c r="Y156" s="1412"/>
      <c r="Z156" s="1412"/>
      <c r="AA156" s="1412"/>
      <c r="AB156" s="1411" t="s">
        <v>732</v>
      </c>
      <c r="AC156" s="1411"/>
      <c r="AD156" s="1411"/>
      <c r="AE156" s="1411"/>
      <c r="AF156" s="1411"/>
      <c r="AG156" s="1411" t="s">
        <v>733</v>
      </c>
      <c r="AH156" s="1411"/>
      <c r="AI156" s="1411"/>
      <c r="AJ156" s="1019" t="s">
        <v>417</v>
      </c>
      <c r="AK156" s="1413" t="s">
        <v>734</v>
      </c>
      <c r="AL156" s="1413"/>
      <c r="AM156" s="1413"/>
      <c r="AN156" s="1413"/>
      <c r="AO156" s="1413"/>
      <c r="AP156" s="1413"/>
      <c r="AQ156" s="1077">
        <v>764000000</v>
      </c>
      <c r="AR156" s="1077">
        <v>301395206</v>
      </c>
      <c r="AS156" s="1079">
        <v>462604794</v>
      </c>
      <c r="AT156" s="1078">
        <v>0</v>
      </c>
      <c r="AU156" s="1015"/>
      <c r="AV156" s="1077">
        <v>288737050</v>
      </c>
      <c r="AW156" s="1079">
        <v>12658156</v>
      </c>
      <c r="AX156" s="1077">
        <v>288737050</v>
      </c>
      <c r="AY156" s="1078">
        <v>0</v>
      </c>
      <c r="AZ156" s="1077">
        <v>288737050</v>
      </c>
      <c r="BA156" s="1078">
        <v>0</v>
      </c>
      <c r="BB156" s="1079">
        <v>288737050</v>
      </c>
      <c r="BC156" s="1078">
        <v>0</v>
      </c>
      <c r="BD156" s="1078">
        <v>0</v>
      </c>
      <c r="BG156" s="1073">
        <f t="shared" si="42"/>
        <v>764000000</v>
      </c>
      <c r="BH156" s="1073">
        <f t="shared" si="43"/>
        <v>301395206</v>
      </c>
      <c r="BI156" s="1073">
        <f t="shared" si="44"/>
        <v>462604794</v>
      </c>
      <c r="BJ156" s="1073">
        <f t="shared" si="45"/>
        <v>0</v>
      </c>
      <c r="BK156" s="1073">
        <f t="shared" si="46"/>
        <v>288737050</v>
      </c>
      <c r="BL156" s="1073">
        <f t="shared" si="47"/>
        <v>12658156</v>
      </c>
      <c r="BM156" s="1073">
        <f t="shared" si="48"/>
        <v>288737050</v>
      </c>
      <c r="BN156" s="1073">
        <f t="shared" si="49"/>
        <v>0</v>
      </c>
      <c r="BO156" s="1073">
        <f t="shared" si="50"/>
        <v>288737050</v>
      </c>
      <c r="BP156" s="1073">
        <f t="shared" si="51"/>
        <v>0</v>
      </c>
      <c r="BQ156" s="1073">
        <f t="shared" si="52"/>
        <v>288737050</v>
      </c>
      <c r="BR156" s="1073">
        <f t="shared" si="53"/>
        <v>0</v>
      </c>
      <c r="BS156" s="1073">
        <f t="shared" si="54"/>
        <v>0</v>
      </c>
    </row>
    <row r="157" spans="1:71" ht="12.75" x14ac:dyDescent="0.2">
      <c r="A157" s="1045" t="str">
        <f t="shared" si="55"/>
        <v>A36310</v>
      </c>
      <c r="B157" s="1403" t="s">
        <v>361</v>
      </c>
      <c r="C157" s="1403"/>
      <c r="D157" s="1403" t="s">
        <v>748</v>
      </c>
      <c r="E157" s="1403"/>
      <c r="F157" s="1403" t="s">
        <v>753</v>
      </c>
      <c r="G157" s="1403"/>
      <c r="H157" s="1403" t="s">
        <v>748</v>
      </c>
      <c r="I157" s="1403"/>
      <c r="J157" s="1403"/>
      <c r="K157" s="1403"/>
      <c r="L157" s="1403"/>
      <c r="M157" s="1403"/>
      <c r="N157" s="1403"/>
      <c r="O157" s="1403"/>
      <c r="P157" s="1403"/>
      <c r="Q157" s="1403"/>
      <c r="R157" s="1403"/>
      <c r="S157" s="1403"/>
      <c r="T157" s="1402" t="s">
        <v>778</v>
      </c>
      <c r="U157" s="1402"/>
      <c r="V157" s="1402"/>
      <c r="W157" s="1402"/>
      <c r="X157" s="1402"/>
      <c r="Y157" s="1402"/>
      <c r="Z157" s="1402"/>
      <c r="AA157" s="1402"/>
      <c r="AB157" s="1403" t="s">
        <v>732</v>
      </c>
      <c r="AC157" s="1403"/>
      <c r="AD157" s="1403"/>
      <c r="AE157" s="1403"/>
      <c r="AF157" s="1403"/>
      <c r="AG157" s="1403" t="s">
        <v>733</v>
      </c>
      <c r="AH157" s="1403"/>
      <c r="AI157" s="1403"/>
      <c r="AJ157" s="1014" t="s">
        <v>417</v>
      </c>
      <c r="AK157" s="1404" t="s">
        <v>734</v>
      </c>
      <c r="AL157" s="1404"/>
      <c r="AM157" s="1404"/>
      <c r="AN157" s="1404"/>
      <c r="AO157" s="1404"/>
      <c r="AP157" s="1404"/>
      <c r="AQ157" s="1077">
        <v>193686597449</v>
      </c>
      <c r="AR157" s="1077">
        <v>193682216666</v>
      </c>
      <c r="AS157" s="1079">
        <v>4380783</v>
      </c>
      <c r="AT157" s="1078">
        <v>0</v>
      </c>
      <c r="AU157" s="1015"/>
      <c r="AV157" s="1077">
        <v>182910620137</v>
      </c>
      <c r="AW157" s="1079">
        <v>10771596529</v>
      </c>
      <c r="AX157" s="1077">
        <v>158575024698</v>
      </c>
      <c r="AY157" s="1079">
        <v>24335595439</v>
      </c>
      <c r="AZ157" s="1077">
        <v>158560224698</v>
      </c>
      <c r="BA157" s="1079">
        <v>14800000</v>
      </c>
      <c r="BB157" s="1079">
        <v>158559900698</v>
      </c>
      <c r="BC157" s="1079">
        <v>324000</v>
      </c>
      <c r="BD157" s="1079">
        <v>2133333</v>
      </c>
      <c r="BG157" s="1073">
        <f t="shared" si="42"/>
        <v>193686597449</v>
      </c>
      <c r="BH157" s="1073">
        <f t="shared" si="43"/>
        <v>193682216666</v>
      </c>
      <c r="BI157" s="1073">
        <f t="shared" si="44"/>
        <v>4380783</v>
      </c>
      <c r="BJ157" s="1073">
        <f t="shared" si="45"/>
        <v>0</v>
      </c>
      <c r="BK157" s="1073">
        <f t="shared" si="46"/>
        <v>182910620137</v>
      </c>
      <c r="BL157" s="1073">
        <f t="shared" si="47"/>
        <v>10771596529</v>
      </c>
      <c r="BM157" s="1073">
        <f t="shared" si="48"/>
        <v>158575024698</v>
      </c>
      <c r="BN157" s="1073">
        <f t="shared" si="49"/>
        <v>24335595439</v>
      </c>
      <c r="BO157" s="1073">
        <f t="shared" si="50"/>
        <v>158560224698</v>
      </c>
      <c r="BP157" s="1073">
        <f t="shared" si="51"/>
        <v>14800000</v>
      </c>
      <c r="BQ157" s="1073">
        <f t="shared" si="52"/>
        <v>158559900698</v>
      </c>
      <c r="BR157" s="1073">
        <f t="shared" si="53"/>
        <v>324000</v>
      </c>
      <c r="BS157" s="1073">
        <f t="shared" si="54"/>
        <v>2133333</v>
      </c>
    </row>
    <row r="158" spans="1:71" ht="12.75" x14ac:dyDescent="0.2">
      <c r="A158" s="1045" t="str">
        <f t="shared" si="55"/>
        <v>A36316</v>
      </c>
      <c r="B158" s="1403" t="s">
        <v>361</v>
      </c>
      <c r="C158" s="1403"/>
      <c r="D158" s="1403" t="s">
        <v>748</v>
      </c>
      <c r="E158" s="1403"/>
      <c r="F158" s="1403" t="s">
        <v>753</v>
      </c>
      <c r="G158" s="1403"/>
      <c r="H158" s="1403" t="s">
        <v>748</v>
      </c>
      <c r="I158" s="1403"/>
      <c r="J158" s="1403"/>
      <c r="K158" s="1403"/>
      <c r="L158" s="1403"/>
      <c r="M158" s="1403"/>
      <c r="N158" s="1403"/>
      <c r="O158" s="1403"/>
      <c r="P158" s="1403"/>
      <c r="Q158" s="1403"/>
      <c r="R158" s="1403"/>
      <c r="S158" s="1403"/>
      <c r="T158" s="1402" t="s">
        <v>778</v>
      </c>
      <c r="U158" s="1402"/>
      <c r="V158" s="1402"/>
      <c r="W158" s="1402"/>
      <c r="X158" s="1402"/>
      <c r="Y158" s="1402"/>
      <c r="Z158" s="1402"/>
      <c r="AA158" s="1402"/>
      <c r="AB158" s="1403" t="s">
        <v>732</v>
      </c>
      <c r="AC158" s="1403"/>
      <c r="AD158" s="1403"/>
      <c r="AE158" s="1403"/>
      <c r="AF158" s="1403"/>
      <c r="AG158" s="1403" t="s">
        <v>735</v>
      </c>
      <c r="AH158" s="1403"/>
      <c r="AI158" s="1403"/>
      <c r="AJ158" s="1014" t="s">
        <v>370</v>
      </c>
      <c r="AK158" s="1404" t="s">
        <v>737</v>
      </c>
      <c r="AL158" s="1404"/>
      <c r="AM158" s="1404"/>
      <c r="AN158" s="1404"/>
      <c r="AO158" s="1404"/>
      <c r="AP158" s="1404"/>
      <c r="AQ158" s="1077">
        <v>64533630000</v>
      </c>
      <c r="AR158" s="1077">
        <v>43203128656</v>
      </c>
      <c r="AS158" s="1079">
        <v>21330501344</v>
      </c>
      <c r="AT158" s="1078">
        <v>0</v>
      </c>
      <c r="AU158" s="1015"/>
      <c r="AV158" s="1077">
        <v>37310257266</v>
      </c>
      <c r="AW158" s="1079">
        <v>5892871390</v>
      </c>
      <c r="AX158" s="1077">
        <v>28046208780</v>
      </c>
      <c r="AY158" s="1079">
        <v>9264048486</v>
      </c>
      <c r="AZ158" s="1077">
        <v>27527478235</v>
      </c>
      <c r="BA158" s="1079">
        <v>518730545</v>
      </c>
      <c r="BB158" s="1079">
        <v>27527478235</v>
      </c>
      <c r="BC158" s="1078">
        <v>0</v>
      </c>
      <c r="BD158" s="1078">
        <v>0</v>
      </c>
      <c r="BG158" s="1073">
        <f t="shared" si="42"/>
        <v>64533630000</v>
      </c>
      <c r="BH158" s="1073">
        <f t="shared" si="43"/>
        <v>43203128656</v>
      </c>
      <c r="BI158" s="1073">
        <f t="shared" si="44"/>
        <v>21330501344</v>
      </c>
      <c r="BJ158" s="1073">
        <f t="shared" si="45"/>
        <v>0</v>
      </c>
      <c r="BK158" s="1073">
        <f t="shared" si="46"/>
        <v>37310257266</v>
      </c>
      <c r="BL158" s="1073">
        <f t="shared" si="47"/>
        <v>5892871390</v>
      </c>
      <c r="BM158" s="1073">
        <f t="shared" si="48"/>
        <v>28046208780</v>
      </c>
      <c r="BN158" s="1073">
        <f t="shared" si="49"/>
        <v>9264048486</v>
      </c>
      <c r="BO158" s="1073">
        <f t="shared" si="50"/>
        <v>27527478235</v>
      </c>
      <c r="BP158" s="1073">
        <f t="shared" si="51"/>
        <v>518730545</v>
      </c>
      <c r="BQ158" s="1073">
        <f t="shared" si="52"/>
        <v>27527478235</v>
      </c>
      <c r="BR158" s="1073">
        <f t="shared" si="53"/>
        <v>0</v>
      </c>
      <c r="BS158" s="1073">
        <f t="shared" si="54"/>
        <v>0</v>
      </c>
    </row>
    <row r="159" spans="1:71" ht="12.75" x14ac:dyDescent="0.2">
      <c r="A159" s="1045" t="str">
        <f t="shared" si="55"/>
        <v>A363410</v>
      </c>
      <c r="B159" s="1411" t="s">
        <v>361</v>
      </c>
      <c r="C159" s="1411"/>
      <c r="D159" s="1411" t="s">
        <v>748</v>
      </c>
      <c r="E159" s="1411"/>
      <c r="F159" s="1411" t="s">
        <v>753</v>
      </c>
      <c r="G159" s="1411"/>
      <c r="H159" s="1411" t="s">
        <v>748</v>
      </c>
      <c r="I159" s="1411"/>
      <c r="J159" s="1411" t="s">
        <v>742</v>
      </c>
      <c r="K159" s="1411"/>
      <c r="L159" s="1411"/>
      <c r="M159" s="1411"/>
      <c r="N159" s="1411"/>
      <c r="O159" s="1411"/>
      <c r="P159" s="1411"/>
      <c r="Q159" s="1411"/>
      <c r="R159" s="1411"/>
      <c r="S159" s="1411"/>
      <c r="T159" s="1412" t="s">
        <v>448</v>
      </c>
      <c r="U159" s="1412"/>
      <c r="V159" s="1412"/>
      <c r="W159" s="1412"/>
      <c r="X159" s="1412"/>
      <c r="Y159" s="1412"/>
      <c r="Z159" s="1412"/>
      <c r="AA159" s="1412"/>
      <c r="AB159" s="1411" t="s">
        <v>732</v>
      </c>
      <c r="AC159" s="1411"/>
      <c r="AD159" s="1411"/>
      <c r="AE159" s="1411"/>
      <c r="AF159" s="1411"/>
      <c r="AG159" s="1411" t="s">
        <v>733</v>
      </c>
      <c r="AH159" s="1411"/>
      <c r="AI159" s="1411"/>
      <c r="AJ159" s="1019" t="s">
        <v>417</v>
      </c>
      <c r="AK159" s="1413" t="s">
        <v>734</v>
      </c>
      <c r="AL159" s="1413"/>
      <c r="AM159" s="1413"/>
      <c r="AN159" s="1413"/>
      <c r="AO159" s="1413"/>
      <c r="AP159" s="1413"/>
      <c r="AQ159" s="1077">
        <v>355500000</v>
      </c>
      <c r="AR159" s="1077">
        <v>355500000</v>
      </c>
      <c r="AS159" s="1078">
        <v>0</v>
      </c>
      <c r="AT159" s="1078">
        <v>0</v>
      </c>
      <c r="AU159" s="1015"/>
      <c r="AV159" s="1077">
        <v>325216667</v>
      </c>
      <c r="AW159" s="1079">
        <v>30283333</v>
      </c>
      <c r="AX159" s="1077">
        <v>212394786</v>
      </c>
      <c r="AY159" s="1079">
        <v>112821881</v>
      </c>
      <c r="AZ159" s="1077">
        <v>212394786</v>
      </c>
      <c r="BA159" s="1078">
        <v>0</v>
      </c>
      <c r="BB159" s="1079">
        <v>212394786</v>
      </c>
      <c r="BC159" s="1078">
        <v>0</v>
      </c>
      <c r="BD159" s="1078">
        <v>0</v>
      </c>
      <c r="BG159" s="1073">
        <f t="shared" si="42"/>
        <v>355500000</v>
      </c>
      <c r="BH159" s="1073">
        <f t="shared" si="43"/>
        <v>355500000</v>
      </c>
      <c r="BI159" s="1073">
        <f t="shared" si="44"/>
        <v>0</v>
      </c>
      <c r="BJ159" s="1073">
        <f t="shared" si="45"/>
        <v>0</v>
      </c>
      <c r="BK159" s="1073">
        <f t="shared" si="46"/>
        <v>325216667</v>
      </c>
      <c r="BL159" s="1073">
        <f t="shared" si="47"/>
        <v>30283333</v>
      </c>
      <c r="BM159" s="1073">
        <f t="shared" si="48"/>
        <v>212394786</v>
      </c>
      <c r="BN159" s="1073">
        <f t="shared" si="49"/>
        <v>112821881</v>
      </c>
      <c r="BO159" s="1073">
        <f t="shared" si="50"/>
        <v>212394786</v>
      </c>
      <c r="BP159" s="1073">
        <f t="shared" si="51"/>
        <v>0</v>
      </c>
      <c r="BQ159" s="1073">
        <f t="shared" si="52"/>
        <v>212394786</v>
      </c>
      <c r="BR159" s="1073">
        <f t="shared" si="53"/>
        <v>0</v>
      </c>
      <c r="BS159" s="1073">
        <f t="shared" si="54"/>
        <v>0</v>
      </c>
    </row>
    <row r="160" spans="1:71" ht="12.75" x14ac:dyDescent="0.2">
      <c r="A160" s="1045" t="str">
        <f t="shared" si="55"/>
        <v>A363710</v>
      </c>
      <c r="B160" s="1411" t="s">
        <v>361</v>
      </c>
      <c r="C160" s="1411"/>
      <c r="D160" s="1411" t="s">
        <v>748</v>
      </c>
      <c r="E160" s="1411"/>
      <c r="F160" s="1411" t="s">
        <v>753</v>
      </c>
      <c r="G160" s="1411"/>
      <c r="H160" s="1411" t="s">
        <v>748</v>
      </c>
      <c r="I160" s="1411"/>
      <c r="J160" s="1411" t="s">
        <v>754</v>
      </c>
      <c r="K160" s="1411"/>
      <c r="L160" s="1411"/>
      <c r="M160" s="1411"/>
      <c r="N160" s="1411"/>
      <c r="O160" s="1411"/>
      <c r="P160" s="1411"/>
      <c r="Q160" s="1411"/>
      <c r="R160" s="1411"/>
      <c r="S160" s="1411"/>
      <c r="T160" s="1412" t="s">
        <v>449</v>
      </c>
      <c r="U160" s="1412"/>
      <c r="V160" s="1412"/>
      <c r="W160" s="1412"/>
      <c r="X160" s="1412"/>
      <c r="Y160" s="1412"/>
      <c r="Z160" s="1412"/>
      <c r="AA160" s="1412"/>
      <c r="AB160" s="1411" t="s">
        <v>732</v>
      </c>
      <c r="AC160" s="1411"/>
      <c r="AD160" s="1411"/>
      <c r="AE160" s="1411"/>
      <c r="AF160" s="1411"/>
      <c r="AG160" s="1411" t="s">
        <v>733</v>
      </c>
      <c r="AH160" s="1411"/>
      <c r="AI160" s="1411"/>
      <c r="AJ160" s="1019" t="s">
        <v>417</v>
      </c>
      <c r="AK160" s="1413" t="s">
        <v>734</v>
      </c>
      <c r="AL160" s="1413"/>
      <c r="AM160" s="1413"/>
      <c r="AN160" s="1413"/>
      <c r="AO160" s="1413"/>
      <c r="AP160" s="1413"/>
      <c r="AQ160" s="1077">
        <v>193327310782</v>
      </c>
      <c r="AR160" s="1077">
        <v>193322929999</v>
      </c>
      <c r="AS160" s="1079">
        <v>4380783</v>
      </c>
      <c r="AT160" s="1078">
        <v>0</v>
      </c>
      <c r="AU160" s="1015"/>
      <c r="AV160" s="1077">
        <v>182581616803</v>
      </c>
      <c r="AW160" s="1079">
        <v>10741313196</v>
      </c>
      <c r="AX160" s="1077">
        <v>158358843245</v>
      </c>
      <c r="AY160" s="1079">
        <v>24222773558</v>
      </c>
      <c r="AZ160" s="1077">
        <v>158344043245</v>
      </c>
      <c r="BA160" s="1079">
        <v>14800000</v>
      </c>
      <c r="BB160" s="1079">
        <v>158343719245</v>
      </c>
      <c r="BC160" s="1079">
        <v>324000</v>
      </c>
      <c r="BD160" s="1079">
        <v>2133333</v>
      </c>
      <c r="BG160" s="1073">
        <f t="shared" si="42"/>
        <v>193327310782</v>
      </c>
      <c r="BH160" s="1073">
        <f t="shared" si="43"/>
        <v>193322929999</v>
      </c>
      <c r="BI160" s="1073">
        <f t="shared" si="44"/>
        <v>4380783</v>
      </c>
      <c r="BJ160" s="1073">
        <f t="shared" si="45"/>
        <v>0</v>
      </c>
      <c r="BK160" s="1073">
        <f t="shared" si="46"/>
        <v>182581616803</v>
      </c>
      <c r="BL160" s="1073">
        <f t="shared" si="47"/>
        <v>10741313196</v>
      </c>
      <c r="BM160" s="1073">
        <f t="shared" si="48"/>
        <v>158358843245</v>
      </c>
      <c r="BN160" s="1073">
        <f t="shared" si="49"/>
        <v>24222773558</v>
      </c>
      <c r="BO160" s="1073">
        <f t="shared" si="50"/>
        <v>158344043245</v>
      </c>
      <c r="BP160" s="1073">
        <f t="shared" si="51"/>
        <v>14800000</v>
      </c>
      <c r="BQ160" s="1073">
        <f t="shared" si="52"/>
        <v>158343719245</v>
      </c>
      <c r="BR160" s="1073">
        <f t="shared" si="53"/>
        <v>324000</v>
      </c>
      <c r="BS160" s="1073">
        <f t="shared" si="54"/>
        <v>2133333</v>
      </c>
    </row>
    <row r="161" spans="1:71" ht="12.75" x14ac:dyDescent="0.2">
      <c r="A161" s="1045" t="str">
        <f t="shared" si="55"/>
        <v>A3631116</v>
      </c>
      <c r="B161" s="1411" t="s">
        <v>361</v>
      </c>
      <c r="C161" s="1411"/>
      <c r="D161" s="1411" t="s">
        <v>748</v>
      </c>
      <c r="E161" s="1411"/>
      <c r="F161" s="1411" t="s">
        <v>753</v>
      </c>
      <c r="G161" s="1411"/>
      <c r="H161" s="1411" t="s">
        <v>748</v>
      </c>
      <c r="I161" s="1411"/>
      <c r="J161" s="1411" t="s">
        <v>433</v>
      </c>
      <c r="K161" s="1411"/>
      <c r="L161" s="1411"/>
      <c r="M161" s="1411"/>
      <c r="N161" s="1411"/>
      <c r="O161" s="1411"/>
      <c r="P161" s="1411"/>
      <c r="Q161" s="1411"/>
      <c r="R161" s="1411"/>
      <c r="S161" s="1411"/>
      <c r="T161" s="1412" t="s">
        <v>578</v>
      </c>
      <c r="U161" s="1412"/>
      <c r="V161" s="1412"/>
      <c r="W161" s="1412"/>
      <c r="X161" s="1412"/>
      <c r="Y161" s="1412"/>
      <c r="Z161" s="1412"/>
      <c r="AA161" s="1412"/>
      <c r="AB161" s="1411" t="s">
        <v>732</v>
      </c>
      <c r="AC161" s="1411"/>
      <c r="AD161" s="1411"/>
      <c r="AE161" s="1411"/>
      <c r="AF161" s="1411"/>
      <c r="AG161" s="1411" t="s">
        <v>735</v>
      </c>
      <c r="AH161" s="1411"/>
      <c r="AI161" s="1411"/>
      <c r="AJ161" s="1019" t="s">
        <v>370</v>
      </c>
      <c r="AK161" s="1413" t="s">
        <v>737</v>
      </c>
      <c r="AL161" s="1413"/>
      <c r="AM161" s="1413"/>
      <c r="AN161" s="1413"/>
      <c r="AO161" s="1413"/>
      <c r="AP161" s="1413"/>
      <c r="AQ161" s="1077">
        <v>64028730000</v>
      </c>
      <c r="AR161" s="1077">
        <v>43203128656</v>
      </c>
      <c r="AS161" s="1079">
        <v>20825601344</v>
      </c>
      <c r="AT161" s="1078">
        <v>0</v>
      </c>
      <c r="AU161" s="1015"/>
      <c r="AV161" s="1077">
        <v>37310257266</v>
      </c>
      <c r="AW161" s="1079">
        <v>5892871390</v>
      </c>
      <c r="AX161" s="1077">
        <v>28046208780</v>
      </c>
      <c r="AY161" s="1079">
        <v>9264048486</v>
      </c>
      <c r="AZ161" s="1077">
        <v>27527478235</v>
      </c>
      <c r="BA161" s="1079">
        <v>518730545</v>
      </c>
      <c r="BB161" s="1079">
        <v>27527478235</v>
      </c>
      <c r="BC161" s="1078">
        <v>0</v>
      </c>
      <c r="BD161" s="1078">
        <v>0</v>
      </c>
      <c r="BG161" s="1073">
        <f t="shared" si="42"/>
        <v>64028730000</v>
      </c>
      <c r="BH161" s="1073">
        <f t="shared" si="43"/>
        <v>43203128656</v>
      </c>
      <c r="BI161" s="1073">
        <f t="shared" si="44"/>
        <v>20825601344</v>
      </c>
      <c r="BJ161" s="1073">
        <f t="shared" si="45"/>
        <v>0</v>
      </c>
      <c r="BK161" s="1073">
        <f t="shared" si="46"/>
        <v>37310257266</v>
      </c>
      <c r="BL161" s="1073">
        <f t="shared" si="47"/>
        <v>5892871390</v>
      </c>
      <c r="BM161" s="1073">
        <f t="shared" si="48"/>
        <v>28046208780</v>
      </c>
      <c r="BN161" s="1073">
        <f t="shared" si="49"/>
        <v>9264048486</v>
      </c>
      <c r="BO161" s="1073">
        <f t="shared" si="50"/>
        <v>27527478235</v>
      </c>
      <c r="BP161" s="1073">
        <f t="shared" si="51"/>
        <v>518730545</v>
      </c>
      <c r="BQ161" s="1073">
        <f t="shared" si="52"/>
        <v>27527478235</v>
      </c>
      <c r="BR161" s="1073">
        <f t="shared" si="53"/>
        <v>0</v>
      </c>
      <c r="BS161" s="1073">
        <f t="shared" si="54"/>
        <v>0</v>
      </c>
    </row>
    <row r="162" spans="1:71" ht="25.5" customHeight="1" x14ac:dyDescent="0.2">
      <c r="A162" s="1045" t="str">
        <f t="shared" si="55"/>
        <v>A36311116</v>
      </c>
      <c r="B162" s="1411" t="s">
        <v>361</v>
      </c>
      <c r="C162" s="1411"/>
      <c r="D162" s="1411" t="s">
        <v>748</v>
      </c>
      <c r="E162" s="1411"/>
      <c r="F162" s="1411" t="s">
        <v>753</v>
      </c>
      <c r="G162" s="1411"/>
      <c r="H162" s="1411" t="s">
        <v>748</v>
      </c>
      <c r="I162" s="1411"/>
      <c r="J162" s="1411" t="s">
        <v>433</v>
      </c>
      <c r="K162" s="1411"/>
      <c r="L162" s="1411"/>
      <c r="M162" s="1411" t="s">
        <v>738</v>
      </c>
      <c r="N162" s="1411"/>
      <c r="O162" s="1411"/>
      <c r="P162" s="1411" t="s">
        <v>685</v>
      </c>
      <c r="Q162" s="1411"/>
      <c r="R162" s="1411" t="s">
        <v>685</v>
      </c>
      <c r="S162" s="1411"/>
      <c r="T162" s="1412" t="s">
        <v>450</v>
      </c>
      <c r="U162" s="1412"/>
      <c r="V162" s="1412"/>
      <c r="W162" s="1412"/>
      <c r="X162" s="1412"/>
      <c r="Y162" s="1412"/>
      <c r="Z162" s="1412"/>
      <c r="AA162" s="1412"/>
      <c r="AB162" s="1411" t="s">
        <v>732</v>
      </c>
      <c r="AC162" s="1411"/>
      <c r="AD162" s="1411"/>
      <c r="AE162" s="1411"/>
      <c r="AF162" s="1411"/>
      <c r="AG162" s="1411" t="s">
        <v>735</v>
      </c>
      <c r="AH162" s="1411"/>
      <c r="AI162" s="1411"/>
      <c r="AJ162" s="1019" t="s">
        <v>370</v>
      </c>
      <c r="AK162" s="1413" t="s">
        <v>737</v>
      </c>
      <c r="AL162" s="1413"/>
      <c r="AM162" s="1413"/>
      <c r="AN162" s="1413"/>
      <c r="AO162" s="1413"/>
      <c r="AP162" s="1413"/>
      <c r="AQ162" s="1077">
        <v>55879230000</v>
      </c>
      <c r="AR162" s="1077">
        <v>35053628656</v>
      </c>
      <c r="AS162" s="1079">
        <v>20825601344</v>
      </c>
      <c r="AT162" s="1078">
        <v>0</v>
      </c>
      <c r="AU162" s="1015"/>
      <c r="AV162" s="1077">
        <v>29357232692</v>
      </c>
      <c r="AW162" s="1079">
        <v>5696395964</v>
      </c>
      <c r="AX162" s="1077">
        <v>20147824379</v>
      </c>
      <c r="AY162" s="1079">
        <v>9209408313</v>
      </c>
      <c r="AZ162" s="1077">
        <v>19629093834</v>
      </c>
      <c r="BA162" s="1079">
        <v>518730545</v>
      </c>
      <c r="BB162" s="1079">
        <v>19629093834</v>
      </c>
      <c r="BC162" s="1078">
        <v>0</v>
      </c>
      <c r="BD162" s="1078">
        <v>0</v>
      </c>
      <c r="BG162" s="1073">
        <f t="shared" si="42"/>
        <v>55879230000</v>
      </c>
      <c r="BH162" s="1073">
        <f t="shared" si="43"/>
        <v>35053628656</v>
      </c>
      <c r="BI162" s="1073">
        <f t="shared" si="44"/>
        <v>20825601344</v>
      </c>
      <c r="BJ162" s="1073">
        <f t="shared" si="45"/>
        <v>0</v>
      </c>
      <c r="BK162" s="1073">
        <f t="shared" si="46"/>
        <v>29357232692</v>
      </c>
      <c r="BL162" s="1073">
        <f t="shared" si="47"/>
        <v>5696395964</v>
      </c>
      <c r="BM162" s="1073">
        <f t="shared" si="48"/>
        <v>20147824379</v>
      </c>
      <c r="BN162" s="1073">
        <f t="shared" si="49"/>
        <v>9209408313</v>
      </c>
      <c r="BO162" s="1073">
        <f t="shared" si="50"/>
        <v>19629093834</v>
      </c>
      <c r="BP162" s="1073">
        <f t="shared" si="51"/>
        <v>518730545</v>
      </c>
      <c r="BQ162" s="1073">
        <f t="shared" si="52"/>
        <v>19629093834</v>
      </c>
      <c r="BR162" s="1073">
        <f t="shared" si="53"/>
        <v>0</v>
      </c>
      <c r="BS162" s="1073">
        <f t="shared" si="54"/>
        <v>0</v>
      </c>
    </row>
    <row r="163" spans="1:71" ht="12.75" x14ac:dyDescent="0.2">
      <c r="A163" s="1045" t="str">
        <f t="shared" si="55"/>
        <v>A36311216</v>
      </c>
      <c r="B163" s="1411" t="s">
        <v>361</v>
      </c>
      <c r="C163" s="1411"/>
      <c r="D163" s="1411" t="s">
        <v>748</v>
      </c>
      <c r="E163" s="1411"/>
      <c r="F163" s="1411" t="s">
        <v>753</v>
      </c>
      <c r="G163" s="1411"/>
      <c r="H163" s="1411" t="s">
        <v>748</v>
      </c>
      <c r="I163" s="1411"/>
      <c r="J163" s="1411" t="s">
        <v>433</v>
      </c>
      <c r="K163" s="1411"/>
      <c r="L163" s="1411"/>
      <c r="M163" s="1411" t="s">
        <v>741</v>
      </c>
      <c r="N163" s="1411"/>
      <c r="O163" s="1411"/>
      <c r="P163" s="1411" t="s">
        <v>685</v>
      </c>
      <c r="Q163" s="1411"/>
      <c r="R163" s="1411" t="s">
        <v>685</v>
      </c>
      <c r="S163" s="1411"/>
      <c r="T163" s="1412" t="s">
        <v>451</v>
      </c>
      <c r="U163" s="1412"/>
      <c r="V163" s="1412"/>
      <c r="W163" s="1412"/>
      <c r="X163" s="1412"/>
      <c r="Y163" s="1412"/>
      <c r="Z163" s="1412"/>
      <c r="AA163" s="1412"/>
      <c r="AB163" s="1411" t="s">
        <v>732</v>
      </c>
      <c r="AC163" s="1411"/>
      <c r="AD163" s="1411"/>
      <c r="AE163" s="1411"/>
      <c r="AF163" s="1411"/>
      <c r="AG163" s="1411" t="s">
        <v>735</v>
      </c>
      <c r="AH163" s="1411"/>
      <c r="AI163" s="1411"/>
      <c r="AJ163" s="1019" t="s">
        <v>370</v>
      </c>
      <c r="AK163" s="1413" t="s">
        <v>737</v>
      </c>
      <c r="AL163" s="1413"/>
      <c r="AM163" s="1413"/>
      <c r="AN163" s="1413"/>
      <c r="AO163" s="1413"/>
      <c r="AP163" s="1413"/>
      <c r="AQ163" s="1077">
        <v>8149500000</v>
      </c>
      <c r="AR163" s="1077">
        <v>8149500000</v>
      </c>
      <c r="AS163" s="1078">
        <v>0</v>
      </c>
      <c r="AT163" s="1078">
        <v>0</v>
      </c>
      <c r="AU163" s="1015"/>
      <c r="AV163" s="1077">
        <v>7953024574</v>
      </c>
      <c r="AW163" s="1079">
        <v>196475426</v>
      </c>
      <c r="AX163" s="1077">
        <v>7898384401</v>
      </c>
      <c r="AY163" s="1079">
        <v>54640173</v>
      </c>
      <c r="AZ163" s="1077">
        <v>7898384401</v>
      </c>
      <c r="BA163" s="1078">
        <v>0</v>
      </c>
      <c r="BB163" s="1079">
        <v>7898384401</v>
      </c>
      <c r="BC163" s="1078">
        <v>0</v>
      </c>
      <c r="BD163" s="1078">
        <v>0</v>
      </c>
      <c r="BG163" s="1073">
        <f t="shared" si="42"/>
        <v>8149500000</v>
      </c>
      <c r="BH163" s="1073">
        <f t="shared" si="43"/>
        <v>8149500000</v>
      </c>
      <c r="BI163" s="1073">
        <f t="shared" si="44"/>
        <v>0</v>
      </c>
      <c r="BJ163" s="1073">
        <f t="shared" si="45"/>
        <v>0</v>
      </c>
      <c r="BK163" s="1073">
        <f t="shared" si="46"/>
        <v>7953024574</v>
      </c>
      <c r="BL163" s="1073">
        <f t="shared" si="47"/>
        <v>196475426</v>
      </c>
      <c r="BM163" s="1073">
        <f t="shared" si="48"/>
        <v>7898384401</v>
      </c>
      <c r="BN163" s="1073">
        <f t="shared" si="49"/>
        <v>54640173</v>
      </c>
      <c r="BO163" s="1073">
        <f t="shared" si="50"/>
        <v>7898384401</v>
      </c>
      <c r="BP163" s="1073">
        <f t="shared" si="51"/>
        <v>0</v>
      </c>
      <c r="BQ163" s="1073">
        <f t="shared" si="52"/>
        <v>7898384401</v>
      </c>
      <c r="BR163" s="1073">
        <f t="shared" si="53"/>
        <v>0</v>
      </c>
      <c r="BS163" s="1073">
        <f t="shared" si="54"/>
        <v>0</v>
      </c>
    </row>
    <row r="164" spans="1:71" ht="12.75" x14ac:dyDescent="0.2">
      <c r="A164" s="1045" t="str">
        <f t="shared" si="55"/>
        <v>A3631910</v>
      </c>
      <c r="B164" s="1411" t="s">
        <v>361</v>
      </c>
      <c r="C164" s="1411"/>
      <c r="D164" s="1411" t="s">
        <v>748</v>
      </c>
      <c r="E164" s="1411"/>
      <c r="F164" s="1411" t="s">
        <v>753</v>
      </c>
      <c r="G164" s="1411"/>
      <c r="H164" s="1411" t="s">
        <v>748</v>
      </c>
      <c r="I164" s="1411"/>
      <c r="J164" s="1411" t="s">
        <v>823</v>
      </c>
      <c r="K164" s="1411"/>
      <c r="L164" s="1411"/>
      <c r="M164" s="1411"/>
      <c r="N164" s="1411"/>
      <c r="O164" s="1411"/>
      <c r="P164" s="1411"/>
      <c r="Q164" s="1411"/>
      <c r="R164" s="1411"/>
      <c r="S164" s="1411"/>
      <c r="T164" s="1412" t="s">
        <v>824</v>
      </c>
      <c r="U164" s="1412"/>
      <c r="V164" s="1412"/>
      <c r="W164" s="1412"/>
      <c r="X164" s="1412"/>
      <c r="Y164" s="1412"/>
      <c r="Z164" s="1412"/>
      <c r="AA164" s="1412"/>
      <c r="AB164" s="1411" t="s">
        <v>732</v>
      </c>
      <c r="AC164" s="1411"/>
      <c r="AD164" s="1411"/>
      <c r="AE164" s="1411"/>
      <c r="AF164" s="1411"/>
      <c r="AG164" s="1411" t="s">
        <v>733</v>
      </c>
      <c r="AH164" s="1411"/>
      <c r="AI164" s="1411"/>
      <c r="AJ164" s="1019" t="s">
        <v>417</v>
      </c>
      <c r="AK164" s="1413" t="s">
        <v>734</v>
      </c>
      <c r="AL164" s="1413"/>
      <c r="AM164" s="1413"/>
      <c r="AN164" s="1413"/>
      <c r="AO164" s="1413"/>
      <c r="AP164" s="1413"/>
      <c r="AQ164" s="1076">
        <v>0</v>
      </c>
      <c r="AR164" s="1076">
        <v>0</v>
      </c>
      <c r="AS164" s="1078">
        <v>0</v>
      </c>
      <c r="AT164" s="1078">
        <v>0</v>
      </c>
      <c r="AU164" s="1015"/>
      <c r="AV164" s="1076">
        <v>0</v>
      </c>
      <c r="AW164" s="1078">
        <v>0</v>
      </c>
      <c r="AX164" s="1076">
        <v>0</v>
      </c>
      <c r="AY164" s="1078">
        <v>0</v>
      </c>
      <c r="AZ164" s="1076">
        <v>0</v>
      </c>
      <c r="BA164" s="1078">
        <v>0</v>
      </c>
      <c r="BB164" s="1078">
        <v>0</v>
      </c>
      <c r="BC164" s="1078">
        <v>0</v>
      </c>
      <c r="BD164" s="1078">
        <v>0</v>
      </c>
      <c r="BG164" s="1073">
        <f t="shared" si="42"/>
        <v>0</v>
      </c>
      <c r="BH164" s="1073">
        <f t="shared" si="43"/>
        <v>0</v>
      </c>
      <c r="BI164" s="1073">
        <f t="shared" si="44"/>
        <v>0</v>
      </c>
      <c r="BJ164" s="1073">
        <f t="shared" si="45"/>
        <v>0</v>
      </c>
      <c r="BK164" s="1073">
        <f t="shared" si="46"/>
        <v>0</v>
      </c>
      <c r="BL164" s="1073">
        <f t="shared" si="47"/>
        <v>0</v>
      </c>
      <c r="BM164" s="1073">
        <f t="shared" si="48"/>
        <v>0</v>
      </c>
      <c r="BN164" s="1073">
        <f t="shared" si="49"/>
        <v>0</v>
      </c>
      <c r="BO164" s="1073">
        <f t="shared" si="50"/>
        <v>0</v>
      </c>
      <c r="BP164" s="1073">
        <f t="shared" si="51"/>
        <v>0</v>
      </c>
      <c r="BQ164" s="1073">
        <f t="shared" si="52"/>
        <v>0</v>
      </c>
      <c r="BR164" s="1073">
        <f t="shared" si="53"/>
        <v>0</v>
      </c>
      <c r="BS164" s="1073">
        <f t="shared" si="54"/>
        <v>0</v>
      </c>
    </row>
    <row r="165" spans="1:71" ht="12.75" x14ac:dyDescent="0.2">
      <c r="A165" s="1045" t="str">
        <f t="shared" si="55"/>
        <v>A3636616</v>
      </c>
      <c r="B165" s="1411" t="s">
        <v>361</v>
      </c>
      <c r="C165" s="1411"/>
      <c r="D165" s="1411" t="s">
        <v>748</v>
      </c>
      <c r="E165" s="1411"/>
      <c r="F165" s="1411" t="s">
        <v>753</v>
      </c>
      <c r="G165" s="1411"/>
      <c r="H165" s="1411" t="s">
        <v>748</v>
      </c>
      <c r="I165" s="1411"/>
      <c r="J165" s="1411" t="s">
        <v>779</v>
      </c>
      <c r="K165" s="1411"/>
      <c r="L165" s="1411"/>
      <c r="M165" s="1411"/>
      <c r="N165" s="1411"/>
      <c r="O165" s="1411"/>
      <c r="P165" s="1411"/>
      <c r="Q165" s="1411"/>
      <c r="R165" s="1411"/>
      <c r="S165" s="1411"/>
      <c r="T165" s="1412" t="s">
        <v>452</v>
      </c>
      <c r="U165" s="1412"/>
      <c r="V165" s="1412"/>
      <c r="W165" s="1412"/>
      <c r="X165" s="1412"/>
      <c r="Y165" s="1412"/>
      <c r="Z165" s="1412"/>
      <c r="AA165" s="1412"/>
      <c r="AB165" s="1411" t="s">
        <v>732</v>
      </c>
      <c r="AC165" s="1411"/>
      <c r="AD165" s="1411"/>
      <c r="AE165" s="1411"/>
      <c r="AF165" s="1411"/>
      <c r="AG165" s="1411" t="s">
        <v>735</v>
      </c>
      <c r="AH165" s="1411"/>
      <c r="AI165" s="1411"/>
      <c r="AJ165" s="1019" t="s">
        <v>370</v>
      </c>
      <c r="AK165" s="1413" t="s">
        <v>737</v>
      </c>
      <c r="AL165" s="1413"/>
      <c r="AM165" s="1413"/>
      <c r="AN165" s="1413"/>
      <c r="AO165" s="1413"/>
      <c r="AP165" s="1413"/>
      <c r="AQ165" s="1077">
        <v>504900000</v>
      </c>
      <c r="AR165" s="1076">
        <v>0</v>
      </c>
      <c r="AS165" s="1079">
        <v>504900000</v>
      </c>
      <c r="AT165" s="1078">
        <v>0</v>
      </c>
      <c r="AU165" s="1015"/>
      <c r="AV165" s="1076">
        <v>0</v>
      </c>
      <c r="AW165" s="1078">
        <v>0</v>
      </c>
      <c r="AX165" s="1076">
        <v>0</v>
      </c>
      <c r="AY165" s="1078">
        <v>0</v>
      </c>
      <c r="AZ165" s="1076">
        <v>0</v>
      </c>
      <c r="BA165" s="1078">
        <v>0</v>
      </c>
      <c r="BB165" s="1078">
        <v>0</v>
      </c>
      <c r="BC165" s="1078">
        <v>0</v>
      </c>
      <c r="BD165" s="1078">
        <v>0</v>
      </c>
      <c r="BG165" s="1073">
        <f t="shared" si="42"/>
        <v>504900000</v>
      </c>
      <c r="BH165" s="1073">
        <f t="shared" si="43"/>
        <v>0</v>
      </c>
      <c r="BI165" s="1073">
        <f t="shared" si="44"/>
        <v>504900000</v>
      </c>
      <c r="BJ165" s="1073">
        <f t="shared" si="45"/>
        <v>0</v>
      </c>
      <c r="BK165" s="1073">
        <f t="shared" si="46"/>
        <v>0</v>
      </c>
      <c r="BL165" s="1073">
        <f t="shared" si="47"/>
        <v>0</v>
      </c>
      <c r="BM165" s="1073">
        <f t="shared" si="48"/>
        <v>0</v>
      </c>
      <c r="BN165" s="1073">
        <f t="shared" si="49"/>
        <v>0</v>
      </c>
      <c r="BO165" s="1073">
        <f t="shared" si="50"/>
        <v>0</v>
      </c>
      <c r="BP165" s="1073">
        <f t="shared" si="51"/>
        <v>0</v>
      </c>
      <c r="BQ165" s="1073">
        <f t="shared" si="52"/>
        <v>0</v>
      </c>
      <c r="BR165" s="1073">
        <f t="shared" si="53"/>
        <v>0</v>
      </c>
      <c r="BS165" s="1073">
        <f t="shared" si="54"/>
        <v>0</v>
      </c>
    </row>
    <row r="166" spans="1:71" ht="12.75" x14ac:dyDescent="0.2">
      <c r="A166" s="1045" t="str">
        <f t="shared" si="55"/>
        <v>A36399910</v>
      </c>
      <c r="B166" s="1411" t="s">
        <v>361</v>
      </c>
      <c r="C166" s="1411"/>
      <c r="D166" s="1411" t="s">
        <v>748</v>
      </c>
      <c r="E166" s="1411"/>
      <c r="F166" s="1411" t="s">
        <v>753</v>
      </c>
      <c r="G166" s="1411"/>
      <c r="H166" s="1411" t="s">
        <v>748</v>
      </c>
      <c r="I166" s="1411"/>
      <c r="J166" s="1411" t="s">
        <v>749</v>
      </c>
      <c r="K166" s="1411"/>
      <c r="L166" s="1411"/>
      <c r="M166" s="1411"/>
      <c r="N166" s="1411"/>
      <c r="O166" s="1411"/>
      <c r="P166" s="1411"/>
      <c r="Q166" s="1411"/>
      <c r="R166" s="1411"/>
      <c r="S166" s="1411"/>
      <c r="T166" s="1412" t="s">
        <v>780</v>
      </c>
      <c r="U166" s="1412"/>
      <c r="V166" s="1412"/>
      <c r="W166" s="1412"/>
      <c r="X166" s="1412"/>
      <c r="Y166" s="1412"/>
      <c r="Z166" s="1412"/>
      <c r="AA166" s="1412"/>
      <c r="AB166" s="1411" t="s">
        <v>732</v>
      </c>
      <c r="AC166" s="1411"/>
      <c r="AD166" s="1411"/>
      <c r="AE166" s="1411"/>
      <c r="AF166" s="1411"/>
      <c r="AG166" s="1411" t="s">
        <v>733</v>
      </c>
      <c r="AH166" s="1411"/>
      <c r="AI166" s="1411"/>
      <c r="AJ166" s="1019" t="s">
        <v>417</v>
      </c>
      <c r="AK166" s="1413" t="s">
        <v>734</v>
      </c>
      <c r="AL166" s="1413"/>
      <c r="AM166" s="1413"/>
      <c r="AN166" s="1413"/>
      <c r="AO166" s="1413"/>
      <c r="AP166" s="1413"/>
      <c r="AQ166" s="1077">
        <v>3786667</v>
      </c>
      <c r="AR166" s="1077">
        <v>3786667</v>
      </c>
      <c r="AS166" s="1078">
        <v>0</v>
      </c>
      <c r="AT166" s="1078">
        <v>0</v>
      </c>
      <c r="AU166" s="1015"/>
      <c r="AV166" s="1077">
        <v>3786667</v>
      </c>
      <c r="AW166" s="1078">
        <v>0</v>
      </c>
      <c r="AX166" s="1077">
        <v>3786667</v>
      </c>
      <c r="AY166" s="1078">
        <v>0</v>
      </c>
      <c r="AZ166" s="1077">
        <v>3786667</v>
      </c>
      <c r="BA166" s="1078">
        <v>0</v>
      </c>
      <c r="BB166" s="1079">
        <v>3786667</v>
      </c>
      <c r="BC166" s="1078">
        <v>0</v>
      </c>
      <c r="BD166" s="1078">
        <v>0</v>
      </c>
      <c r="BG166" s="1073">
        <f t="shared" si="42"/>
        <v>3786667</v>
      </c>
      <c r="BH166" s="1073">
        <f t="shared" si="43"/>
        <v>3786667</v>
      </c>
      <c r="BI166" s="1073">
        <f t="shared" si="44"/>
        <v>0</v>
      </c>
      <c r="BJ166" s="1073">
        <f t="shared" si="45"/>
        <v>0</v>
      </c>
      <c r="BK166" s="1073">
        <f t="shared" si="46"/>
        <v>3786667</v>
      </c>
      <c r="BL166" s="1073">
        <f t="shared" si="47"/>
        <v>0</v>
      </c>
      <c r="BM166" s="1073">
        <f t="shared" si="48"/>
        <v>3786667</v>
      </c>
      <c r="BN166" s="1073">
        <f t="shared" si="49"/>
        <v>0</v>
      </c>
      <c r="BO166" s="1073">
        <f t="shared" si="50"/>
        <v>3786667</v>
      </c>
      <c r="BP166" s="1073">
        <f t="shared" si="51"/>
        <v>0</v>
      </c>
      <c r="BQ166" s="1073">
        <f t="shared" si="52"/>
        <v>3786667</v>
      </c>
      <c r="BR166" s="1073">
        <f t="shared" si="53"/>
        <v>0</v>
      </c>
      <c r="BS166" s="1073">
        <f t="shared" si="54"/>
        <v>0</v>
      </c>
    </row>
    <row r="167" spans="1:71" s="1021" customFormat="1" ht="12.75" x14ac:dyDescent="0.2">
      <c r="A167" s="1045" t="str">
        <f t="shared" si="55"/>
        <v>C10</v>
      </c>
      <c r="B167" s="1421" t="s">
        <v>453</v>
      </c>
      <c r="C167" s="1421"/>
      <c r="D167" s="1421"/>
      <c r="E167" s="1421"/>
      <c r="F167" s="1421"/>
      <c r="G167" s="1421"/>
      <c r="H167" s="1421"/>
      <c r="I167" s="1421"/>
      <c r="J167" s="1421"/>
      <c r="K167" s="1421"/>
      <c r="L167" s="1421"/>
      <c r="M167" s="1421"/>
      <c r="N167" s="1421"/>
      <c r="O167" s="1421"/>
      <c r="P167" s="1421"/>
      <c r="Q167" s="1421"/>
      <c r="R167" s="1421"/>
      <c r="S167" s="1421"/>
      <c r="T167" s="1420" t="s">
        <v>61</v>
      </c>
      <c r="U167" s="1420"/>
      <c r="V167" s="1420"/>
      <c r="W167" s="1420"/>
      <c r="X167" s="1420"/>
      <c r="Y167" s="1420"/>
      <c r="Z167" s="1420"/>
      <c r="AA167" s="1420"/>
      <c r="AB167" s="1421" t="s">
        <v>732</v>
      </c>
      <c r="AC167" s="1421"/>
      <c r="AD167" s="1421"/>
      <c r="AE167" s="1421"/>
      <c r="AF167" s="1421"/>
      <c r="AG167" s="1421" t="s">
        <v>733</v>
      </c>
      <c r="AH167" s="1421"/>
      <c r="AI167" s="1421"/>
      <c r="AJ167" s="1020" t="s">
        <v>417</v>
      </c>
      <c r="AK167" s="1422" t="s">
        <v>734</v>
      </c>
      <c r="AL167" s="1422"/>
      <c r="AM167" s="1422"/>
      <c r="AN167" s="1422"/>
      <c r="AO167" s="1422"/>
      <c r="AP167" s="1422"/>
      <c r="AQ167" s="1077">
        <v>34205984504</v>
      </c>
      <c r="AR167" s="1077">
        <v>33896818037</v>
      </c>
      <c r="AS167" s="1079">
        <v>309166467</v>
      </c>
      <c r="AT167" s="1078">
        <v>0</v>
      </c>
      <c r="AU167" s="1015"/>
      <c r="AV167" s="1077">
        <v>32769116804</v>
      </c>
      <c r="AW167" s="1079">
        <v>1127701233</v>
      </c>
      <c r="AX167" s="1077">
        <v>13334526816</v>
      </c>
      <c r="AY167" s="1079">
        <v>19434589988</v>
      </c>
      <c r="AZ167" s="1077">
        <v>13192435972</v>
      </c>
      <c r="BA167" s="1079">
        <v>142090844</v>
      </c>
      <c r="BB167" s="1079">
        <v>13192435972</v>
      </c>
      <c r="BC167" s="1078">
        <v>0</v>
      </c>
      <c r="BD167" s="1079">
        <v>174603638</v>
      </c>
      <c r="BG167" s="1073">
        <f t="shared" ref="BG167:BG223" si="56">+ABS(AQ167)</f>
        <v>34205984504</v>
      </c>
      <c r="BH167" s="1073">
        <f t="shared" ref="BH167:BH223" si="57">+ABS(AR167)</f>
        <v>33896818037</v>
      </c>
      <c r="BI167" s="1073">
        <f t="shared" ref="BI167:BI223" si="58">+ABS(AS167)</f>
        <v>309166467</v>
      </c>
      <c r="BJ167" s="1073">
        <f t="shared" ref="BJ167:BJ223" si="59">+ABS(AT167)</f>
        <v>0</v>
      </c>
      <c r="BK167" s="1073">
        <f t="shared" ref="BK167:BK223" si="60">+ABS(AV167)</f>
        <v>32769116804</v>
      </c>
      <c r="BL167" s="1073">
        <f t="shared" ref="BL167:BL223" si="61">+ABS(AW167)</f>
        <v>1127701233</v>
      </c>
      <c r="BM167" s="1073">
        <f t="shared" ref="BM167:BM223" si="62">+ABS(AX167)</f>
        <v>13334526816</v>
      </c>
      <c r="BN167" s="1073">
        <f t="shared" ref="BN167:BN223" si="63">+ABS(AY167)</f>
        <v>19434589988</v>
      </c>
      <c r="BO167" s="1073">
        <f t="shared" ref="BO167:BO223" si="64">+ABS(AZ167)</f>
        <v>13192435972</v>
      </c>
      <c r="BP167" s="1073">
        <f t="shared" ref="BP167:BP223" si="65">+ABS(BA167)</f>
        <v>142090844</v>
      </c>
      <c r="BQ167" s="1073">
        <f t="shared" ref="BQ167:BQ223" si="66">+ABS(BB167)</f>
        <v>13192435972</v>
      </c>
      <c r="BR167" s="1073">
        <f t="shared" ref="BR167:BR223" si="67">+ABS(BC167)</f>
        <v>0</v>
      </c>
      <c r="BS167" s="1073">
        <f t="shared" ref="BS167:BS223" si="68">+ABS(BD167)</f>
        <v>174603638</v>
      </c>
    </row>
    <row r="168" spans="1:71" s="1021" customFormat="1" ht="12.75" x14ac:dyDescent="0.2">
      <c r="A168" s="1045" t="str">
        <f t="shared" si="55"/>
        <v>C15</v>
      </c>
      <c r="B168" s="1421" t="s">
        <v>453</v>
      </c>
      <c r="C168" s="1421"/>
      <c r="D168" s="1421"/>
      <c r="E168" s="1421"/>
      <c r="F168" s="1421"/>
      <c r="G168" s="1421"/>
      <c r="H168" s="1421"/>
      <c r="I168" s="1421"/>
      <c r="J168" s="1421"/>
      <c r="K168" s="1421"/>
      <c r="L168" s="1421"/>
      <c r="M168" s="1421"/>
      <c r="N168" s="1421"/>
      <c r="O168" s="1421"/>
      <c r="P168" s="1421"/>
      <c r="Q168" s="1421"/>
      <c r="R168" s="1421"/>
      <c r="S168" s="1421"/>
      <c r="T168" s="1420" t="s">
        <v>61</v>
      </c>
      <c r="U168" s="1420"/>
      <c r="V168" s="1420"/>
      <c r="W168" s="1420"/>
      <c r="X168" s="1420"/>
      <c r="Y168" s="1420"/>
      <c r="Z168" s="1420"/>
      <c r="AA168" s="1420"/>
      <c r="AB168" s="1421" t="s">
        <v>732</v>
      </c>
      <c r="AC168" s="1421"/>
      <c r="AD168" s="1421"/>
      <c r="AE168" s="1421"/>
      <c r="AF168" s="1421"/>
      <c r="AG168" s="1421" t="s">
        <v>733</v>
      </c>
      <c r="AH168" s="1421"/>
      <c r="AI168" s="1421"/>
      <c r="AJ168" s="1020" t="s">
        <v>745</v>
      </c>
      <c r="AK168" s="1422" t="s">
        <v>781</v>
      </c>
      <c r="AL168" s="1422"/>
      <c r="AM168" s="1422"/>
      <c r="AN168" s="1422"/>
      <c r="AO168" s="1422"/>
      <c r="AP168" s="1422"/>
      <c r="AQ168" s="1077">
        <v>1140000000</v>
      </c>
      <c r="AR168" s="1076">
        <v>0</v>
      </c>
      <c r="AS168" s="1079">
        <v>1140000000</v>
      </c>
      <c r="AT168" s="1078">
        <v>0</v>
      </c>
      <c r="AU168" s="1015"/>
      <c r="AV168" s="1076">
        <v>0</v>
      </c>
      <c r="AW168" s="1078">
        <v>0</v>
      </c>
      <c r="AX168" s="1076">
        <v>0</v>
      </c>
      <c r="AY168" s="1078">
        <v>0</v>
      </c>
      <c r="AZ168" s="1076">
        <v>0</v>
      </c>
      <c r="BA168" s="1078">
        <v>0</v>
      </c>
      <c r="BB168" s="1078">
        <v>0</v>
      </c>
      <c r="BC168" s="1078">
        <v>0</v>
      </c>
      <c r="BD168" s="1078">
        <v>0</v>
      </c>
      <c r="BG168" s="1073">
        <f t="shared" si="56"/>
        <v>1140000000</v>
      </c>
      <c r="BH168" s="1073">
        <f t="shared" si="57"/>
        <v>0</v>
      </c>
      <c r="BI168" s="1073">
        <f t="shared" si="58"/>
        <v>1140000000</v>
      </c>
      <c r="BJ168" s="1073">
        <f t="shared" si="59"/>
        <v>0</v>
      </c>
      <c r="BK168" s="1073">
        <f t="shared" si="60"/>
        <v>0</v>
      </c>
      <c r="BL168" s="1073">
        <f t="shared" si="61"/>
        <v>0</v>
      </c>
      <c r="BM168" s="1073">
        <f t="shared" si="62"/>
        <v>0</v>
      </c>
      <c r="BN168" s="1073">
        <f t="shared" si="63"/>
        <v>0</v>
      </c>
      <c r="BO168" s="1073">
        <f t="shared" si="64"/>
        <v>0</v>
      </c>
      <c r="BP168" s="1073">
        <f t="shared" si="65"/>
        <v>0</v>
      </c>
      <c r="BQ168" s="1073">
        <f t="shared" si="66"/>
        <v>0</v>
      </c>
      <c r="BR168" s="1073">
        <f t="shared" si="67"/>
        <v>0</v>
      </c>
      <c r="BS168" s="1073">
        <f t="shared" si="68"/>
        <v>0</v>
      </c>
    </row>
    <row r="169" spans="1:71" ht="12.75" x14ac:dyDescent="0.2">
      <c r="A169" s="1045" t="str">
        <f t="shared" si="55"/>
        <v>C12110</v>
      </c>
      <c r="B169" s="1403" t="s">
        <v>453</v>
      </c>
      <c r="C169" s="1403"/>
      <c r="D169" s="1403" t="s">
        <v>782</v>
      </c>
      <c r="E169" s="1403"/>
      <c r="F169" s="1403"/>
      <c r="G169" s="1403"/>
      <c r="H169" s="1403"/>
      <c r="I169" s="1403"/>
      <c r="J169" s="1403"/>
      <c r="K169" s="1403"/>
      <c r="L169" s="1403"/>
      <c r="M169" s="1403"/>
      <c r="N169" s="1403"/>
      <c r="O169" s="1403"/>
      <c r="P169" s="1403"/>
      <c r="Q169" s="1403"/>
      <c r="R169" s="1403"/>
      <c r="S169" s="1403"/>
      <c r="T169" s="1402" t="s">
        <v>783</v>
      </c>
      <c r="U169" s="1402"/>
      <c r="V169" s="1402"/>
      <c r="W169" s="1402"/>
      <c r="X169" s="1402"/>
      <c r="Y169" s="1402"/>
      <c r="Z169" s="1402"/>
      <c r="AA169" s="1402"/>
      <c r="AB169" s="1403" t="s">
        <v>732</v>
      </c>
      <c r="AC169" s="1403"/>
      <c r="AD169" s="1403"/>
      <c r="AE169" s="1403"/>
      <c r="AF169" s="1403"/>
      <c r="AG169" s="1403" t="s">
        <v>733</v>
      </c>
      <c r="AH169" s="1403"/>
      <c r="AI169" s="1403"/>
      <c r="AJ169" s="1014" t="s">
        <v>417</v>
      </c>
      <c r="AK169" s="1404" t="s">
        <v>734</v>
      </c>
      <c r="AL169" s="1404"/>
      <c r="AM169" s="1404"/>
      <c r="AN169" s="1404"/>
      <c r="AO169" s="1404"/>
      <c r="AP169" s="1404"/>
      <c r="AQ169" s="1077">
        <v>16000000000</v>
      </c>
      <c r="AR169" s="1077">
        <v>16000000000</v>
      </c>
      <c r="AS169" s="1078">
        <v>0</v>
      </c>
      <c r="AT169" s="1078">
        <v>0</v>
      </c>
      <c r="AU169" s="1015"/>
      <c r="AV169" s="1077">
        <v>16000000000</v>
      </c>
      <c r="AW169" s="1078">
        <v>0</v>
      </c>
      <c r="AX169" s="1077">
        <v>656067834</v>
      </c>
      <c r="AY169" s="1079">
        <v>15343932166</v>
      </c>
      <c r="AZ169" s="1077">
        <v>656067834</v>
      </c>
      <c r="BA169" s="1078">
        <v>0</v>
      </c>
      <c r="BB169" s="1079">
        <v>656067834</v>
      </c>
      <c r="BC169" s="1078">
        <v>0</v>
      </c>
      <c r="BD169" s="1078">
        <v>0</v>
      </c>
      <c r="BG169" s="1073">
        <f t="shared" si="56"/>
        <v>16000000000</v>
      </c>
      <c r="BH169" s="1073">
        <f t="shared" si="57"/>
        <v>16000000000</v>
      </c>
      <c r="BI169" s="1073">
        <f t="shared" si="58"/>
        <v>0</v>
      </c>
      <c r="BJ169" s="1073">
        <f t="shared" si="59"/>
        <v>0</v>
      </c>
      <c r="BK169" s="1073">
        <f t="shared" si="60"/>
        <v>16000000000</v>
      </c>
      <c r="BL169" s="1073">
        <f t="shared" si="61"/>
        <v>0</v>
      </c>
      <c r="BM169" s="1073">
        <f t="shared" si="62"/>
        <v>656067834</v>
      </c>
      <c r="BN169" s="1073">
        <f t="shared" si="63"/>
        <v>15343932166</v>
      </c>
      <c r="BO169" s="1073">
        <f t="shared" si="64"/>
        <v>656067834</v>
      </c>
      <c r="BP169" s="1073">
        <f t="shared" si="65"/>
        <v>0</v>
      </c>
      <c r="BQ169" s="1073">
        <f t="shared" si="66"/>
        <v>656067834</v>
      </c>
      <c r="BR169" s="1073">
        <f t="shared" si="67"/>
        <v>0</v>
      </c>
      <c r="BS169" s="1073">
        <f t="shared" si="68"/>
        <v>0</v>
      </c>
    </row>
    <row r="170" spans="1:71" ht="12.75" x14ac:dyDescent="0.2">
      <c r="A170" s="1045" t="str">
        <f t="shared" si="55"/>
        <v>C12180010</v>
      </c>
      <c r="B170" s="1403" t="s">
        <v>453</v>
      </c>
      <c r="C170" s="1403"/>
      <c r="D170" s="1403" t="s">
        <v>782</v>
      </c>
      <c r="E170" s="1403"/>
      <c r="F170" s="1403" t="s">
        <v>784</v>
      </c>
      <c r="G170" s="1403"/>
      <c r="H170" s="1403"/>
      <c r="I170" s="1403"/>
      <c r="J170" s="1403"/>
      <c r="K170" s="1403"/>
      <c r="L170" s="1403"/>
      <c r="M170" s="1403"/>
      <c r="N170" s="1403"/>
      <c r="O170" s="1403"/>
      <c r="P170" s="1403"/>
      <c r="Q170" s="1403"/>
      <c r="R170" s="1403"/>
      <c r="S170" s="1403"/>
      <c r="T170" s="1402" t="s">
        <v>785</v>
      </c>
      <c r="U170" s="1402"/>
      <c r="V170" s="1402"/>
      <c r="W170" s="1402"/>
      <c r="X170" s="1402"/>
      <c r="Y170" s="1402"/>
      <c r="Z170" s="1402"/>
      <c r="AA170" s="1402"/>
      <c r="AB170" s="1403" t="s">
        <v>732</v>
      </c>
      <c r="AC170" s="1403"/>
      <c r="AD170" s="1403"/>
      <c r="AE170" s="1403"/>
      <c r="AF170" s="1403"/>
      <c r="AG170" s="1403" t="s">
        <v>733</v>
      </c>
      <c r="AH170" s="1403"/>
      <c r="AI170" s="1403"/>
      <c r="AJ170" s="1014" t="s">
        <v>417</v>
      </c>
      <c r="AK170" s="1404" t="s">
        <v>734</v>
      </c>
      <c r="AL170" s="1404"/>
      <c r="AM170" s="1404"/>
      <c r="AN170" s="1404"/>
      <c r="AO170" s="1404"/>
      <c r="AP170" s="1404"/>
      <c r="AQ170" s="1077">
        <v>16000000000</v>
      </c>
      <c r="AR170" s="1077">
        <v>16000000000</v>
      </c>
      <c r="AS170" s="1078">
        <v>0</v>
      </c>
      <c r="AT170" s="1078">
        <v>0</v>
      </c>
      <c r="AU170" s="1015"/>
      <c r="AV170" s="1077">
        <v>16000000000</v>
      </c>
      <c r="AW170" s="1078">
        <v>0</v>
      </c>
      <c r="AX170" s="1077">
        <v>656067834</v>
      </c>
      <c r="AY170" s="1079">
        <v>15343932166</v>
      </c>
      <c r="AZ170" s="1077">
        <v>656067834</v>
      </c>
      <c r="BA170" s="1078">
        <v>0</v>
      </c>
      <c r="BB170" s="1079">
        <v>656067834</v>
      </c>
      <c r="BC170" s="1078">
        <v>0</v>
      </c>
      <c r="BD170" s="1078">
        <v>0</v>
      </c>
      <c r="BG170" s="1073">
        <f t="shared" si="56"/>
        <v>16000000000</v>
      </c>
      <c r="BH170" s="1073">
        <f t="shared" si="57"/>
        <v>16000000000</v>
      </c>
      <c r="BI170" s="1073">
        <f t="shared" si="58"/>
        <v>0</v>
      </c>
      <c r="BJ170" s="1073">
        <f t="shared" si="59"/>
        <v>0</v>
      </c>
      <c r="BK170" s="1073">
        <f t="shared" si="60"/>
        <v>16000000000</v>
      </c>
      <c r="BL170" s="1073">
        <f t="shared" si="61"/>
        <v>0</v>
      </c>
      <c r="BM170" s="1073">
        <f t="shared" si="62"/>
        <v>656067834</v>
      </c>
      <c r="BN170" s="1073">
        <f t="shared" si="63"/>
        <v>15343932166</v>
      </c>
      <c r="BO170" s="1073">
        <f t="shared" si="64"/>
        <v>656067834</v>
      </c>
      <c r="BP170" s="1073">
        <f t="shared" si="65"/>
        <v>0</v>
      </c>
      <c r="BQ170" s="1073">
        <f t="shared" si="66"/>
        <v>656067834</v>
      </c>
      <c r="BR170" s="1073">
        <f t="shared" si="67"/>
        <v>0</v>
      </c>
      <c r="BS170" s="1073">
        <f t="shared" si="68"/>
        <v>0</v>
      </c>
    </row>
    <row r="171" spans="1:71" ht="12.75" x14ac:dyDescent="0.2">
      <c r="A171" s="1045" t="str">
        <f t="shared" si="55"/>
        <v>C121800110</v>
      </c>
      <c r="B171" s="1411" t="s">
        <v>453</v>
      </c>
      <c r="C171" s="1411"/>
      <c r="D171" s="1411" t="s">
        <v>782</v>
      </c>
      <c r="E171" s="1411"/>
      <c r="F171" s="1411" t="s">
        <v>784</v>
      </c>
      <c r="G171" s="1411"/>
      <c r="H171" s="1411" t="s">
        <v>738</v>
      </c>
      <c r="I171" s="1411"/>
      <c r="J171" s="1411" t="s">
        <v>685</v>
      </c>
      <c r="K171" s="1411"/>
      <c r="L171" s="1411"/>
      <c r="M171" s="1411" t="s">
        <v>685</v>
      </c>
      <c r="N171" s="1411"/>
      <c r="O171" s="1411"/>
      <c r="P171" s="1411" t="s">
        <v>685</v>
      </c>
      <c r="Q171" s="1411"/>
      <c r="R171" s="1411" t="s">
        <v>685</v>
      </c>
      <c r="S171" s="1411"/>
      <c r="T171" s="1412" t="s">
        <v>579</v>
      </c>
      <c r="U171" s="1412"/>
      <c r="V171" s="1412"/>
      <c r="W171" s="1412"/>
      <c r="X171" s="1412"/>
      <c r="Y171" s="1412"/>
      <c r="Z171" s="1412"/>
      <c r="AA171" s="1412"/>
      <c r="AB171" s="1411" t="s">
        <v>732</v>
      </c>
      <c r="AC171" s="1411"/>
      <c r="AD171" s="1411"/>
      <c r="AE171" s="1411"/>
      <c r="AF171" s="1411"/>
      <c r="AG171" s="1411" t="s">
        <v>733</v>
      </c>
      <c r="AH171" s="1411"/>
      <c r="AI171" s="1411"/>
      <c r="AJ171" s="1019" t="s">
        <v>417</v>
      </c>
      <c r="AK171" s="1413" t="s">
        <v>734</v>
      </c>
      <c r="AL171" s="1413"/>
      <c r="AM171" s="1413"/>
      <c r="AN171" s="1413"/>
      <c r="AO171" s="1413"/>
      <c r="AP171" s="1413"/>
      <c r="AQ171" s="1077">
        <v>16000000000</v>
      </c>
      <c r="AR171" s="1077">
        <v>16000000000</v>
      </c>
      <c r="AS171" s="1078">
        <v>0</v>
      </c>
      <c r="AT171" s="1078">
        <v>0</v>
      </c>
      <c r="AU171" s="1015"/>
      <c r="AV171" s="1077">
        <v>16000000000</v>
      </c>
      <c r="AW171" s="1078">
        <v>0</v>
      </c>
      <c r="AX171" s="1077">
        <v>656067834</v>
      </c>
      <c r="AY171" s="1079">
        <v>15343932166</v>
      </c>
      <c r="AZ171" s="1077">
        <v>656067834</v>
      </c>
      <c r="BA171" s="1078">
        <v>0</v>
      </c>
      <c r="BB171" s="1079">
        <v>656067834</v>
      </c>
      <c r="BC171" s="1078">
        <v>0</v>
      </c>
      <c r="BD171" s="1078">
        <v>0</v>
      </c>
      <c r="BG171" s="1073">
        <f t="shared" si="56"/>
        <v>16000000000</v>
      </c>
      <c r="BH171" s="1073">
        <f t="shared" si="57"/>
        <v>16000000000</v>
      </c>
      <c r="BI171" s="1073">
        <f t="shared" si="58"/>
        <v>0</v>
      </c>
      <c r="BJ171" s="1073">
        <f t="shared" si="59"/>
        <v>0</v>
      </c>
      <c r="BK171" s="1073">
        <f t="shared" si="60"/>
        <v>16000000000</v>
      </c>
      <c r="BL171" s="1073">
        <f t="shared" si="61"/>
        <v>0</v>
      </c>
      <c r="BM171" s="1073">
        <f t="shared" si="62"/>
        <v>656067834</v>
      </c>
      <c r="BN171" s="1073">
        <f t="shared" si="63"/>
        <v>15343932166</v>
      </c>
      <c r="BO171" s="1073">
        <f t="shared" si="64"/>
        <v>656067834</v>
      </c>
      <c r="BP171" s="1073">
        <f t="shared" si="65"/>
        <v>0</v>
      </c>
      <c r="BQ171" s="1073">
        <f t="shared" si="66"/>
        <v>656067834</v>
      </c>
      <c r="BR171" s="1073">
        <f t="shared" si="67"/>
        <v>0</v>
      </c>
      <c r="BS171" s="1073">
        <f t="shared" si="68"/>
        <v>0</v>
      </c>
    </row>
    <row r="172" spans="1:71" ht="12.75" x14ac:dyDescent="0.2">
      <c r="A172" s="1045" t="str">
        <f t="shared" si="55"/>
        <v>C12210</v>
      </c>
      <c r="B172" s="1403" t="s">
        <v>453</v>
      </c>
      <c r="C172" s="1403"/>
      <c r="D172" s="1403" t="s">
        <v>786</v>
      </c>
      <c r="E172" s="1403"/>
      <c r="F172" s="1403"/>
      <c r="G172" s="1403"/>
      <c r="H172" s="1403"/>
      <c r="I172" s="1403"/>
      <c r="J172" s="1403"/>
      <c r="K172" s="1403"/>
      <c r="L172" s="1403"/>
      <c r="M172" s="1403"/>
      <c r="N172" s="1403"/>
      <c r="O172" s="1403"/>
      <c r="P172" s="1403"/>
      <c r="Q172" s="1403"/>
      <c r="R172" s="1403"/>
      <c r="S172" s="1403"/>
      <c r="T172" s="1402" t="s">
        <v>787</v>
      </c>
      <c r="U172" s="1402"/>
      <c r="V172" s="1402"/>
      <c r="W172" s="1402"/>
      <c r="X172" s="1402"/>
      <c r="Y172" s="1402"/>
      <c r="Z172" s="1402"/>
      <c r="AA172" s="1402"/>
      <c r="AB172" s="1403" t="s">
        <v>732</v>
      </c>
      <c r="AC172" s="1403"/>
      <c r="AD172" s="1403"/>
      <c r="AE172" s="1403"/>
      <c r="AF172" s="1403"/>
      <c r="AG172" s="1403" t="s">
        <v>733</v>
      </c>
      <c r="AH172" s="1403"/>
      <c r="AI172" s="1403"/>
      <c r="AJ172" s="1014" t="s">
        <v>417</v>
      </c>
      <c r="AK172" s="1404" t="s">
        <v>734</v>
      </c>
      <c r="AL172" s="1404"/>
      <c r="AM172" s="1404"/>
      <c r="AN172" s="1404"/>
      <c r="AO172" s="1404"/>
      <c r="AP172" s="1404"/>
      <c r="AQ172" s="1077">
        <v>800000000</v>
      </c>
      <c r="AR172" s="1077">
        <v>800000000</v>
      </c>
      <c r="AS172" s="1078">
        <v>0</v>
      </c>
      <c r="AT172" s="1078">
        <v>0</v>
      </c>
      <c r="AU172" s="1015"/>
      <c r="AV172" s="1077">
        <v>775775475</v>
      </c>
      <c r="AW172" s="1079">
        <v>24224525</v>
      </c>
      <c r="AX172" s="1077">
        <v>745126700</v>
      </c>
      <c r="AY172" s="1079">
        <v>30648775</v>
      </c>
      <c r="AZ172" s="1077">
        <v>745126700</v>
      </c>
      <c r="BA172" s="1078">
        <v>0</v>
      </c>
      <c r="BB172" s="1079">
        <v>745126700</v>
      </c>
      <c r="BC172" s="1078">
        <v>0</v>
      </c>
      <c r="BD172" s="1079">
        <v>174477638</v>
      </c>
      <c r="BG172" s="1073">
        <f t="shared" si="56"/>
        <v>800000000</v>
      </c>
      <c r="BH172" s="1073">
        <f t="shared" si="57"/>
        <v>800000000</v>
      </c>
      <c r="BI172" s="1073">
        <f t="shared" si="58"/>
        <v>0</v>
      </c>
      <c r="BJ172" s="1073">
        <f t="shared" si="59"/>
        <v>0</v>
      </c>
      <c r="BK172" s="1073">
        <f t="shared" si="60"/>
        <v>775775475</v>
      </c>
      <c r="BL172" s="1073">
        <f t="shared" si="61"/>
        <v>24224525</v>
      </c>
      <c r="BM172" s="1073">
        <f t="shared" si="62"/>
        <v>745126700</v>
      </c>
      <c r="BN172" s="1073">
        <f t="shared" si="63"/>
        <v>30648775</v>
      </c>
      <c r="BO172" s="1073">
        <f t="shared" si="64"/>
        <v>745126700</v>
      </c>
      <c r="BP172" s="1073">
        <f t="shared" si="65"/>
        <v>0</v>
      </c>
      <c r="BQ172" s="1073">
        <f t="shared" si="66"/>
        <v>745126700</v>
      </c>
      <c r="BR172" s="1073">
        <f t="shared" si="67"/>
        <v>0</v>
      </c>
      <c r="BS172" s="1073">
        <f t="shared" si="68"/>
        <v>174477638</v>
      </c>
    </row>
    <row r="173" spans="1:71" ht="12.75" x14ac:dyDescent="0.2">
      <c r="A173" s="1045" t="str">
        <f t="shared" si="55"/>
        <v>C12280010</v>
      </c>
      <c r="B173" s="1403" t="s">
        <v>453</v>
      </c>
      <c r="C173" s="1403"/>
      <c r="D173" s="1403" t="s">
        <v>786</v>
      </c>
      <c r="E173" s="1403"/>
      <c r="F173" s="1403" t="s">
        <v>784</v>
      </c>
      <c r="G173" s="1403"/>
      <c r="H173" s="1403"/>
      <c r="I173" s="1403"/>
      <c r="J173" s="1403"/>
      <c r="K173" s="1403"/>
      <c r="L173" s="1403"/>
      <c r="M173" s="1403"/>
      <c r="N173" s="1403"/>
      <c r="O173" s="1403"/>
      <c r="P173" s="1403"/>
      <c r="Q173" s="1403"/>
      <c r="R173" s="1403"/>
      <c r="S173" s="1403"/>
      <c r="T173" s="1402" t="s">
        <v>785</v>
      </c>
      <c r="U173" s="1402"/>
      <c r="V173" s="1402"/>
      <c r="W173" s="1402"/>
      <c r="X173" s="1402"/>
      <c r="Y173" s="1402"/>
      <c r="Z173" s="1402"/>
      <c r="AA173" s="1402"/>
      <c r="AB173" s="1403" t="s">
        <v>732</v>
      </c>
      <c r="AC173" s="1403"/>
      <c r="AD173" s="1403"/>
      <c r="AE173" s="1403"/>
      <c r="AF173" s="1403"/>
      <c r="AG173" s="1403" t="s">
        <v>733</v>
      </c>
      <c r="AH173" s="1403"/>
      <c r="AI173" s="1403"/>
      <c r="AJ173" s="1014" t="s">
        <v>417</v>
      </c>
      <c r="AK173" s="1404" t="s">
        <v>734</v>
      </c>
      <c r="AL173" s="1404"/>
      <c r="AM173" s="1404"/>
      <c r="AN173" s="1404"/>
      <c r="AO173" s="1404"/>
      <c r="AP173" s="1404"/>
      <c r="AQ173" s="1077">
        <v>800000000</v>
      </c>
      <c r="AR173" s="1077">
        <v>800000000</v>
      </c>
      <c r="AS173" s="1078">
        <v>0</v>
      </c>
      <c r="AT173" s="1078">
        <v>0</v>
      </c>
      <c r="AU173" s="1015"/>
      <c r="AV173" s="1077">
        <v>775775475</v>
      </c>
      <c r="AW173" s="1079">
        <v>24224525</v>
      </c>
      <c r="AX173" s="1077">
        <v>745126700</v>
      </c>
      <c r="AY173" s="1079">
        <v>30648775</v>
      </c>
      <c r="AZ173" s="1077">
        <v>745126700</v>
      </c>
      <c r="BA173" s="1078">
        <v>0</v>
      </c>
      <c r="BB173" s="1079">
        <v>745126700</v>
      </c>
      <c r="BC173" s="1078">
        <v>0</v>
      </c>
      <c r="BD173" s="1079">
        <v>174477638</v>
      </c>
      <c r="BG173" s="1073">
        <f t="shared" si="56"/>
        <v>800000000</v>
      </c>
      <c r="BH173" s="1073">
        <f t="shared" si="57"/>
        <v>800000000</v>
      </c>
      <c r="BI173" s="1073">
        <f t="shared" si="58"/>
        <v>0</v>
      </c>
      <c r="BJ173" s="1073">
        <f t="shared" si="59"/>
        <v>0</v>
      </c>
      <c r="BK173" s="1073">
        <f t="shared" si="60"/>
        <v>775775475</v>
      </c>
      <c r="BL173" s="1073">
        <f t="shared" si="61"/>
        <v>24224525</v>
      </c>
      <c r="BM173" s="1073">
        <f t="shared" si="62"/>
        <v>745126700</v>
      </c>
      <c r="BN173" s="1073">
        <f t="shared" si="63"/>
        <v>30648775</v>
      </c>
      <c r="BO173" s="1073">
        <f t="shared" si="64"/>
        <v>745126700</v>
      </c>
      <c r="BP173" s="1073">
        <f t="shared" si="65"/>
        <v>0</v>
      </c>
      <c r="BQ173" s="1073">
        <f t="shared" si="66"/>
        <v>745126700</v>
      </c>
      <c r="BR173" s="1073">
        <f t="shared" si="67"/>
        <v>0</v>
      </c>
      <c r="BS173" s="1073">
        <f t="shared" si="68"/>
        <v>174477638</v>
      </c>
    </row>
    <row r="174" spans="1:71" ht="12.75" x14ac:dyDescent="0.2">
      <c r="A174" s="1045" t="str">
        <f t="shared" si="55"/>
        <v>C122800210</v>
      </c>
      <c r="B174" s="1411" t="s">
        <v>453</v>
      </c>
      <c r="C174" s="1411"/>
      <c r="D174" s="1411" t="s">
        <v>786</v>
      </c>
      <c r="E174" s="1411"/>
      <c r="F174" s="1411" t="s">
        <v>784</v>
      </c>
      <c r="G174" s="1411"/>
      <c r="H174" s="1411" t="s">
        <v>741</v>
      </c>
      <c r="I174" s="1411"/>
      <c r="J174" s="1411"/>
      <c r="K174" s="1411"/>
      <c r="L174" s="1411"/>
      <c r="M174" s="1411"/>
      <c r="N174" s="1411"/>
      <c r="O174" s="1411"/>
      <c r="P174" s="1411"/>
      <c r="Q174" s="1411"/>
      <c r="R174" s="1411"/>
      <c r="S174" s="1411"/>
      <c r="T174" s="1412" t="s">
        <v>454</v>
      </c>
      <c r="U174" s="1412"/>
      <c r="V174" s="1412"/>
      <c r="W174" s="1412"/>
      <c r="X174" s="1412"/>
      <c r="Y174" s="1412"/>
      <c r="Z174" s="1412"/>
      <c r="AA174" s="1412"/>
      <c r="AB174" s="1411" t="s">
        <v>732</v>
      </c>
      <c r="AC174" s="1411"/>
      <c r="AD174" s="1411"/>
      <c r="AE174" s="1411"/>
      <c r="AF174" s="1411"/>
      <c r="AG174" s="1411" t="s">
        <v>733</v>
      </c>
      <c r="AH174" s="1411"/>
      <c r="AI174" s="1411"/>
      <c r="AJ174" s="1019" t="s">
        <v>417</v>
      </c>
      <c r="AK174" s="1413" t="s">
        <v>734</v>
      </c>
      <c r="AL174" s="1413"/>
      <c r="AM174" s="1413"/>
      <c r="AN174" s="1413"/>
      <c r="AO174" s="1413"/>
      <c r="AP174" s="1413"/>
      <c r="AQ174" s="1077">
        <v>708824959</v>
      </c>
      <c r="AR174" s="1077">
        <v>708824959</v>
      </c>
      <c r="AS174" s="1078">
        <v>0</v>
      </c>
      <c r="AT174" s="1078">
        <v>0</v>
      </c>
      <c r="AU174" s="1015"/>
      <c r="AV174" s="1077">
        <v>684600434</v>
      </c>
      <c r="AW174" s="1079">
        <v>24224525</v>
      </c>
      <c r="AX174" s="1077">
        <v>653951659</v>
      </c>
      <c r="AY174" s="1079">
        <v>30648775</v>
      </c>
      <c r="AZ174" s="1077">
        <v>653951659</v>
      </c>
      <c r="BA174" s="1078">
        <v>0</v>
      </c>
      <c r="BB174" s="1079">
        <v>653951659</v>
      </c>
      <c r="BC174" s="1078">
        <v>0</v>
      </c>
      <c r="BD174" s="1079">
        <v>174477638</v>
      </c>
      <c r="BG174" s="1073">
        <f t="shared" si="56"/>
        <v>708824959</v>
      </c>
      <c r="BH174" s="1073">
        <f t="shared" si="57"/>
        <v>708824959</v>
      </c>
      <c r="BI174" s="1073">
        <f t="shared" si="58"/>
        <v>0</v>
      </c>
      <c r="BJ174" s="1073">
        <f t="shared" si="59"/>
        <v>0</v>
      </c>
      <c r="BK174" s="1073">
        <f t="shared" si="60"/>
        <v>684600434</v>
      </c>
      <c r="BL174" s="1073">
        <f t="shared" si="61"/>
        <v>24224525</v>
      </c>
      <c r="BM174" s="1073">
        <f t="shared" si="62"/>
        <v>653951659</v>
      </c>
      <c r="BN174" s="1073">
        <f t="shared" si="63"/>
        <v>30648775</v>
      </c>
      <c r="BO174" s="1073">
        <f t="shared" si="64"/>
        <v>653951659</v>
      </c>
      <c r="BP174" s="1073">
        <f t="shared" si="65"/>
        <v>0</v>
      </c>
      <c r="BQ174" s="1073">
        <f t="shared" si="66"/>
        <v>653951659</v>
      </c>
      <c r="BR174" s="1073">
        <f t="shared" si="67"/>
        <v>0</v>
      </c>
      <c r="BS174" s="1073">
        <f t="shared" si="68"/>
        <v>174477638</v>
      </c>
    </row>
    <row r="175" spans="1:71" ht="12.75" x14ac:dyDescent="0.2">
      <c r="A175" s="1045" t="str">
        <f t="shared" si="55"/>
        <v>C122800310</v>
      </c>
      <c r="B175" s="1411" t="s">
        <v>453</v>
      </c>
      <c r="C175" s="1411"/>
      <c r="D175" s="1411" t="s">
        <v>786</v>
      </c>
      <c r="E175" s="1411"/>
      <c r="F175" s="1411" t="s">
        <v>784</v>
      </c>
      <c r="G175" s="1411"/>
      <c r="H175" s="1411" t="s">
        <v>748</v>
      </c>
      <c r="I175" s="1411"/>
      <c r="J175" s="1411" t="s">
        <v>685</v>
      </c>
      <c r="K175" s="1411"/>
      <c r="L175" s="1411"/>
      <c r="M175" s="1411" t="s">
        <v>685</v>
      </c>
      <c r="N175" s="1411"/>
      <c r="O175" s="1411"/>
      <c r="P175" s="1411" t="s">
        <v>685</v>
      </c>
      <c r="Q175" s="1411"/>
      <c r="R175" s="1411" t="s">
        <v>685</v>
      </c>
      <c r="S175" s="1411"/>
      <c r="T175" s="1412" t="s">
        <v>788</v>
      </c>
      <c r="U175" s="1412"/>
      <c r="V175" s="1412"/>
      <c r="W175" s="1412"/>
      <c r="X175" s="1412"/>
      <c r="Y175" s="1412"/>
      <c r="Z175" s="1412"/>
      <c r="AA175" s="1412"/>
      <c r="AB175" s="1411" t="s">
        <v>732</v>
      </c>
      <c r="AC175" s="1411"/>
      <c r="AD175" s="1411"/>
      <c r="AE175" s="1411"/>
      <c r="AF175" s="1411"/>
      <c r="AG175" s="1411" t="s">
        <v>733</v>
      </c>
      <c r="AH175" s="1411"/>
      <c r="AI175" s="1411"/>
      <c r="AJ175" s="1019" t="s">
        <v>417</v>
      </c>
      <c r="AK175" s="1413" t="s">
        <v>734</v>
      </c>
      <c r="AL175" s="1413"/>
      <c r="AM175" s="1413"/>
      <c r="AN175" s="1413"/>
      <c r="AO175" s="1413"/>
      <c r="AP175" s="1413"/>
      <c r="AQ175" s="1077">
        <v>91175041</v>
      </c>
      <c r="AR175" s="1077">
        <v>91175041</v>
      </c>
      <c r="AS175" s="1078">
        <v>0</v>
      </c>
      <c r="AT175" s="1078">
        <v>0</v>
      </c>
      <c r="AU175" s="1015"/>
      <c r="AV175" s="1077">
        <v>91175041</v>
      </c>
      <c r="AW175" s="1078">
        <v>0</v>
      </c>
      <c r="AX175" s="1077">
        <v>91175041</v>
      </c>
      <c r="AY175" s="1078">
        <v>0</v>
      </c>
      <c r="AZ175" s="1077">
        <v>91175041</v>
      </c>
      <c r="BA175" s="1078">
        <v>0</v>
      </c>
      <c r="BB175" s="1079">
        <v>91175041</v>
      </c>
      <c r="BC175" s="1078">
        <v>0</v>
      </c>
      <c r="BD175" s="1078">
        <v>0</v>
      </c>
      <c r="BG175" s="1073">
        <f t="shared" si="56"/>
        <v>91175041</v>
      </c>
      <c r="BH175" s="1073">
        <f t="shared" si="57"/>
        <v>91175041</v>
      </c>
      <c r="BI175" s="1073">
        <f t="shared" si="58"/>
        <v>0</v>
      </c>
      <c r="BJ175" s="1073">
        <f t="shared" si="59"/>
        <v>0</v>
      </c>
      <c r="BK175" s="1073">
        <f t="shared" si="60"/>
        <v>91175041</v>
      </c>
      <c r="BL175" s="1073">
        <f t="shared" si="61"/>
        <v>0</v>
      </c>
      <c r="BM175" s="1073">
        <f t="shared" si="62"/>
        <v>91175041</v>
      </c>
      <c r="BN175" s="1073">
        <f t="shared" si="63"/>
        <v>0</v>
      </c>
      <c r="BO175" s="1073">
        <f t="shared" si="64"/>
        <v>91175041</v>
      </c>
      <c r="BP175" s="1073">
        <f t="shared" si="65"/>
        <v>0</v>
      </c>
      <c r="BQ175" s="1073">
        <f t="shared" si="66"/>
        <v>91175041</v>
      </c>
      <c r="BR175" s="1073">
        <f t="shared" si="67"/>
        <v>0</v>
      </c>
      <c r="BS175" s="1073">
        <f t="shared" si="68"/>
        <v>0</v>
      </c>
    </row>
    <row r="176" spans="1:71" ht="12.75" x14ac:dyDescent="0.2">
      <c r="A176" s="1045" t="str">
        <f t="shared" si="55"/>
        <v>C21310</v>
      </c>
      <c r="B176" s="1403" t="s">
        <v>453</v>
      </c>
      <c r="C176" s="1403"/>
      <c r="D176" s="1403" t="s">
        <v>789</v>
      </c>
      <c r="E176" s="1403"/>
      <c r="F176" s="1403"/>
      <c r="G176" s="1403"/>
      <c r="H176" s="1403"/>
      <c r="I176" s="1403"/>
      <c r="J176" s="1403"/>
      <c r="K176" s="1403"/>
      <c r="L176" s="1403"/>
      <c r="M176" s="1403"/>
      <c r="N176" s="1403"/>
      <c r="O176" s="1403"/>
      <c r="P176" s="1403"/>
      <c r="Q176" s="1403"/>
      <c r="R176" s="1403"/>
      <c r="S176" s="1403"/>
      <c r="T176" s="1402" t="s">
        <v>790</v>
      </c>
      <c r="U176" s="1402"/>
      <c r="V176" s="1402"/>
      <c r="W176" s="1402"/>
      <c r="X176" s="1402"/>
      <c r="Y176" s="1402"/>
      <c r="Z176" s="1402"/>
      <c r="AA176" s="1402"/>
      <c r="AB176" s="1403" t="s">
        <v>732</v>
      </c>
      <c r="AC176" s="1403"/>
      <c r="AD176" s="1403"/>
      <c r="AE176" s="1403"/>
      <c r="AF176" s="1403"/>
      <c r="AG176" s="1403" t="s">
        <v>733</v>
      </c>
      <c r="AH176" s="1403"/>
      <c r="AI176" s="1403"/>
      <c r="AJ176" s="1014" t="s">
        <v>417</v>
      </c>
      <c r="AK176" s="1404" t="s">
        <v>734</v>
      </c>
      <c r="AL176" s="1404"/>
      <c r="AM176" s="1404"/>
      <c r="AN176" s="1404"/>
      <c r="AO176" s="1404"/>
      <c r="AP176" s="1404"/>
      <c r="AQ176" s="1077">
        <v>540000000</v>
      </c>
      <c r="AR176" s="1077">
        <v>539200000</v>
      </c>
      <c r="AS176" s="1079">
        <v>800000</v>
      </c>
      <c r="AT176" s="1078">
        <v>0</v>
      </c>
      <c r="AU176" s="1015"/>
      <c r="AV176" s="1077">
        <v>534807628</v>
      </c>
      <c r="AW176" s="1079">
        <v>4392372</v>
      </c>
      <c r="AX176" s="1076">
        <v>0</v>
      </c>
      <c r="AY176" s="1079">
        <v>534807628</v>
      </c>
      <c r="AZ176" s="1076">
        <v>0</v>
      </c>
      <c r="BA176" s="1078">
        <v>0</v>
      </c>
      <c r="BB176" s="1078">
        <v>0</v>
      </c>
      <c r="BC176" s="1078">
        <v>0</v>
      </c>
      <c r="BD176" s="1078">
        <v>0</v>
      </c>
      <c r="BG176" s="1073">
        <f t="shared" si="56"/>
        <v>540000000</v>
      </c>
      <c r="BH176" s="1073">
        <f t="shared" si="57"/>
        <v>539200000</v>
      </c>
      <c r="BI176" s="1073">
        <f t="shared" si="58"/>
        <v>800000</v>
      </c>
      <c r="BJ176" s="1073">
        <f t="shared" si="59"/>
        <v>0</v>
      </c>
      <c r="BK176" s="1073">
        <f t="shared" si="60"/>
        <v>534807628</v>
      </c>
      <c r="BL176" s="1073">
        <f t="shared" si="61"/>
        <v>4392372</v>
      </c>
      <c r="BM176" s="1073">
        <f t="shared" si="62"/>
        <v>0</v>
      </c>
      <c r="BN176" s="1073">
        <f t="shared" si="63"/>
        <v>534807628</v>
      </c>
      <c r="BO176" s="1073">
        <f t="shared" si="64"/>
        <v>0</v>
      </c>
      <c r="BP176" s="1073">
        <f t="shared" si="65"/>
        <v>0</v>
      </c>
      <c r="BQ176" s="1073">
        <f t="shared" si="66"/>
        <v>0</v>
      </c>
      <c r="BR176" s="1073">
        <f t="shared" si="67"/>
        <v>0</v>
      </c>
      <c r="BS176" s="1073">
        <f t="shared" si="68"/>
        <v>0</v>
      </c>
    </row>
    <row r="177" spans="1:71" ht="12.75" x14ac:dyDescent="0.2">
      <c r="A177" s="1045" t="str">
        <f t="shared" si="55"/>
        <v>C21380010</v>
      </c>
      <c r="B177" s="1403" t="s">
        <v>453</v>
      </c>
      <c r="C177" s="1403"/>
      <c r="D177" s="1403" t="s">
        <v>789</v>
      </c>
      <c r="E177" s="1403"/>
      <c r="F177" s="1403" t="s">
        <v>784</v>
      </c>
      <c r="G177" s="1403"/>
      <c r="H177" s="1403"/>
      <c r="I177" s="1403"/>
      <c r="J177" s="1403"/>
      <c r="K177" s="1403"/>
      <c r="L177" s="1403"/>
      <c r="M177" s="1403"/>
      <c r="N177" s="1403"/>
      <c r="O177" s="1403"/>
      <c r="P177" s="1403"/>
      <c r="Q177" s="1403"/>
      <c r="R177" s="1403"/>
      <c r="S177" s="1403"/>
      <c r="T177" s="1402" t="s">
        <v>785</v>
      </c>
      <c r="U177" s="1402"/>
      <c r="V177" s="1402"/>
      <c r="W177" s="1402"/>
      <c r="X177" s="1402"/>
      <c r="Y177" s="1402"/>
      <c r="Z177" s="1402"/>
      <c r="AA177" s="1402"/>
      <c r="AB177" s="1403" t="s">
        <v>732</v>
      </c>
      <c r="AC177" s="1403"/>
      <c r="AD177" s="1403"/>
      <c r="AE177" s="1403"/>
      <c r="AF177" s="1403"/>
      <c r="AG177" s="1403" t="s">
        <v>733</v>
      </c>
      <c r="AH177" s="1403"/>
      <c r="AI177" s="1403"/>
      <c r="AJ177" s="1014" t="s">
        <v>417</v>
      </c>
      <c r="AK177" s="1404" t="s">
        <v>734</v>
      </c>
      <c r="AL177" s="1404"/>
      <c r="AM177" s="1404"/>
      <c r="AN177" s="1404"/>
      <c r="AO177" s="1404"/>
      <c r="AP177" s="1404"/>
      <c r="AQ177" s="1077">
        <v>540000000</v>
      </c>
      <c r="AR177" s="1077">
        <v>539200000</v>
      </c>
      <c r="AS177" s="1079">
        <v>800000</v>
      </c>
      <c r="AT177" s="1078">
        <v>0</v>
      </c>
      <c r="AU177" s="1015"/>
      <c r="AV177" s="1077">
        <v>534807628</v>
      </c>
      <c r="AW177" s="1079">
        <v>4392372</v>
      </c>
      <c r="AX177" s="1076">
        <v>0</v>
      </c>
      <c r="AY177" s="1079">
        <v>534807628</v>
      </c>
      <c r="AZ177" s="1076">
        <v>0</v>
      </c>
      <c r="BA177" s="1078">
        <v>0</v>
      </c>
      <c r="BB177" s="1078">
        <v>0</v>
      </c>
      <c r="BC177" s="1078">
        <v>0</v>
      </c>
      <c r="BD177" s="1078">
        <v>0</v>
      </c>
      <c r="BG177" s="1073">
        <f t="shared" si="56"/>
        <v>540000000</v>
      </c>
      <c r="BH177" s="1073">
        <f t="shared" si="57"/>
        <v>539200000</v>
      </c>
      <c r="BI177" s="1073">
        <f t="shared" si="58"/>
        <v>800000</v>
      </c>
      <c r="BJ177" s="1073">
        <f t="shared" si="59"/>
        <v>0</v>
      </c>
      <c r="BK177" s="1073">
        <f t="shared" si="60"/>
        <v>534807628</v>
      </c>
      <c r="BL177" s="1073">
        <f t="shared" si="61"/>
        <v>4392372</v>
      </c>
      <c r="BM177" s="1073">
        <f t="shared" si="62"/>
        <v>0</v>
      </c>
      <c r="BN177" s="1073">
        <f t="shared" si="63"/>
        <v>534807628</v>
      </c>
      <c r="BO177" s="1073">
        <f t="shared" si="64"/>
        <v>0</v>
      </c>
      <c r="BP177" s="1073">
        <f t="shared" si="65"/>
        <v>0</v>
      </c>
      <c r="BQ177" s="1073">
        <f t="shared" si="66"/>
        <v>0</v>
      </c>
      <c r="BR177" s="1073">
        <f t="shared" si="67"/>
        <v>0</v>
      </c>
      <c r="BS177" s="1073">
        <f t="shared" si="68"/>
        <v>0</v>
      </c>
    </row>
    <row r="178" spans="1:71" ht="12.75" x14ac:dyDescent="0.2">
      <c r="A178" s="1045" t="str">
        <f t="shared" si="55"/>
        <v>C213800110</v>
      </c>
      <c r="B178" s="1411" t="s">
        <v>453</v>
      </c>
      <c r="C178" s="1411"/>
      <c r="D178" s="1411" t="s">
        <v>789</v>
      </c>
      <c r="E178" s="1411"/>
      <c r="F178" s="1411" t="s">
        <v>784</v>
      </c>
      <c r="G178" s="1411"/>
      <c r="H178" s="1411" t="s">
        <v>738</v>
      </c>
      <c r="I178" s="1411"/>
      <c r="J178" s="1411" t="s">
        <v>685</v>
      </c>
      <c r="K178" s="1411"/>
      <c r="L178" s="1411"/>
      <c r="M178" s="1411" t="s">
        <v>685</v>
      </c>
      <c r="N178" s="1411"/>
      <c r="O178" s="1411"/>
      <c r="P178" s="1411" t="s">
        <v>685</v>
      </c>
      <c r="Q178" s="1411"/>
      <c r="R178" s="1411" t="s">
        <v>685</v>
      </c>
      <c r="S178" s="1411"/>
      <c r="T178" s="1412" t="s">
        <v>580</v>
      </c>
      <c r="U178" s="1412"/>
      <c r="V178" s="1412"/>
      <c r="W178" s="1412"/>
      <c r="X178" s="1412"/>
      <c r="Y178" s="1412"/>
      <c r="Z178" s="1412"/>
      <c r="AA178" s="1412"/>
      <c r="AB178" s="1411" t="s">
        <v>732</v>
      </c>
      <c r="AC178" s="1411"/>
      <c r="AD178" s="1411"/>
      <c r="AE178" s="1411"/>
      <c r="AF178" s="1411"/>
      <c r="AG178" s="1411" t="s">
        <v>733</v>
      </c>
      <c r="AH178" s="1411"/>
      <c r="AI178" s="1411"/>
      <c r="AJ178" s="1019" t="s">
        <v>417</v>
      </c>
      <c r="AK178" s="1413" t="s">
        <v>734</v>
      </c>
      <c r="AL178" s="1413"/>
      <c r="AM178" s="1413"/>
      <c r="AN178" s="1413"/>
      <c r="AO178" s="1413"/>
      <c r="AP178" s="1413"/>
      <c r="AQ178" s="1077">
        <v>540000000</v>
      </c>
      <c r="AR178" s="1077">
        <v>539200000</v>
      </c>
      <c r="AS178" s="1079">
        <v>800000</v>
      </c>
      <c r="AT178" s="1078">
        <v>0</v>
      </c>
      <c r="AU178" s="1015"/>
      <c r="AV178" s="1077">
        <v>534807628</v>
      </c>
      <c r="AW178" s="1079">
        <v>4392372</v>
      </c>
      <c r="AX178" s="1076">
        <v>0</v>
      </c>
      <c r="AY178" s="1079">
        <v>534807628</v>
      </c>
      <c r="AZ178" s="1076">
        <v>0</v>
      </c>
      <c r="BA178" s="1078">
        <v>0</v>
      </c>
      <c r="BB178" s="1078">
        <v>0</v>
      </c>
      <c r="BC178" s="1078">
        <v>0</v>
      </c>
      <c r="BD178" s="1078">
        <v>0</v>
      </c>
      <c r="BG178" s="1073">
        <f t="shared" si="56"/>
        <v>540000000</v>
      </c>
      <c r="BH178" s="1073">
        <f t="shared" si="57"/>
        <v>539200000</v>
      </c>
      <c r="BI178" s="1073">
        <f t="shared" si="58"/>
        <v>800000</v>
      </c>
      <c r="BJ178" s="1073">
        <f t="shared" si="59"/>
        <v>0</v>
      </c>
      <c r="BK178" s="1073">
        <f t="shared" si="60"/>
        <v>534807628</v>
      </c>
      <c r="BL178" s="1073">
        <f t="shared" si="61"/>
        <v>4392372</v>
      </c>
      <c r="BM178" s="1073">
        <f t="shared" si="62"/>
        <v>0</v>
      </c>
      <c r="BN178" s="1073">
        <f t="shared" si="63"/>
        <v>534807628</v>
      </c>
      <c r="BO178" s="1073">
        <f t="shared" si="64"/>
        <v>0</v>
      </c>
      <c r="BP178" s="1073">
        <f t="shared" si="65"/>
        <v>0</v>
      </c>
      <c r="BQ178" s="1073">
        <f t="shared" si="66"/>
        <v>0</v>
      </c>
      <c r="BR178" s="1073">
        <f t="shared" si="67"/>
        <v>0</v>
      </c>
      <c r="BS178" s="1073">
        <f t="shared" si="68"/>
        <v>0</v>
      </c>
    </row>
    <row r="179" spans="1:71" ht="12.75" x14ac:dyDescent="0.2">
      <c r="A179" s="1045" t="str">
        <f t="shared" si="55"/>
        <v>C31010</v>
      </c>
      <c r="B179" s="1403" t="s">
        <v>453</v>
      </c>
      <c r="C179" s="1403"/>
      <c r="D179" s="1403" t="s">
        <v>791</v>
      </c>
      <c r="E179" s="1403"/>
      <c r="F179" s="1403"/>
      <c r="G179" s="1403"/>
      <c r="H179" s="1403"/>
      <c r="I179" s="1403"/>
      <c r="J179" s="1403"/>
      <c r="K179" s="1403"/>
      <c r="L179" s="1403"/>
      <c r="M179" s="1403"/>
      <c r="N179" s="1403"/>
      <c r="O179" s="1403"/>
      <c r="P179" s="1403"/>
      <c r="Q179" s="1403"/>
      <c r="R179" s="1403"/>
      <c r="S179" s="1403"/>
      <c r="T179" s="1402" t="s">
        <v>792</v>
      </c>
      <c r="U179" s="1402"/>
      <c r="V179" s="1402"/>
      <c r="W179" s="1402"/>
      <c r="X179" s="1402"/>
      <c r="Y179" s="1402"/>
      <c r="Z179" s="1402"/>
      <c r="AA179" s="1402"/>
      <c r="AB179" s="1403" t="s">
        <v>732</v>
      </c>
      <c r="AC179" s="1403"/>
      <c r="AD179" s="1403"/>
      <c r="AE179" s="1403"/>
      <c r="AF179" s="1403"/>
      <c r="AG179" s="1403" t="s">
        <v>733</v>
      </c>
      <c r="AH179" s="1403"/>
      <c r="AI179" s="1403"/>
      <c r="AJ179" s="1014" t="s">
        <v>417</v>
      </c>
      <c r="AK179" s="1404" t="s">
        <v>734</v>
      </c>
      <c r="AL179" s="1404"/>
      <c r="AM179" s="1404"/>
      <c r="AN179" s="1404"/>
      <c r="AO179" s="1404"/>
      <c r="AP179" s="1404"/>
      <c r="AQ179" s="1077">
        <v>3394000000</v>
      </c>
      <c r="AR179" s="1077">
        <v>3244098559</v>
      </c>
      <c r="AS179" s="1079">
        <v>149901441</v>
      </c>
      <c r="AT179" s="1078">
        <v>0</v>
      </c>
      <c r="AU179" s="1015"/>
      <c r="AV179" s="1077">
        <v>2876452495</v>
      </c>
      <c r="AW179" s="1079">
        <v>367646064</v>
      </c>
      <c r="AX179" s="1077">
        <v>2271129363</v>
      </c>
      <c r="AY179" s="1079">
        <v>605323132</v>
      </c>
      <c r="AZ179" s="1077">
        <v>2246707504</v>
      </c>
      <c r="BA179" s="1079">
        <v>24421859</v>
      </c>
      <c r="BB179" s="1079">
        <v>2246707504</v>
      </c>
      <c r="BC179" s="1078">
        <v>0</v>
      </c>
      <c r="BD179" s="1079">
        <v>49000</v>
      </c>
      <c r="BG179" s="1073">
        <f t="shared" si="56"/>
        <v>3394000000</v>
      </c>
      <c r="BH179" s="1073">
        <f t="shared" si="57"/>
        <v>3244098559</v>
      </c>
      <c r="BI179" s="1073">
        <f t="shared" si="58"/>
        <v>149901441</v>
      </c>
      <c r="BJ179" s="1073">
        <f t="shared" si="59"/>
        <v>0</v>
      </c>
      <c r="BK179" s="1073">
        <f t="shared" si="60"/>
        <v>2876452495</v>
      </c>
      <c r="BL179" s="1073">
        <f t="shared" si="61"/>
        <v>367646064</v>
      </c>
      <c r="BM179" s="1073">
        <f t="shared" si="62"/>
        <v>2271129363</v>
      </c>
      <c r="BN179" s="1073">
        <f t="shared" si="63"/>
        <v>605323132</v>
      </c>
      <c r="BO179" s="1073">
        <f t="shared" si="64"/>
        <v>2246707504</v>
      </c>
      <c r="BP179" s="1073">
        <f t="shared" si="65"/>
        <v>24421859</v>
      </c>
      <c r="BQ179" s="1073">
        <f t="shared" si="66"/>
        <v>2246707504</v>
      </c>
      <c r="BR179" s="1073">
        <f t="shared" si="67"/>
        <v>0</v>
      </c>
      <c r="BS179" s="1073">
        <f t="shared" si="68"/>
        <v>49000</v>
      </c>
    </row>
    <row r="180" spans="1:71" ht="12.75" x14ac:dyDescent="0.2">
      <c r="A180" s="1045" t="str">
        <f t="shared" si="55"/>
        <v>C310150410</v>
      </c>
      <c r="B180" s="1403" t="s">
        <v>453</v>
      </c>
      <c r="C180" s="1403"/>
      <c r="D180" s="1403" t="s">
        <v>791</v>
      </c>
      <c r="E180" s="1403"/>
      <c r="F180" s="1403" t="s">
        <v>793</v>
      </c>
      <c r="G180" s="1403"/>
      <c r="H180" s="1403"/>
      <c r="I180" s="1403"/>
      <c r="J180" s="1403"/>
      <c r="K180" s="1403"/>
      <c r="L180" s="1403"/>
      <c r="M180" s="1403"/>
      <c r="N180" s="1403"/>
      <c r="O180" s="1403"/>
      <c r="P180" s="1403"/>
      <c r="Q180" s="1403"/>
      <c r="R180" s="1403"/>
      <c r="S180" s="1403"/>
      <c r="T180" s="1402" t="s">
        <v>794</v>
      </c>
      <c r="U180" s="1402"/>
      <c r="V180" s="1402"/>
      <c r="W180" s="1402"/>
      <c r="X180" s="1402"/>
      <c r="Y180" s="1402"/>
      <c r="Z180" s="1402"/>
      <c r="AA180" s="1402"/>
      <c r="AB180" s="1403" t="s">
        <v>732</v>
      </c>
      <c r="AC180" s="1403"/>
      <c r="AD180" s="1403"/>
      <c r="AE180" s="1403"/>
      <c r="AF180" s="1403"/>
      <c r="AG180" s="1403" t="s">
        <v>733</v>
      </c>
      <c r="AH180" s="1403"/>
      <c r="AI180" s="1403"/>
      <c r="AJ180" s="1014" t="s">
        <v>417</v>
      </c>
      <c r="AK180" s="1404" t="s">
        <v>734</v>
      </c>
      <c r="AL180" s="1404"/>
      <c r="AM180" s="1404"/>
      <c r="AN180" s="1404"/>
      <c r="AO180" s="1404"/>
      <c r="AP180" s="1404"/>
      <c r="AQ180" s="1077">
        <v>800000000</v>
      </c>
      <c r="AR180" s="1077">
        <v>729986467</v>
      </c>
      <c r="AS180" s="1079">
        <v>70013533</v>
      </c>
      <c r="AT180" s="1078">
        <v>0</v>
      </c>
      <c r="AU180" s="1015"/>
      <c r="AV180" s="1077">
        <v>560539736</v>
      </c>
      <c r="AW180" s="1079">
        <v>169446731</v>
      </c>
      <c r="AX180" s="1077">
        <v>342463667</v>
      </c>
      <c r="AY180" s="1079">
        <v>218076069</v>
      </c>
      <c r="AZ180" s="1077">
        <v>341663954</v>
      </c>
      <c r="BA180" s="1079">
        <v>799713</v>
      </c>
      <c r="BB180" s="1079">
        <v>341663954</v>
      </c>
      <c r="BC180" s="1078">
        <v>0</v>
      </c>
      <c r="BD180" s="1078">
        <v>0</v>
      </c>
      <c r="BG180" s="1073">
        <f t="shared" si="56"/>
        <v>800000000</v>
      </c>
      <c r="BH180" s="1073">
        <f t="shared" si="57"/>
        <v>729986467</v>
      </c>
      <c r="BI180" s="1073">
        <f t="shared" si="58"/>
        <v>70013533</v>
      </c>
      <c r="BJ180" s="1073">
        <f t="shared" si="59"/>
        <v>0</v>
      </c>
      <c r="BK180" s="1073">
        <f t="shared" si="60"/>
        <v>560539736</v>
      </c>
      <c r="BL180" s="1073">
        <f t="shared" si="61"/>
        <v>169446731</v>
      </c>
      <c r="BM180" s="1073">
        <f t="shared" si="62"/>
        <v>342463667</v>
      </c>
      <c r="BN180" s="1073">
        <f t="shared" si="63"/>
        <v>218076069</v>
      </c>
      <c r="BO180" s="1073">
        <f t="shared" si="64"/>
        <v>341663954</v>
      </c>
      <c r="BP180" s="1073">
        <f t="shared" si="65"/>
        <v>799713</v>
      </c>
      <c r="BQ180" s="1073">
        <f t="shared" si="66"/>
        <v>341663954</v>
      </c>
      <c r="BR180" s="1073">
        <f t="shared" si="67"/>
        <v>0</v>
      </c>
      <c r="BS180" s="1073">
        <f t="shared" si="68"/>
        <v>0</v>
      </c>
    </row>
    <row r="181" spans="1:71" ht="12.75" x14ac:dyDescent="0.2">
      <c r="A181" s="1045" t="str">
        <f t="shared" si="55"/>
        <v>C3101504110</v>
      </c>
      <c r="B181" s="1411" t="s">
        <v>453</v>
      </c>
      <c r="C181" s="1411"/>
      <c r="D181" s="1411" t="s">
        <v>791</v>
      </c>
      <c r="E181" s="1411"/>
      <c r="F181" s="1411" t="s">
        <v>793</v>
      </c>
      <c r="G181" s="1411"/>
      <c r="H181" s="1411" t="s">
        <v>738</v>
      </c>
      <c r="I181" s="1411"/>
      <c r="J181" s="1411" t="s">
        <v>685</v>
      </c>
      <c r="K181" s="1411"/>
      <c r="L181" s="1411"/>
      <c r="M181" s="1411" t="s">
        <v>685</v>
      </c>
      <c r="N181" s="1411"/>
      <c r="O181" s="1411"/>
      <c r="P181" s="1411" t="s">
        <v>685</v>
      </c>
      <c r="Q181" s="1411"/>
      <c r="R181" s="1411" t="s">
        <v>685</v>
      </c>
      <c r="S181" s="1411"/>
      <c r="T181" s="1412" t="s">
        <v>581</v>
      </c>
      <c r="U181" s="1412"/>
      <c r="V181" s="1412"/>
      <c r="W181" s="1412"/>
      <c r="X181" s="1412"/>
      <c r="Y181" s="1412"/>
      <c r="Z181" s="1412"/>
      <c r="AA181" s="1412"/>
      <c r="AB181" s="1411" t="s">
        <v>732</v>
      </c>
      <c r="AC181" s="1411"/>
      <c r="AD181" s="1411"/>
      <c r="AE181" s="1411"/>
      <c r="AF181" s="1411"/>
      <c r="AG181" s="1411" t="s">
        <v>733</v>
      </c>
      <c r="AH181" s="1411"/>
      <c r="AI181" s="1411"/>
      <c r="AJ181" s="1019" t="s">
        <v>417</v>
      </c>
      <c r="AK181" s="1413" t="s">
        <v>734</v>
      </c>
      <c r="AL181" s="1413"/>
      <c r="AM181" s="1413"/>
      <c r="AN181" s="1413"/>
      <c r="AO181" s="1413"/>
      <c r="AP181" s="1413"/>
      <c r="AQ181" s="1077">
        <v>450000000</v>
      </c>
      <c r="AR181" s="1077">
        <v>380999800</v>
      </c>
      <c r="AS181" s="1079">
        <v>69000200</v>
      </c>
      <c r="AT181" s="1078">
        <v>0</v>
      </c>
      <c r="AU181" s="1015"/>
      <c r="AV181" s="1077">
        <v>308551671</v>
      </c>
      <c r="AW181" s="1079">
        <v>72448129</v>
      </c>
      <c r="AX181" s="1077">
        <v>195440183</v>
      </c>
      <c r="AY181" s="1079">
        <v>113111488</v>
      </c>
      <c r="AZ181" s="1077">
        <v>194640470</v>
      </c>
      <c r="BA181" s="1079">
        <v>799713</v>
      </c>
      <c r="BB181" s="1079">
        <v>194640470</v>
      </c>
      <c r="BC181" s="1078">
        <v>0</v>
      </c>
      <c r="BD181" s="1078">
        <v>0</v>
      </c>
      <c r="BG181" s="1073">
        <f t="shared" si="56"/>
        <v>450000000</v>
      </c>
      <c r="BH181" s="1073">
        <f t="shared" si="57"/>
        <v>380999800</v>
      </c>
      <c r="BI181" s="1073">
        <f t="shared" si="58"/>
        <v>69000200</v>
      </c>
      <c r="BJ181" s="1073">
        <f t="shared" si="59"/>
        <v>0</v>
      </c>
      <c r="BK181" s="1073">
        <f t="shared" si="60"/>
        <v>308551671</v>
      </c>
      <c r="BL181" s="1073">
        <f t="shared" si="61"/>
        <v>72448129</v>
      </c>
      <c r="BM181" s="1073">
        <f t="shared" si="62"/>
        <v>195440183</v>
      </c>
      <c r="BN181" s="1073">
        <f t="shared" si="63"/>
        <v>113111488</v>
      </c>
      <c r="BO181" s="1073">
        <f t="shared" si="64"/>
        <v>194640470</v>
      </c>
      <c r="BP181" s="1073">
        <f t="shared" si="65"/>
        <v>799713</v>
      </c>
      <c r="BQ181" s="1073">
        <f t="shared" si="66"/>
        <v>194640470</v>
      </c>
      <c r="BR181" s="1073">
        <f t="shared" si="67"/>
        <v>0</v>
      </c>
      <c r="BS181" s="1073">
        <f t="shared" si="68"/>
        <v>0</v>
      </c>
    </row>
    <row r="182" spans="1:71" ht="12.75" x14ac:dyDescent="0.2">
      <c r="A182" s="1045" t="str">
        <f t="shared" si="55"/>
        <v>C3101504210</v>
      </c>
      <c r="B182" s="1411" t="s">
        <v>453</v>
      </c>
      <c r="C182" s="1411"/>
      <c r="D182" s="1411" t="s">
        <v>791</v>
      </c>
      <c r="E182" s="1411"/>
      <c r="F182" s="1411" t="s">
        <v>793</v>
      </c>
      <c r="G182" s="1411"/>
      <c r="H182" s="1411" t="s">
        <v>741</v>
      </c>
      <c r="I182" s="1411"/>
      <c r="J182" s="1411" t="s">
        <v>685</v>
      </c>
      <c r="K182" s="1411"/>
      <c r="L182" s="1411"/>
      <c r="M182" s="1411" t="s">
        <v>685</v>
      </c>
      <c r="N182" s="1411"/>
      <c r="O182" s="1411"/>
      <c r="P182" s="1411" t="s">
        <v>685</v>
      </c>
      <c r="Q182" s="1411"/>
      <c r="R182" s="1411" t="s">
        <v>685</v>
      </c>
      <c r="S182" s="1411"/>
      <c r="T182" s="1412" t="s">
        <v>582</v>
      </c>
      <c r="U182" s="1412"/>
      <c r="V182" s="1412"/>
      <c r="W182" s="1412"/>
      <c r="X182" s="1412"/>
      <c r="Y182" s="1412"/>
      <c r="Z182" s="1412"/>
      <c r="AA182" s="1412"/>
      <c r="AB182" s="1411" t="s">
        <v>732</v>
      </c>
      <c r="AC182" s="1411"/>
      <c r="AD182" s="1411"/>
      <c r="AE182" s="1411"/>
      <c r="AF182" s="1411"/>
      <c r="AG182" s="1411" t="s">
        <v>733</v>
      </c>
      <c r="AH182" s="1411"/>
      <c r="AI182" s="1411"/>
      <c r="AJ182" s="1019" t="s">
        <v>417</v>
      </c>
      <c r="AK182" s="1413" t="s">
        <v>734</v>
      </c>
      <c r="AL182" s="1413"/>
      <c r="AM182" s="1413"/>
      <c r="AN182" s="1413"/>
      <c r="AO182" s="1413"/>
      <c r="AP182" s="1413"/>
      <c r="AQ182" s="1077">
        <v>350000000</v>
      </c>
      <c r="AR182" s="1077">
        <v>348986667</v>
      </c>
      <c r="AS182" s="1079">
        <v>1013333</v>
      </c>
      <c r="AT182" s="1078">
        <v>0</v>
      </c>
      <c r="AU182" s="1015"/>
      <c r="AV182" s="1077">
        <v>251988065</v>
      </c>
      <c r="AW182" s="1079">
        <v>96998602</v>
      </c>
      <c r="AX182" s="1077">
        <v>147023484</v>
      </c>
      <c r="AY182" s="1079">
        <v>104964581</v>
      </c>
      <c r="AZ182" s="1077">
        <v>147023484</v>
      </c>
      <c r="BA182" s="1078">
        <v>0</v>
      </c>
      <c r="BB182" s="1079">
        <v>147023484</v>
      </c>
      <c r="BC182" s="1078">
        <v>0</v>
      </c>
      <c r="BD182" s="1078">
        <v>0</v>
      </c>
      <c r="BG182" s="1073">
        <f t="shared" si="56"/>
        <v>350000000</v>
      </c>
      <c r="BH182" s="1073">
        <f t="shared" si="57"/>
        <v>348986667</v>
      </c>
      <c r="BI182" s="1073">
        <f t="shared" si="58"/>
        <v>1013333</v>
      </c>
      <c r="BJ182" s="1073">
        <f t="shared" si="59"/>
        <v>0</v>
      </c>
      <c r="BK182" s="1073">
        <f t="shared" si="60"/>
        <v>251988065</v>
      </c>
      <c r="BL182" s="1073">
        <f t="shared" si="61"/>
        <v>96998602</v>
      </c>
      <c r="BM182" s="1073">
        <f t="shared" si="62"/>
        <v>147023484</v>
      </c>
      <c r="BN182" s="1073">
        <f t="shared" si="63"/>
        <v>104964581</v>
      </c>
      <c r="BO182" s="1073">
        <f t="shared" si="64"/>
        <v>147023484</v>
      </c>
      <c r="BP182" s="1073">
        <f t="shared" si="65"/>
        <v>0</v>
      </c>
      <c r="BQ182" s="1073">
        <f t="shared" si="66"/>
        <v>147023484</v>
      </c>
      <c r="BR182" s="1073">
        <f t="shared" si="67"/>
        <v>0</v>
      </c>
      <c r="BS182" s="1073">
        <f t="shared" si="68"/>
        <v>0</v>
      </c>
    </row>
    <row r="183" spans="1:71" ht="12.75" x14ac:dyDescent="0.2">
      <c r="A183" s="1045" t="str">
        <f t="shared" si="55"/>
        <v>C310150710</v>
      </c>
      <c r="B183" s="1403" t="s">
        <v>453</v>
      </c>
      <c r="C183" s="1403"/>
      <c r="D183" s="1403" t="s">
        <v>791</v>
      </c>
      <c r="E183" s="1403"/>
      <c r="F183" s="1403" t="s">
        <v>795</v>
      </c>
      <c r="G183" s="1403"/>
      <c r="H183" s="1403"/>
      <c r="I183" s="1403"/>
      <c r="J183" s="1403"/>
      <c r="K183" s="1403"/>
      <c r="L183" s="1403"/>
      <c r="M183" s="1403"/>
      <c r="N183" s="1403"/>
      <c r="O183" s="1403"/>
      <c r="P183" s="1403"/>
      <c r="Q183" s="1403"/>
      <c r="R183" s="1403"/>
      <c r="S183" s="1403"/>
      <c r="T183" s="1402" t="s">
        <v>796</v>
      </c>
      <c r="U183" s="1402"/>
      <c r="V183" s="1402"/>
      <c r="W183" s="1402"/>
      <c r="X183" s="1402"/>
      <c r="Y183" s="1402"/>
      <c r="Z183" s="1402"/>
      <c r="AA183" s="1402"/>
      <c r="AB183" s="1403" t="s">
        <v>732</v>
      </c>
      <c r="AC183" s="1403"/>
      <c r="AD183" s="1403"/>
      <c r="AE183" s="1403"/>
      <c r="AF183" s="1403"/>
      <c r="AG183" s="1403" t="s">
        <v>733</v>
      </c>
      <c r="AH183" s="1403"/>
      <c r="AI183" s="1403"/>
      <c r="AJ183" s="1014" t="s">
        <v>417</v>
      </c>
      <c r="AK183" s="1404" t="s">
        <v>734</v>
      </c>
      <c r="AL183" s="1404"/>
      <c r="AM183" s="1404"/>
      <c r="AN183" s="1404"/>
      <c r="AO183" s="1404"/>
      <c r="AP183" s="1404"/>
      <c r="AQ183" s="1077">
        <v>2594000000</v>
      </c>
      <c r="AR183" s="1077">
        <v>2514112092</v>
      </c>
      <c r="AS183" s="1079">
        <v>79887908</v>
      </c>
      <c r="AT183" s="1078">
        <v>0</v>
      </c>
      <c r="AU183" s="1015"/>
      <c r="AV183" s="1077">
        <v>2315912759</v>
      </c>
      <c r="AW183" s="1079">
        <v>198199333</v>
      </c>
      <c r="AX183" s="1077">
        <v>1928665696</v>
      </c>
      <c r="AY183" s="1079">
        <v>387247063</v>
      </c>
      <c r="AZ183" s="1077">
        <v>1905043550</v>
      </c>
      <c r="BA183" s="1079">
        <v>23622146</v>
      </c>
      <c r="BB183" s="1079">
        <v>1905043550</v>
      </c>
      <c r="BC183" s="1078">
        <v>0</v>
      </c>
      <c r="BD183" s="1079">
        <v>49000</v>
      </c>
      <c r="BG183" s="1073">
        <f t="shared" si="56"/>
        <v>2594000000</v>
      </c>
      <c r="BH183" s="1073">
        <f t="shared" si="57"/>
        <v>2514112092</v>
      </c>
      <c r="BI183" s="1073">
        <f t="shared" si="58"/>
        <v>79887908</v>
      </c>
      <c r="BJ183" s="1073">
        <f t="shared" si="59"/>
        <v>0</v>
      </c>
      <c r="BK183" s="1073">
        <f t="shared" si="60"/>
        <v>2315912759</v>
      </c>
      <c r="BL183" s="1073">
        <f t="shared" si="61"/>
        <v>198199333</v>
      </c>
      <c r="BM183" s="1073">
        <f t="shared" si="62"/>
        <v>1928665696</v>
      </c>
      <c r="BN183" s="1073">
        <f t="shared" si="63"/>
        <v>387247063</v>
      </c>
      <c r="BO183" s="1073">
        <f t="shared" si="64"/>
        <v>1905043550</v>
      </c>
      <c r="BP183" s="1073">
        <f t="shared" si="65"/>
        <v>23622146</v>
      </c>
      <c r="BQ183" s="1073">
        <f t="shared" si="66"/>
        <v>1905043550</v>
      </c>
      <c r="BR183" s="1073">
        <f t="shared" si="67"/>
        <v>0</v>
      </c>
      <c r="BS183" s="1073">
        <f t="shared" si="68"/>
        <v>49000</v>
      </c>
    </row>
    <row r="184" spans="1:71" ht="12.75" x14ac:dyDescent="0.2">
      <c r="A184" s="1045" t="str">
        <f t="shared" si="55"/>
        <v>C3101507110</v>
      </c>
      <c r="B184" s="1411" t="s">
        <v>453</v>
      </c>
      <c r="C184" s="1411"/>
      <c r="D184" s="1411" t="s">
        <v>791</v>
      </c>
      <c r="E184" s="1411"/>
      <c r="F184" s="1411" t="s">
        <v>795</v>
      </c>
      <c r="G184" s="1411"/>
      <c r="H184" s="1411" t="s">
        <v>738</v>
      </c>
      <c r="I184" s="1411"/>
      <c r="J184" s="1411" t="s">
        <v>685</v>
      </c>
      <c r="K184" s="1411"/>
      <c r="L184" s="1411"/>
      <c r="M184" s="1411" t="s">
        <v>685</v>
      </c>
      <c r="N184" s="1411"/>
      <c r="O184" s="1411"/>
      <c r="P184" s="1411" t="s">
        <v>685</v>
      </c>
      <c r="Q184" s="1411"/>
      <c r="R184" s="1411" t="s">
        <v>685</v>
      </c>
      <c r="S184" s="1411"/>
      <c r="T184" s="1412" t="s">
        <v>583</v>
      </c>
      <c r="U184" s="1412"/>
      <c r="V184" s="1412"/>
      <c r="W184" s="1412"/>
      <c r="X184" s="1412"/>
      <c r="Y184" s="1412"/>
      <c r="Z184" s="1412"/>
      <c r="AA184" s="1412"/>
      <c r="AB184" s="1411" t="s">
        <v>732</v>
      </c>
      <c r="AC184" s="1411"/>
      <c r="AD184" s="1411"/>
      <c r="AE184" s="1411"/>
      <c r="AF184" s="1411"/>
      <c r="AG184" s="1411" t="s">
        <v>733</v>
      </c>
      <c r="AH184" s="1411"/>
      <c r="AI184" s="1411"/>
      <c r="AJ184" s="1019" t="s">
        <v>417</v>
      </c>
      <c r="AK184" s="1413" t="s">
        <v>734</v>
      </c>
      <c r="AL184" s="1413"/>
      <c r="AM184" s="1413"/>
      <c r="AN184" s="1413"/>
      <c r="AO184" s="1413"/>
      <c r="AP184" s="1413"/>
      <c r="AQ184" s="1077">
        <v>500000000</v>
      </c>
      <c r="AR184" s="1077">
        <v>500000000</v>
      </c>
      <c r="AS184" s="1078">
        <v>0</v>
      </c>
      <c r="AT184" s="1078">
        <v>0</v>
      </c>
      <c r="AU184" s="1015"/>
      <c r="AV184" s="1077">
        <v>492901382</v>
      </c>
      <c r="AW184" s="1079">
        <v>7098618</v>
      </c>
      <c r="AX184" s="1077">
        <v>326875785</v>
      </c>
      <c r="AY184" s="1079">
        <v>166025597</v>
      </c>
      <c r="AZ184" s="1077">
        <v>326875785</v>
      </c>
      <c r="BA184" s="1078">
        <v>0</v>
      </c>
      <c r="BB184" s="1079">
        <v>326875785</v>
      </c>
      <c r="BC184" s="1078">
        <v>0</v>
      </c>
      <c r="BD184" s="1078">
        <v>0</v>
      </c>
      <c r="BG184" s="1073">
        <f t="shared" si="56"/>
        <v>500000000</v>
      </c>
      <c r="BH184" s="1073">
        <f t="shared" si="57"/>
        <v>500000000</v>
      </c>
      <c r="BI184" s="1073">
        <f t="shared" si="58"/>
        <v>0</v>
      </c>
      <c r="BJ184" s="1073">
        <f t="shared" si="59"/>
        <v>0</v>
      </c>
      <c r="BK184" s="1073">
        <f t="shared" si="60"/>
        <v>492901382</v>
      </c>
      <c r="BL184" s="1073">
        <f t="shared" si="61"/>
        <v>7098618</v>
      </c>
      <c r="BM184" s="1073">
        <f t="shared" si="62"/>
        <v>326875785</v>
      </c>
      <c r="BN184" s="1073">
        <f t="shared" si="63"/>
        <v>166025597</v>
      </c>
      <c r="BO184" s="1073">
        <f t="shared" si="64"/>
        <v>326875785</v>
      </c>
      <c r="BP184" s="1073">
        <f t="shared" si="65"/>
        <v>0</v>
      </c>
      <c r="BQ184" s="1073">
        <f t="shared" si="66"/>
        <v>326875785</v>
      </c>
      <c r="BR184" s="1073">
        <f t="shared" si="67"/>
        <v>0</v>
      </c>
      <c r="BS184" s="1073">
        <f t="shared" si="68"/>
        <v>0</v>
      </c>
    </row>
    <row r="185" spans="1:71" ht="12.75" x14ac:dyDescent="0.2">
      <c r="A185" s="1045" t="str">
        <f t="shared" si="55"/>
        <v>C3101507310</v>
      </c>
      <c r="B185" s="1411" t="s">
        <v>453</v>
      </c>
      <c r="C185" s="1411"/>
      <c r="D185" s="1411" t="s">
        <v>791</v>
      </c>
      <c r="E185" s="1411"/>
      <c r="F185" s="1411" t="s">
        <v>795</v>
      </c>
      <c r="G185" s="1411"/>
      <c r="H185" s="1411" t="s">
        <v>748</v>
      </c>
      <c r="I185" s="1411"/>
      <c r="J185" s="1411" t="s">
        <v>685</v>
      </c>
      <c r="K185" s="1411"/>
      <c r="L185" s="1411"/>
      <c r="M185" s="1411" t="s">
        <v>685</v>
      </c>
      <c r="N185" s="1411"/>
      <c r="O185" s="1411"/>
      <c r="P185" s="1411" t="s">
        <v>685</v>
      </c>
      <c r="Q185" s="1411"/>
      <c r="R185" s="1411" t="s">
        <v>685</v>
      </c>
      <c r="S185" s="1411"/>
      <c r="T185" s="1412" t="s">
        <v>797</v>
      </c>
      <c r="U185" s="1412"/>
      <c r="V185" s="1412"/>
      <c r="W185" s="1412"/>
      <c r="X185" s="1412"/>
      <c r="Y185" s="1412"/>
      <c r="Z185" s="1412"/>
      <c r="AA185" s="1412"/>
      <c r="AB185" s="1411" t="s">
        <v>732</v>
      </c>
      <c r="AC185" s="1411"/>
      <c r="AD185" s="1411"/>
      <c r="AE185" s="1411"/>
      <c r="AF185" s="1411"/>
      <c r="AG185" s="1411" t="s">
        <v>733</v>
      </c>
      <c r="AH185" s="1411"/>
      <c r="AI185" s="1411"/>
      <c r="AJ185" s="1019" t="s">
        <v>417</v>
      </c>
      <c r="AK185" s="1413" t="s">
        <v>734</v>
      </c>
      <c r="AL185" s="1413"/>
      <c r="AM185" s="1413"/>
      <c r="AN185" s="1413"/>
      <c r="AO185" s="1413"/>
      <c r="AP185" s="1413"/>
      <c r="AQ185" s="1077">
        <v>1669122700</v>
      </c>
      <c r="AR185" s="1077">
        <v>1610734792</v>
      </c>
      <c r="AS185" s="1079">
        <v>58387908</v>
      </c>
      <c r="AT185" s="1078">
        <v>0</v>
      </c>
      <c r="AU185" s="1015"/>
      <c r="AV185" s="1077">
        <v>1437312158</v>
      </c>
      <c r="AW185" s="1079">
        <v>173422634</v>
      </c>
      <c r="AX185" s="1077">
        <v>1310636728</v>
      </c>
      <c r="AY185" s="1079">
        <v>126675430</v>
      </c>
      <c r="AZ185" s="1077">
        <v>1287696934</v>
      </c>
      <c r="BA185" s="1079">
        <v>22939794</v>
      </c>
      <c r="BB185" s="1079">
        <v>1287696934</v>
      </c>
      <c r="BC185" s="1078">
        <v>0</v>
      </c>
      <c r="BD185" s="1078">
        <v>0</v>
      </c>
      <c r="BG185" s="1073">
        <f t="shared" si="56"/>
        <v>1669122700</v>
      </c>
      <c r="BH185" s="1073">
        <f t="shared" si="57"/>
        <v>1610734792</v>
      </c>
      <c r="BI185" s="1073">
        <f t="shared" si="58"/>
        <v>58387908</v>
      </c>
      <c r="BJ185" s="1073">
        <f t="shared" si="59"/>
        <v>0</v>
      </c>
      <c r="BK185" s="1073">
        <f t="shared" si="60"/>
        <v>1437312158</v>
      </c>
      <c r="BL185" s="1073">
        <f t="shared" si="61"/>
        <v>173422634</v>
      </c>
      <c r="BM185" s="1073">
        <f t="shared" si="62"/>
        <v>1310636728</v>
      </c>
      <c r="BN185" s="1073">
        <f t="shared" si="63"/>
        <v>126675430</v>
      </c>
      <c r="BO185" s="1073">
        <f t="shared" si="64"/>
        <v>1287696934</v>
      </c>
      <c r="BP185" s="1073">
        <f t="shared" si="65"/>
        <v>22939794</v>
      </c>
      <c r="BQ185" s="1073">
        <f t="shared" si="66"/>
        <v>1287696934</v>
      </c>
      <c r="BR185" s="1073">
        <f t="shared" si="67"/>
        <v>0</v>
      </c>
      <c r="BS185" s="1073">
        <f t="shared" si="68"/>
        <v>0</v>
      </c>
    </row>
    <row r="186" spans="1:71" ht="12.75" x14ac:dyDescent="0.2">
      <c r="A186" s="1045" t="str">
        <f t="shared" si="55"/>
        <v>C31015073010</v>
      </c>
      <c r="B186" s="1403" t="s">
        <v>453</v>
      </c>
      <c r="C186" s="1403"/>
      <c r="D186" s="1403" t="s">
        <v>791</v>
      </c>
      <c r="E186" s="1403"/>
      <c r="F186" s="1403" t="s">
        <v>795</v>
      </c>
      <c r="G186" s="1403"/>
      <c r="H186" s="1403" t="s">
        <v>748</v>
      </c>
      <c r="I186" s="1403"/>
      <c r="J186" s="1403" t="s">
        <v>739</v>
      </c>
      <c r="K186" s="1403"/>
      <c r="L186" s="1403"/>
      <c r="M186" s="1403" t="s">
        <v>685</v>
      </c>
      <c r="N186" s="1403"/>
      <c r="O186" s="1403"/>
      <c r="P186" s="1403" t="s">
        <v>685</v>
      </c>
      <c r="Q186" s="1403"/>
      <c r="R186" s="1403" t="s">
        <v>685</v>
      </c>
      <c r="S186" s="1403"/>
      <c r="T186" s="1402" t="s">
        <v>797</v>
      </c>
      <c r="U186" s="1402"/>
      <c r="V186" s="1402"/>
      <c r="W186" s="1402"/>
      <c r="X186" s="1402"/>
      <c r="Y186" s="1402"/>
      <c r="Z186" s="1402"/>
      <c r="AA186" s="1402"/>
      <c r="AB186" s="1403" t="s">
        <v>732</v>
      </c>
      <c r="AC186" s="1403"/>
      <c r="AD186" s="1403"/>
      <c r="AE186" s="1403"/>
      <c r="AF186" s="1403"/>
      <c r="AG186" s="1403" t="s">
        <v>733</v>
      </c>
      <c r="AH186" s="1403"/>
      <c r="AI186" s="1403"/>
      <c r="AJ186" s="1014" t="s">
        <v>417</v>
      </c>
      <c r="AK186" s="1404" t="s">
        <v>734</v>
      </c>
      <c r="AL186" s="1404"/>
      <c r="AM186" s="1404"/>
      <c r="AN186" s="1404"/>
      <c r="AO186" s="1404"/>
      <c r="AP186" s="1404"/>
      <c r="AQ186" s="1077">
        <v>1669122700</v>
      </c>
      <c r="AR186" s="1077">
        <v>1610734792</v>
      </c>
      <c r="AS186" s="1079">
        <v>58387908</v>
      </c>
      <c r="AT186" s="1078">
        <v>0</v>
      </c>
      <c r="AU186" s="1015"/>
      <c r="AV186" s="1077">
        <v>1437312158</v>
      </c>
      <c r="AW186" s="1079">
        <v>173422634</v>
      </c>
      <c r="AX186" s="1077">
        <v>1310636728</v>
      </c>
      <c r="AY186" s="1079">
        <v>126675430</v>
      </c>
      <c r="AZ186" s="1077">
        <v>1287696934</v>
      </c>
      <c r="BA186" s="1079">
        <v>22939794</v>
      </c>
      <c r="BB186" s="1079">
        <v>1287696934</v>
      </c>
      <c r="BC186" s="1078">
        <v>0</v>
      </c>
      <c r="BD186" s="1078">
        <v>0</v>
      </c>
      <c r="BG186" s="1073">
        <f t="shared" si="56"/>
        <v>1669122700</v>
      </c>
      <c r="BH186" s="1073">
        <f t="shared" si="57"/>
        <v>1610734792</v>
      </c>
      <c r="BI186" s="1073">
        <f t="shared" si="58"/>
        <v>58387908</v>
      </c>
      <c r="BJ186" s="1073">
        <f t="shared" si="59"/>
        <v>0</v>
      </c>
      <c r="BK186" s="1073">
        <f t="shared" si="60"/>
        <v>1437312158</v>
      </c>
      <c r="BL186" s="1073">
        <f t="shared" si="61"/>
        <v>173422634</v>
      </c>
      <c r="BM186" s="1073">
        <f t="shared" si="62"/>
        <v>1310636728</v>
      </c>
      <c r="BN186" s="1073">
        <f t="shared" si="63"/>
        <v>126675430</v>
      </c>
      <c r="BO186" s="1073">
        <f t="shared" si="64"/>
        <v>1287696934</v>
      </c>
      <c r="BP186" s="1073">
        <f t="shared" si="65"/>
        <v>22939794</v>
      </c>
      <c r="BQ186" s="1073">
        <f t="shared" si="66"/>
        <v>1287696934</v>
      </c>
      <c r="BR186" s="1073">
        <f t="shared" si="67"/>
        <v>0</v>
      </c>
      <c r="BS186" s="1073">
        <f t="shared" si="68"/>
        <v>0</v>
      </c>
    </row>
    <row r="187" spans="1:71" ht="25.5" customHeight="1" x14ac:dyDescent="0.2">
      <c r="A187" s="1045" t="str">
        <f t="shared" si="55"/>
        <v>C310150730210</v>
      </c>
      <c r="B187" s="1411" t="s">
        <v>453</v>
      </c>
      <c r="C187" s="1411"/>
      <c r="D187" s="1411" t="s">
        <v>791</v>
      </c>
      <c r="E187" s="1411"/>
      <c r="F187" s="1411" t="s">
        <v>795</v>
      </c>
      <c r="G187" s="1411"/>
      <c r="H187" s="1411" t="s">
        <v>748</v>
      </c>
      <c r="I187" s="1411"/>
      <c r="J187" s="1411" t="s">
        <v>739</v>
      </c>
      <c r="K187" s="1411"/>
      <c r="L187" s="1411"/>
      <c r="M187" s="1411" t="s">
        <v>741</v>
      </c>
      <c r="N187" s="1411"/>
      <c r="O187" s="1411"/>
      <c r="P187" s="1411" t="s">
        <v>685</v>
      </c>
      <c r="Q187" s="1411"/>
      <c r="R187" s="1411" t="s">
        <v>685</v>
      </c>
      <c r="S187" s="1411"/>
      <c r="T187" s="1412" t="s">
        <v>584</v>
      </c>
      <c r="U187" s="1412"/>
      <c r="V187" s="1412"/>
      <c r="W187" s="1412"/>
      <c r="X187" s="1412"/>
      <c r="Y187" s="1412"/>
      <c r="Z187" s="1412"/>
      <c r="AA187" s="1412"/>
      <c r="AB187" s="1411" t="s">
        <v>732</v>
      </c>
      <c r="AC187" s="1411"/>
      <c r="AD187" s="1411"/>
      <c r="AE187" s="1411"/>
      <c r="AF187" s="1411"/>
      <c r="AG187" s="1411" t="s">
        <v>733</v>
      </c>
      <c r="AH187" s="1411"/>
      <c r="AI187" s="1411"/>
      <c r="AJ187" s="1019" t="s">
        <v>417</v>
      </c>
      <c r="AK187" s="1413" t="s">
        <v>734</v>
      </c>
      <c r="AL187" s="1413"/>
      <c r="AM187" s="1413"/>
      <c r="AN187" s="1413"/>
      <c r="AO187" s="1413"/>
      <c r="AP187" s="1413"/>
      <c r="AQ187" s="1077">
        <v>682000000</v>
      </c>
      <c r="AR187" s="1077">
        <v>681707792</v>
      </c>
      <c r="AS187" s="1079">
        <v>292208</v>
      </c>
      <c r="AT187" s="1078">
        <v>0</v>
      </c>
      <c r="AU187" s="1015"/>
      <c r="AV187" s="1077">
        <v>657707792</v>
      </c>
      <c r="AW187" s="1079">
        <v>24000000</v>
      </c>
      <c r="AX187" s="1077">
        <v>601432656</v>
      </c>
      <c r="AY187" s="1079">
        <v>56275136</v>
      </c>
      <c r="AZ187" s="1077">
        <v>601432656</v>
      </c>
      <c r="BA187" s="1078">
        <v>0</v>
      </c>
      <c r="BB187" s="1079">
        <v>601432656</v>
      </c>
      <c r="BC187" s="1078">
        <v>0</v>
      </c>
      <c r="BD187" s="1078">
        <v>0</v>
      </c>
      <c r="BG187" s="1073">
        <f t="shared" si="56"/>
        <v>682000000</v>
      </c>
      <c r="BH187" s="1073">
        <f t="shared" si="57"/>
        <v>681707792</v>
      </c>
      <c r="BI187" s="1073">
        <f t="shared" si="58"/>
        <v>292208</v>
      </c>
      <c r="BJ187" s="1073">
        <f t="shared" si="59"/>
        <v>0</v>
      </c>
      <c r="BK187" s="1073">
        <f t="shared" si="60"/>
        <v>657707792</v>
      </c>
      <c r="BL187" s="1073">
        <f t="shared" si="61"/>
        <v>24000000</v>
      </c>
      <c r="BM187" s="1073">
        <f t="shared" si="62"/>
        <v>601432656</v>
      </c>
      <c r="BN187" s="1073">
        <f t="shared" si="63"/>
        <v>56275136</v>
      </c>
      <c r="BO187" s="1073">
        <f t="shared" si="64"/>
        <v>601432656</v>
      </c>
      <c r="BP187" s="1073">
        <f t="shared" si="65"/>
        <v>0</v>
      </c>
      <c r="BQ187" s="1073">
        <f t="shared" si="66"/>
        <v>601432656</v>
      </c>
      <c r="BR187" s="1073">
        <f t="shared" si="67"/>
        <v>0</v>
      </c>
      <c r="BS187" s="1073">
        <f t="shared" si="68"/>
        <v>0</v>
      </c>
    </row>
    <row r="188" spans="1:71" ht="12.75" x14ac:dyDescent="0.2">
      <c r="A188" s="1045" t="str">
        <f t="shared" si="55"/>
        <v>C310150730310</v>
      </c>
      <c r="B188" s="1411" t="s">
        <v>453</v>
      </c>
      <c r="C188" s="1411"/>
      <c r="D188" s="1411" t="s">
        <v>791</v>
      </c>
      <c r="E188" s="1411"/>
      <c r="F188" s="1411" t="s">
        <v>795</v>
      </c>
      <c r="G188" s="1411"/>
      <c r="H188" s="1411" t="s">
        <v>748</v>
      </c>
      <c r="I188" s="1411"/>
      <c r="J188" s="1411" t="s">
        <v>739</v>
      </c>
      <c r="K188" s="1411"/>
      <c r="L188" s="1411"/>
      <c r="M188" s="1411" t="s">
        <v>748</v>
      </c>
      <c r="N188" s="1411"/>
      <c r="O188" s="1411"/>
      <c r="P188" s="1411" t="s">
        <v>685</v>
      </c>
      <c r="Q188" s="1411"/>
      <c r="R188" s="1411" t="s">
        <v>685</v>
      </c>
      <c r="S188" s="1411"/>
      <c r="T188" s="1412" t="s">
        <v>585</v>
      </c>
      <c r="U188" s="1412"/>
      <c r="V188" s="1412"/>
      <c r="W188" s="1412"/>
      <c r="X188" s="1412"/>
      <c r="Y188" s="1412"/>
      <c r="Z188" s="1412"/>
      <c r="AA188" s="1412"/>
      <c r="AB188" s="1411" t="s">
        <v>732</v>
      </c>
      <c r="AC188" s="1411"/>
      <c r="AD188" s="1411"/>
      <c r="AE188" s="1411"/>
      <c r="AF188" s="1411"/>
      <c r="AG188" s="1411" t="s">
        <v>733</v>
      </c>
      <c r="AH188" s="1411"/>
      <c r="AI188" s="1411"/>
      <c r="AJ188" s="1019" t="s">
        <v>417</v>
      </c>
      <c r="AK188" s="1413" t="s">
        <v>734</v>
      </c>
      <c r="AL188" s="1413"/>
      <c r="AM188" s="1413"/>
      <c r="AN188" s="1413"/>
      <c r="AO188" s="1413"/>
      <c r="AP188" s="1413"/>
      <c r="AQ188" s="1077">
        <v>987122700</v>
      </c>
      <c r="AR188" s="1077">
        <v>929027000</v>
      </c>
      <c r="AS188" s="1079">
        <v>58095700</v>
      </c>
      <c r="AT188" s="1078">
        <v>0</v>
      </c>
      <c r="AU188" s="1015"/>
      <c r="AV188" s="1077">
        <v>779604366</v>
      </c>
      <c r="AW188" s="1079">
        <v>149422634</v>
      </c>
      <c r="AX188" s="1077">
        <v>709204072</v>
      </c>
      <c r="AY188" s="1079">
        <v>70400294</v>
      </c>
      <c r="AZ188" s="1077">
        <v>686264278</v>
      </c>
      <c r="BA188" s="1079">
        <v>22939794</v>
      </c>
      <c r="BB188" s="1079">
        <v>686264278</v>
      </c>
      <c r="BC188" s="1078">
        <v>0</v>
      </c>
      <c r="BD188" s="1078">
        <v>0</v>
      </c>
      <c r="BG188" s="1073">
        <f t="shared" si="56"/>
        <v>987122700</v>
      </c>
      <c r="BH188" s="1073">
        <f t="shared" si="57"/>
        <v>929027000</v>
      </c>
      <c r="BI188" s="1073">
        <f t="shared" si="58"/>
        <v>58095700</v>
      </c>
      <c r="BJ188" s="1073">
        <f t="shared" si="59"/>
        <v>0</v>
      </c>
      <c r="BK188" s="1073">
        <f t="shared" si="60"/>
        <v>779604366</v>
      </c>
      <c r="BL188" s="1073">
        <f t="shared" si="61"/>
        <v>149422634</v>
      </c>
      <c r="BM188" s="1073">
        <f t="shared" si="62"/>
        <v>709204072</v>
      </c>
      <c r="BN188" s="1073">
        <f t="shared" si="63"/>
        <v>70400294</v>
      </c>
      <c r="BO188" s="1073">
        <f t="shared" si="64"/>
        <v>686264278</v>
      </c>
      <c r="BP188" s="1073">
        <f t="shared" si="65"/>
        <v>22939794</v>
      </c>
      <c r="BQ188" s="1073">
        <f t="shared" si="66"/>
        <v>686264278</v>
      </c>
      <c r="BR188" s="1073">
        <f t="shared" si="67"/>
        <v>0</v>
      </c>
      <c r="BS188" s="1073">
        <f t="shared" si="68"/>
        <v>0</v>
      </c>
    </row>
    <row r="189" spans="1:71" ht="12.75" x14ac:dyDescent="0.2">
      <c r="A189" s="1045" t="str">
        <f t="shared" si="55"/>
        <v>C3101507410</v>
      </c>
      <c r="B189" s="1411" t="s">
        <v>453</v>
      </c>
      <c r="C189" s="1411"/>
      <c r="D189" s="1411" t="s">
        <v>791</v>
      </c>
      <c r="E189" s="1411"/>
      <c r="F189" s="1411" t="s">
        <v>795</v>
      </c>
      <c r="G189" s="1411"/>
      <c r="H189" s="1411" t="s">
        <v>742</v>
      </c>
      <c r="I189" s="1411"/>
      <c r="J189" s="1411" t="s">
        <v>685</v>
      </c>
      <c r="K189" s="1411"/>
      <c r="L189" s="1411"/>
      <c r="M189" s="1411" t="s">
        <v>685</v>
      </c>
      <c r="N189" s="1411"/>
      <c r="O189" s="1411"/>
      <c r="P189" s="1411" t="s">
        <v>685</v>
      </c>
      <c r="Q189" s="1411"/>
      <c r="R189" s="1411" t="s">
        <v>685</v>
      </c>
      <c r="S189" s="1411"/>
      <c r="T189" s="1412" t="s">
        <v>586</v>
      </c>
      <c r="U189" s="1412"/>
      <c r="V189" s="1412"/>
      <c r="W189" s="1412"/>
      <c r="X189" s="1412"/>
      <c r="Y189" s="1412"/>
      <c r="Z189" s="1412"/>
      <c r="AA189" s="1412"/>
      <c r="AB189" s="1411" t="s">
        <v>732</v>
      </c>
      <c r="AC189" s="1411"/>
      <c r="AD189" s="1411"/>
      <c r="AE189" s="1411"/>
      <c r="AF189" s="1411"/>
      <c r="AG189" s="1411" t="s">
        <v>733</v>
      </c>
      <c r="AH189" s="1411"/>
      <c r="AI189" s="1411"/>
      <c r="AJ189" s="1019" t="s">
        <v>417</v>
      </c>
      <c r="AK189" s="1413" t="s">
        <v>734</v>
      </c>
      <c r="AL189" s="1413"/>
      <c r="AM189" s="1413"/>
      <c r="AN189" s="1413"/>
      <c r="AO189" s="1413"/>
      <c r="AP189" s="1413"/>
      <c r="AQ189" s="1077">
        <v>300000000</v>
      </c>
      <c r="AR189" s="1077">
        <v>278500000</v>
      </c>
      <c r="AS189" s="1079">
        <v>21500000</v>
      </c>
      <c r="AT189" s="1078">
        <v>0</v>
      </c>
      <c r="AU189" s="1015"/>
      <c r="AV189" s="1077">
        <v>260821919</v>
      </c>
      <c r="AW189" s="1079">
        <v>17678081</v>
      </c>
      <c r="AX189" s="1077">
        <v>166275883</v>
      </c>
      <c r="AY189" s="1079">
        <v>94546036</v>
      </c>
      <c r="AZ189" s="1077">
        <v>165593531</v>
      </c>
      <c r="BA189" s="1079">
        <v>682352</v>
      </c>
      <c r="BB189" s="1079">
        <v>165593531</v>
      </c>
      <c r="BC189" s="1078">
        <v>0</v>
      </c>
      <c r="BD189" s="1079">
        <v>49000</v>
      </c>
      <c r="BG189" s="1073">
        <f t="shared" si="56"/>
        <v>300000000</v>
      </c>
      <c r="BH189" s="1073">
        <f t="shared" si="57"/>
        <v>278500000</v>
      </c>
      <c r="BI189" s="1073">
        <f t="shared" si="58"/>
        <v>21500000</v>
      </c>
      <c r="BJ189" s="1073">
        <f t="shared" si="59"/>
        <v>0</v>
      </c>
      <c r="BK189" s="1073">
        <f t="shared" si="60"/>
        <v>260821919</v>
      </c>
      <c r="BL189" s="1073">
        <f t="shared" si="61"/>
        <v>17678081</v>
      </c>
      <c r="BM189" s="1073">
        <f t="shared" si="62"/>
        <v>166275883</v>
      </c>
      <c r="BN189" s="1073">
        <f t="shared" si="63"/>
        <v>94546036</v>
      </c>
      <c r="BO189" s="1073">
        <f t="shared" si="64"/>
        <v>165593531</v>
      </c>
      <c r="BP189" s="1073">
        <f t="shared" si="65"/>
        <v>682352</v>
      </c>
      <c r="BQ189" s="1073">
        <f t="shared" si="66"/>
        <v>165593531</v>
      </c>
      <c r="BR189" s="1073">
        <f t="shared" si="67"/>
        <v>0</v>
      </c>
      <c r="BS189" s="1073">
        <f t="shared" si="68"/>
        <v>49000</v>
      </c>
    </row>
    <row r="190" spans="1:71" ht="12.75" x14ac:dyDescent="0.2">
      <c r="A190" s="1045" t="str">
        <f t="shared" si="55"/>
        <v>C3101507510</v>
      </c>
      <c r="B190" s="1411" t="s">
        <v>453</v>
      </c>
      <c r="C190" s="1411"/>
      <c r="D190" s="1411" t="s">
        <v>791</v>
      </c>
      <c r="E190" s="1411"/>
      <c r="F190" s="1411" t="s">
        <v>795</v>
      </c>
      <c r="G190" s="1411"/>
      <c r="H190" s="1411" t="s">
        <v>743</v>
      </c>
      <c r="I190" s="1411"/>
      <c r="J190" s="1411" t="s">
        <v>685</v>
      </c>
      <c r="K190" s="1411"/>
      <c r="L190" s="1411"/>
      <c r="M190" s="1411" t="s">
        <v>685</v>
      </c>
      <c r="N190" s="1411"/>
      <c r="O190" s="1411"/>
      <c r="P190" s="1411" t="s">
        <v>685</v>
      </c>
      <c r="Q190" s="1411"/>
      <c r="R190" s="1411" t="s">
        <v>685</v>
      </c>
      <c r="S190" s="1411"/>
      <c r="T190" s="1412" t="s">
        <v>798</v>
      </c>
      <c r="U190" s="1412"/>
      <c r="V190" s="1412"/>
      <c r="W190" s="1412"/>
      <c r="X190" s="1412"/>
      <c r="Y190" s="1412"/>
      <c r="Z190" s="1412"/>
      <c r="AA190" s="1412"/>
      <c r="AB190" s="1411" t="s">
        <v>732</v>
      </c>
      <c r="AC190" s="1411"/>
      <c r="AD190" s="1411"/>
      <c r="AE190" s="1411"/>
      <c r="AF190" s="1411"/>
      <c r="AG190" s="1411" t="s">
        <v>733</v>
      </c>
      <c r="AH190" s="1411"/>
      <c r="AI190" s="1411"/>
      <c r="AJ190" s="1019" t="s">
        <v>417</v>
      </c>
      <c r="AK190" s="1413" t="s">
        <v>734</v>
      </c>
      <c r="AL190" s="1413"/>
      <c r="AM190" s="1413"/>
      <c r="AN190" s="1413"/>
      <c r="AO190" s="1413"/>
      <c r="AP190" s="1413"/>
      <c r="AQ190" s="1077">
        <v>124877300</v>
      </c>
      <c r="AR190" s="1077">
        <v>124877300</v>
      </c>
      <c r="AS190" s="1078">
        <v>0</v>
      </c>
      <c r="AT190" s="1078">
        <v>0</v>
      </c>
      <c r="AU190" s="1015"/>
      <c r="AV190" s="1077">
        <v>124877300</v>
      </c>
      <c r="AW190" s="1078">
        <v>0</v>
      </c>
      <c r="AX190" s="1077">
        <v>124877300</v>
      </c>
      <c r="AY190" s="1078">
        <v>0</v>
      </c>
      <c r="AZ190" s="1077">
        <v>124877300</v>
      </c>
      <c r="BA190" s="1078">
        <v>0</v>
      </c>
      <c r="BB190" s="1079">
        <v>124877300</v>
      </c>
      <c r="BC190" s="1078">
        <v>0</v>
      </c>
      <c r="BD190" s="1078">
        <v>0</v>
      </c>
      <c r="BG190" s="1073">
        <f t="shared" si="56"/>
        <v>124877300</v>
      </c>
      <c r="BH190" s="1073">
        <f t="shared" si="57"/>
        <v>124877300</v>
      </c>
      <c r="BI190" s="1073">
        <f t="shared" si="58"/>
        <v>0</v>
      </c>
      <c r="BJ190" s="1073">
        <f t="shared" si="59"/>
        <v>0</v>
      </c>
      <c r="BK190" s="1073">
        <f t="shared" si="60"/>
        <v>124877300</v>
      </c>
      <c r="BL190" s="1073">
        <f t="shared" si="61"/>
        <v>0</v>
      </c>
      <c r="BM190" s="1073">
        <f t="shared" si="62"/>
        <v>124877300</v>
      </c>
      <c r="BN190" s="1073">
        <f t="shared" si="63"/>
        <v>0</v>
      </c>
      <c r="BO190" s="1073">
        <f t="shared" si="64"/>
        <v>124877300</v>
      </c>
      <c r="BP190" s="1073">
        <f t="shared" si="65"/>
        <v>0</v>
      </c>
      <c r="BQ190" s="1073">
        <f t="shared" si="66"/>
        <v>124877300</v>
      </c>
      <c r="BR190" s="1073">
        <f t="shared" si="67"/>
        <v>0</v>
      </c>
      <c r="BS190" s="1073">
        <f t="shared" si="68"/>
        <v>0</v>
      </c>
    </row>
    <row r="191" spans="1:71" ht="12.75" x14ac:dyDescent="0.2">
      <c r="A191" s="1045" t="str">
        <f t="shared" si="55"/>
        <v>C32010</v>
      </c>
      <c r="B191" s="1403" t="s">
        <v>453</v>
      </c>
      <c r="C191" s="1403"/>
      <c r="D191" s="1403" t="s">
        <v>799</v>
      </c>
      <c r="E191" s="1403"/>
      <c r="F191" s="1403"/>
      <c r="G191" s="1403"/>
      <c r="H191" s="1403"/>
      <c r="I191" s="1403"/>
      <c r="J191" s="1403"/>
      <c r="K191" s="1403"/>
      <c r="L191" s="1403"/>
      <c r="M191" s="1403"/>
      <c r="N191" s="1403"/>
      <c r="O191" s="1403"/>
      <c r="P191" s="1403"/>
      <c r="Q191" s="1403"/>
      <c r="R191" s="1403"/>
      <c r="S191" s="1403"/>
      <c r="T191" s="1402" t="s">
        <v>800</v>
      </c>
      <c r="U191" s="1402"/>
      <c r="V191" s="1402"/>
      <c r="W191" s="1402"/>
      <c r="X191" s="1402"/>
      <c r="Y191" s="1402"/>
      <c r="Z191" s="1402"/>
      <c r="AA191" s="1402"/>
      <c r="AB191" s="1403" t="s">
        <v>732</v>
      </c>
      <c r="AC191" s="1403"/>
      <c r="AD191" s="1403"/>
      <c r="AE191" s="1403"/>
      <c r="AF191" s="1403"/>
      <c r="AG191" s="1403" t="s">
        <v>733</v>
      </c>
      <c r="AH191" s="1403"/>
      <c r="AI191" s="1403"/>
      <c r="AJ191" s="1014" t="s">
        <v>417</v>
      </c>
      <c r="AK191" s="1404" t="s">
        <v>734</v>
      </c>
      <c r="AL191" s="1404"/>
      <c r="AM191" s="1404"/>
      <c r="AN191" s="1404"/>
      <c r="AO191" s="1404"/>
      <c r="AP191" s="1404"/>
      <c r="AQ191" s="1077">
        <v>7793984504</v>
      </c>
      <c r="AR191" s="1077">
        <v>7636247579</v>
      </c>
      <c r="AS191" s="1079">
        <v>157736925</v>
      </c>
      <c r="AT191" s="1078">
        <v>0</v>
      </c>
      <c r="AU191" s="1015"/>
      <c r="AV191" s="1077">
        <v>7384639911</v>
      </c>
      <c r="AW191" s="1079">
        <v>251607668</v>
      </c>
      <c r="AX191" s="1077">
        <v>5611460701</v>
      </c>
      <c r="AY191" s="1079">
        <v>1773179210</v>
      </c>
      <c r="AZ191" s="1077">
        <v>5502850884</v>
      </c>
      <c r="BA191" s="1079">
        <v>108609817</v>
      </c>
      <c r="BB191" s="1079">
        <v>5502850884</v>
      </c>
      <c r="BC191" s="1078">
        <v>0</v>
      </c>
      <c r="BD191" s="1079">
        <v>77000</v>
      </c>
      <c r="BG191" s="1073">
        <f t="shared" si="56"/>
        <v>7793984504</v>
      </c>
      <c r="BH191" s="1073">
        <f t="shared" si="57"/>
        <v>7636247579</v>
      </c>
      <c r="BI191" s="1073">
        <f t="shared" si="58"/>
        <v>157736925</v>
      </c>
      <c r="BJ191" s="1073">
        <f t="shared" si="59"/>
        <v>0</v>
      </c>
      <c r="BK191" s="1073">
        <f t="shared" si="60"/>
        <v>7384639911</v>
      </c>
      <c r="BL191" s="1073">
        <f t="shared" si="61"/>
        <v>251607668</v>
      </c>
      <c r="BM191" s="1073">
        <f t="shared" si="62"/>
        <v>5611460701</v>
      </c>
      <c r="BN191" s="1073">
        <f t="shared" si="63"/>
        <v>1773179210</v>
      </c>
      <c r="BO191" s="1073">
        <f t="shared" si="64"/>
        <v>5502850884</v>
      </c>
      <c r="BP191" s="1073">
        <f t="shared" si="65"/>
        <v>108609817</v>
      </c>
      <c r="BQ191" s="1073">
        <f t="shared" si="66"/>
        <v>5502850884</v>
      </c>
      <c r="BR191" s="1073">
        <f t="shared" si="67"/>
        <v>0</v>
      </c>
      <c r="BS191" s="1073">
        <f t="shared" si="68"/>
        <v>77000</v>
      </c>
    </row>
    <row r="192" spans="1:71" ht="12.75" x14ac:dyDescent="0.2">
      <c r="A192" s="1045" t="str">
        <f t="shared" si="55"/>
        <v>C32030710</v>
      </c>
      <c r="B192" s="1403" t="s">
        <v>453</v>
      </c>
      <c r="C192" s="1403"/>
      <c r="D192" s="1403" t="s">
        <v>799</v>
      </c>
      <c r="E192" s="1403"/>
      <c r="F192" s="1403" t="s">
        <v>801</v>
      </c>
      <c r="G192" s="1403"/>
      <c r="H192" s="1403"/>
      <c r="I192" s="1403"/>
      <c r="J192" s="1403"/>
      <c r="K192" s="1403"/>
      <c r="L192" s="1403"/>
      <c r="M192" s="1403"/>
      <c r="N192" s="1403"/>
      <c r="O192" s="1403"/>
      <c r="P192" s="1403"/>
      <c r="Q192" s="1403"/>
      <c r="R192" s="1403"/>
      <c r="S192" s="1403"/>
      <c r="T192" s="1402" t="s">
        <v>802</v>
      </c>
      <c r="U192" s="1402"/>
      <c r="V192" s="1402"/>
      <c r="W192" s="1402"/>
      <c r="X192" s="1402"/>
      <c r="Y192" s="1402"/>
      <c r="Z192" s="1402"/>
      <c r="AA192" s="1402"/>
      <c r="AB192" s="1403" t="s">
        <v>732</v>
      </c>
      <c r="AC192" s="1403"/>
      <c r="AD192" s="1403"/>
      <c r="AE192" s="1403"/>
      <c r="AF192" s="1403"/>
      <c r="AG192" s="1403" t="s">
        <v>733</v>
      </c>
      <c r="AH192" s="1403"/>
      <c r="AI192" s="1403"/>
      <c r="AJ192" s="1014" t="s">
        <v>417</v>
      </c>
      <c r="AK192" s="1404" t="s">
        <v>734</v>
      </c>
      <c r="AL192" s="1404"/>
      <c r="AM192" s="1404"/>
      <c r="AN192" s="1404"/>
      <c r="AO192" s="1404"/>
      <c r="AP192" s="1404"/>
      <c r="AQ192" s="1077">
        <v>350000000</v>
      </c>
      <c r="AR192" s="1077">
        <v>316484006</v>
      </c>
      <c r="AS192" s="1079">
        <v>33515994</v>
      </c>
      <c r="AT192" s="1078">
        <v>0</v>
      </c>
      <c r="AU192" s="1015"/>
      <c r="AV192" s="1077">
        <v>316484006</v>
      </c>
      <c r="AW192" s="1078">
        <v>0</v>
      </c>
      <c r="AX192" s="1077">
        <v>207984000</v>
      </c>
      <c r="AY192" s="1079">
        <v>108500006</v>
      </c>
      <c r="AZ192" s="1077">
        <v>207984000</v>
      </c>
      <c r="BA192" s="1078">
        <v>0</v>
      </c>
      <c r="BB192" s="1079">
        <v>207984000</v>
      </c>
      <c r="BC192" s="1078">
        <v>0</v>
      </c>
      <c r="BD192" s="1078">
        <v>0</v>
      </c>
      <c r="BG192" s="1073">
        <f t="shared" si="56"/>
        <v>350000000</v>
      </c>
      <c r="BH192" s="1073">
        <f t="shared" si="57"/>
        <v>316484006</v>
      </c>
      <c r="BI192" s="1073">
        <f t="shared" si="58"/>
        <v>33515994</v>
      </c>
      <c r="BJ192" s="1073">
        <f t="shared" si="59"/>
        <v>0</v>
      </c>
      <c r="BK192" s="1073">
        <f t="shared" si="60"/>
        <v>316484006</v>
      </c>
      <c r="BL192" s="1073">
        <f t="shared" si="61"/>
        <v>0</v>
      </c>
      <c r="BM192" s="1073">
        <f t="shared" si="62"/>
        <v>207984000</v>
      </c>
      <c r="BN192" s="1073">
        <f t="shared" si="63"/>
        <v>108500006</v>
      </c>
      <c r="BO192" s="1073">
        <f t="shared" si="64"/>
        <v>207984000</v>
      </c>
      <c r="BP192" s="1073">
        <f t="shared" si="65"/>
        <v>0</v>
      </c>
      <c r="BQ192" s="1073">
        <f t="shared" si="66"/>
        <v>207984000</v>
      </c>
      <c r="BR192" s="1073">
        <f t="shared" si="67"/>
        <v>0</v>
      </c>
      <c r="BS192" s="1073">
        <f t="shared" si="68"/>
        <v>0</v>
      </c>
    </row>
    <row r="193" spans="1:71" ht="12.75" x14ac:dyDescent="0.2">
      <c r="A193" s="1045" t="str">
        <f t="shared" si="55"/>
        <v>C320307110</v>
      </c>
      <c r="B193" s="1411" t="s">
        <v>453</v>
      </c>
      <c r="C193" s="1411"/>
      <c r="D193" s="1411" t="s">
        <v>799</v>
      </c>
      <c r="E193" s="1411"/>
      <c r="F193" s="1411" t="s">
        <v>801</v>
      </c>
      <c r="G193" s="1411"/>
      <c r="H193" s="1411" t="s">
        <v>738</v>
      </c>
      <c r="I193" s="1411"/>
      <c r="J193" s="1411" t="s">
        <v>685</v>
      </c>
      <c r="K193" s="1411"/>
      <c r="L193" s="1411"/>
      <c r="M193" s="1411" t="s">
        <v>685</v>
      </c>
      <c r="N193" s="1411"/>
      <c r="O193" s="1411"/>
      <c r="P193" s="1411" t="s">
        <v>685</v>
      </c>
      <c r="Q193" s="1411"/>
      <c r="R193" s="1411" t="s">
        <v>685</v>
      </c>
      <c r="S193" s="1411"/>
      <c r="T193" s="1412" t="s">
        <v>803</v>
      </c>
      <c r="U193" s="1412"/>
      <c r="V193" s="1412"/>
      <c r="W193" s="1412"/>
      <c r="X193" s="1412"/>
      <c r="Y193" s="1412"/>
      <c r="Z193" s="1412"/>
      <c r="AA193" s="1412"/>
      <c r="AB193" s="1411" t="s">
        <v>732</v>
      </c>
      <c r="AC193" s="1411"/>
      <c r="AD193" s="1411"/>
      <c r="AE193" s="1411"/>
      <c r="AF193" s="1411"/>
      <c r="AG193" s="1411" t="s">
        <v>733</v>
      </c>
      <c r="AH193" s="1411"/>
      <c r="AI193" s="1411"/>
      <c r="AJ193" s="1019" t="s">
        <v>417</v>
      </c>
      <c r="AK193" s="1413" t="s">
        <v>734</v>
      </c>
      <c r="AL193" s="1413"/>
      <c r="AM193" s="1413"/>
      <c r="AN193" s="1413"/>
      <c r="AO193" s="1413"/>
      <c r="AP193" s="1413"/>
      <c r="AQ193" s="1077">
        <v>350000000</v>
      </c>
      <c r="AR193" s="1077">
        <v>316484006</v>
      </c>
      <c r="AS193" s="1079">
        <v>33515994</v>
      </c>
      <c r="AT193" s="1078">
        <v>0</v>
      </c>
      <c r="AU193" s="1015"/>
      <c r="AV193" s="1077">
        <v>316484006</v>
      </c>
      <c r="AW193" s="1078">
        <v>0</v>
      </c>
      <c r="AX193" s="1077">
        <v>207984000</v>
      </c>
      <c r="AY193" s="1079">
        <v>108500006</v>
      </c>
      <c r="AZ193" s="1077">
        <v>207984000</v>
      </c>
      <c r="BA193" s="1078">
        <v>0</v>
      </c>
      <c r="BB193" s="1079">
        <v>207984000</v>
      </c>
      <c r="BC193" s="1078">
        <v>0</v>
      </c>
      <c r="BD193" s="1078">
        <v>0</v>
      </c>
      <c r="BG193" s="1073">
        <f t="shared" si="56"/>
        <v>350000000</v>
      </c>
      <c r="BH193" s="1073">
        <f t="shared" si="57"/>
        <v>316484006</v>
      </c>
      <c r="BI193" s="1073">
        <f t="shared" si="58"/>
        <v>33515994</v>
      </c>
      <c r="BJ193" s="1073">
        <f t="shared" si="59"/>
        <v>0</v>
      </c>
      <c r="BK193" s="1073">
        <f t="shared" si="60"/>
        <v>316484006</v>
      </c>
      <c r="BL193" s="1073">
        <f t="shared" si="61"/>
        <v>0</v>
      </c>
      <c r="BM193" s="1073">
        <f t="shared" si="62"/>
        <v>207984000</v>
      </c>
      <c r="BN193" s="1073">
        <f t="shared" si="63"/>
        <v>108500006</v>
      </c>
      <c r="BO193" s="1073">
        <f t="shared" si="64"/>
        <v>207984000</v>
      </c>
      <c r="BP193" s="1073">
        <f t="shared" si="65"/>
        <v>0</v>
      </c>
      <c r="BQ193" s="1073">
        <f t="shared" si="66"/>
        <v>207984000</v>
      </c>
      <c r="BR193" s="1073">
        <f t="shared" si="67"/>
        <v>0</v>
      </c>
      <c r="BS193" s="1073">
        <f t="shared" si="68"/>
        <v>0</v>
      </c>
    </row>
    <row r="194" spans="1:71" ht="12.75" x14ac:dyDescent="0.2">
      <c r="A194" s="1045" t="str">
        <f t="shared" si="55"/>
        <v>C320130410</v>
      </c>
      <c r="B194" s="1403" t="s">
        <v>453</v>
      </c>
      <c r="C194" s="1403"/>
      <c r="D194" s="1403" t="s">
        <v>799</v>
      </c>
      <c r="E194" s="1403"/>
      <c r="F194" s="1403" t="s">
        <v>804</v>
      </c>
      <c r="G194" s="1403"/>
      <c r="H194" s="1403"/>
      <c r="I194" s="1403"/>
      <c r="J194" s="1403"/>
      <c r="K194" s="1403"/>
      <c r="L194" s="1403"/>
      <c r="M194" s="1403"/>
      <c r="N194" s="1403"/>
      <c r="O194" s="1403"/>
      <c r="P194" s="1403"/>
      <c r="Q194" s="1403"/>
      <c r="R194" s="1403"/>
      <c r="S194" s="1403"/>
      <c r="T194" s="1402" t="s">
        <v>805</v>
      </c>
      <c r="U194" s="1402"/>
      <c r="V194" s="1402"/>
      <c r="W194" s="1402"/>
      <c r="X194" s="1402"/>
      <c r="Y194" s="1402"/>
      <c r="Z194" s="1402"/>
      <c r="AA194" s="1402"/>
      <c r="AB194" s="1403" t="s">
        <v>732</v>
      </c>
      <c r="AC194" s="1403"/>
      <c r="AD194" s="1403"/>
      <c r="AE194" s="1403"/>
      <c r="AF194" s="1403"/>
      <c r="AG194" s="1403" t="s">
        <v>733</v>
      </c>
      <c r="AH194" s="1403"/>
      <c r="AI194" s="1403"/>
      <c r="AJ194" s="1014" t="s">
        <v>417</v>
      </c>
      <c r="AK194" s="1404" t="s">
        <v>734</v>
      </c>
      <c r="AL194" s="1404"/>
      <c r="AM194" s="1404"/>
      <c r="AN194" s="1404"/>
      <c r="AO194" s="1404"/>
      <c r="AP194" s="1404"/>
      <c r="AQ194" s="1077">
        <v>538984504</v>
      </c>
      <c r="AR194" s="1077">
        <v>537167225</v>
      </c>
      <c r="AS194" s="1079">
        <v>1817279</v>
      </c>
      <c r="AT194" s="1078">
        <v>0</v>
      </c>
      <c r="AU194" s="1015"/>
      <c r="AV194" s="1077">
        <v>537167225</v>
      </c>
      <c r="AW194" s="1078">
        <v>0</v>
      </c>
      <c r="AX194" s="1077">
        <v>288352815</v>
      </c>
      <c r="AY194" s="1079">
        <v>248814410</v>
      </c>
      <c r="AZ194" s="1077">
        <v>196352815</v>
      </c>
      <c r="BA194" s="1079">
        <v>92000000</v>
      </c>
      <c r="BB194" s="1079">
        <v>196352815</v>
      </c>
      <c r="BC194" s="1078">
        <v>0</v>
      </c>
      <c r="BD194" s="1078">
        <v>0</v>
      </c>
      <c r="BG194" s="1073">
        <f t="shared" si="56"/>
        <v>538984504</v>
      </c>
      <c r="BH194" s="1073">
        <f t="shared" si="57"/>
        <v>537167225</v>
      </c>
      <c r="BI194" s="1073">
        <f t="shared" si="58"/>
        <v>1817279</v>
      </c>
      <c r="BJ194" s="1073">
        <f t="shared" si="59"/>
        <v>0</v>
      </c>
      <c r="BK194" s="1073">
        <f t="shared" si="60"/>
        <v>537167225</v>
      </c>
      <c r="BL194" s="1073">
        <f t="shared" si="61"/>
        <v>0</v>
      </c>
      <c r="BM194" s="1073">
        <f t="shared" si="62"/>
        <v>288352815</v>
      </c>
      <c r="BN194" s="1073">
        <f t="shared" si="63"/>
        <v>248814410</v>
      </c>
      <c r="BO194" s="1073">
        <f t="shared" si="64"/>
        <v>196352815</v>
      </c>
      <c r="BP194" s="1073">
        <f t="shared" si="65"/>
        <v>92000000</v>
      </c>
      <c r="BQ194" s="1073">
        <f t="shared" si="66"/>
        <v>196352815</v>
      </c>
      <c r="BR194" s="1073">
        <f t="shared" si="67"/>
        <v>0</v>
      </c>
      <c r="BS194" s="1073">
        <f t="shared" si="68"/>
        <v>0</v>
      </c>
    </row>
    <row r="195" spans="1:71" ht="12.75" x14ac:dyDescent="0.2">
      <c r="A195" s="1045" t="str">
        <f t="shared" si="55"/>
        <v>C3201304110</v>
      </c>
      <c r="B195" s="1411" t="s">
        <v>453</v>
      </c>
      <c r="C195" s="1411"/>
      <c r="D195" s="1411" t="s">
        <v>799</v>
      </c>
      <c r="E195" s="1411"/>
      <c r="F195" s="1411" t="s">
        <v>804</v>
      </c>
      <c r="G195" s="1411"/>
      <c r="H195" s="1411" t="s">
        <v>738</v>
      </c>
      <c r="I195" s="1411"/>
      <c r="J195" s="1411" t="s">
        <v>685</v>
      </c>
      <c r="K195" s="1411"/>
      <c r="L195" s="1411"/>
      <c r="M195" s="1411" t="s">
        <v>685</v>
      </c>
      <c r="N195" s="1411"/>
      <c r="O195" s="1411"/>
      <c r="P195" s="1411" t="s">
        <v>685</v>
      </c>
      <c r="Q195" s="1411"/>
      <c r="R195" s="1411" t="s">
        <v>685</v>
      </c>
      <c r="S195" s="1411"/>
      <c r="T195" s="1412" t="s">
        <v>587</v>
      </c>
      <c r="U195" s="1412"/>
      <c r="V195" s="1412"/>
      <c r="W195" s="1412"/>
      <c r="X195" s="1412"/>
      <c r="Y195" s="1412"/>
      <c r="Z195" s="1412"/>
      <c r="AA195" s="1412"/>
      <c r="AB195" s="1411" t="s">
        <v>732</v>
      </c>
      <c r="AC195" s="1411"/>
      <c r="AD195" s="1411"/>
      <c r="AE195" s="1411"/>
      <c r="AF195" s="1411"/>
      <c r="AG195" s="1411" t="s">
        <v>733</v>
      </c>
      <c r="AH195" s="1411"/>
      <c r="AI195" s="1411"/>
      <c r="AJ195" s="1019" t="s">
        <v>417</v>
      </c>
      <c r="AK195" s="1413" t="s">
        <v>734</v>
      </c>
      <c r="AL195" s="1413"/>
      <c r="AM195" s="1413"/>
      <c r="AN195" s="1413"/>
      <c r="AO195" s="1413"/>
      <c r="AP195" s="1413"/>
      <c r="AQ195" s="1077">
        <v>538984504</v>
      </c>
      <c r="AR195" s="1077">
        <v>537167225</v>
      </c>
      <c r="AS195" s="1079">
        <v>1817279</v>
      </c>
      <c r="AT195" s="1078">
        <v>0</v>
      </c>
      <c r="AU195" s="1015"/>
      <c r="AV195" s="1077">
        <v>537167225</v>
      </c>
      <c r="AW195" s="1078">
        <v>0</v>
      </c>
      <c r="AX195" s="1077">
        <v>288352815</v>
      </c>
      <c r="AY195" s="1079">
        <v>248814410</v>
      </c>
      <c r="AZ195" s="1077">
        <v>196352815</v>
      </c>
      <c r="BA195" s="1079">
        <v>92000000</v>
      </c>
      <c r="BB195" s="1079">
        <v>196352815</v>
      </c>
      <c r="BC195" s="1078">
        <v>0</v>
      </c>
      <c r="BD195" s="1078">
        <v>0</v>
      </c>
      <c r="BG195" s="1073">
        <f t="shared" si="56"/>
        <v>538984504</v>
      </c>
      <c r="BH195" s="1073">
        <f t="shared" si="57"/>
        <v>537167225</v>
      </c>
      <c r="BI195" s="1073">
        <f t="shared" si="58"/>
        <v>1817279</v>
      </c>
      <c r="BJ195" s="1073">
        <f t="shared" si="59"/>
        <v>0</v>
      </c>
      <c r="BK195" s="1073">
        <f t="shared" si="60"/>
        <v>537167225</v>
      </c>
      <c r="BL195" s="1073">
        <f t="shared" si="61"/>
        <v>0</v>
      </c>
      <c r="BM195" s="1073">
        <f t="shared" si="62"/>
        <v>288352815</v>
      </c>
      <c r="BN195" s="1073">
        <f t="shared" si="63"/>
        <v>248814410</v>
      </c>
      <c r="BO195" s="1073">
        <f t="shared" si="64"/>
        <v>196352815</v>
      </c>
      <c r="BP195" s="1073">
        <f t="shared" si="65"/>
        <v>92000000</v>
      </c>
      <c r="BQ195" s="1073">
        <f t="shared" si="66"/>
        <v>196352815</v>
      </c>
      <c r="BR195" s="1073">
        <f t="shared" si="67"/>
        <v>0</v>
      </c>
      <c r="BS195" s="1073">
        <f t="shared" si="68"/>
        <v>0</v>
      </c>
    </row>
    <row r="196" spans="1:71" ht="12.75" x14ac:dyDescent="0.2">
      <c r="A196" s="1045" t="str">
        <f t="shared" si="55"/>
        <v>C320150710</v>
      </c>
      <c r="B196" s="1403" t="s">
        <v>453</v>
      </c>
      <c r="C196" s="1403"/>
      <c r="D196" s="1403" t="s">
        <v>799</v>
      </c>
      <c r="E196" s="1403"/>
      <c r="F196" s="1403" t="s">
        <v>795</v>
      </c>
      <c r="G196" s="1403"/>
      <c r="H196" s="1403"/>
      <c r="I196" s="1403"/>
      <c r="J196" s="1403"/>
      <c r="K196" s="1403"/>
      <c r="L196" s="1403"/>
      <c r="M196" s="1403"/>
      <c r="N196" s="1403"/>
      <c r="O196" s="1403"/>
      <c r="P196" s="1403"/>
      <c r="Q196" s="1403"/>
      <c r="R196" s="1403"/>
      <c r="S196" s="1403"/>
      <c r="T196" s="1402" t="s">
        <v>796</v>
      </c>
      <c r="U196" s="1402"/>
      <c r="V196" s="1402"/>
      <c r="W196" s="1402"/>
      <c r="X196" s="1402"/>
      <c r="Y196" s="1402"/>
      <c r="Z196" s="1402"/>
      <c r="AA196" s="1402"/>
      <c r="AB196" s="1403" t="s">
        <v>732</v>
      </c>
      <c r="AC196" s="1403"/>
      <c r="AD196" s="1403"/>
      <c r="AE196" s="1403"/>
      <c r="AF196" s="1403"/>
      <c r="AG196" s="1403" t="s">
        <v>733</v>
      </c>
      <c r="AH196" s="1403"/>
      <c r="AI196" s="1403"/>
      <c r="AJ196" s="1014" t="s">
        <v>417</v>
      </c>
      <c r="AK196" s="1404" t="s">
        <v>734</v>
      </c>
      <c r="AL196" s="1404"/>
      <c r="AM196" s="1404"/>
      <c r="AN196" s="1404"/>
      <c r="AO196" s="1404"/>
      <c r="AP196" s="1404"/>
      <c r="AQ196" s="1077">
        <v>6905000000</v>
      </c>
      <c r="AR196" s="1077">
        <v>6782596348</v>
      </c>
      <c r="AS196" s="1079">
        <v>122403652</v>
      </c>
      <c r="AT196" s="1078">
        <v>0</v>
      </c>
      <c r="AU196" s="1015"/>
      <c r="AV196" s="1077">
        <v>6530988680</v>
      </c>
      <c r="AW196" s="1079">
        <v>251607668</v>
      </c>
      <c r="AX196" s="1077">
        <v>5115123886</v>
      </c>
      <c r="AY196" s="1079">
        <v>1415864794</v>
      </c>
      <c r="AZ196" s="1077">
        <v>5098514069</v>
      </c>
      <c r="BA196" s="1079">
        <v>16609817</v>
      </c>
      <c r="BB196" s="1079">
        <v>5098514069</v>
      </c>
      <c r="BC196" s="1078">
        <v>0</v>
      </c>
      <c r="BD196" s="1079">
        <v>77000</v>
      </c>
      <c r="BG196" s="1073">
        <f t="shared" si="56"/>
        <v>6905000000</v>
      </c>
      <c r="BH196" s="1073">
        <f t="shared" si="57"/>
        <v>6782596348</v>
      </c>
      <c r="BI196" s="1073">
        <f t="shared" si="58"/>
        <v>122403652</v>
      </c>
      <c r="BJ196" s="1073">
        <f t="shared" si="59"/>
        <v>0</v>
      </c>
      <c r="BK196" s="1073">
        <f t="shared" si="60"/>
        <v>6530988680</v>
      </c>
      <c r="BL196" s="1073">
        <f t="shared" si="61"/>
        <v>251607668</v>
      </c>
      <c r="BM196" s="1073">
        <f t="shared" si="62"/>
        <v>5115123886</v>
      </c>
      <c r="BN196" s="1073">
        <f t="shared" si="63"/>
        <v>1415864794</v>
      </c>
      <c r="BO196" s="1073">
        <f t="shared" si="64"/>
        <v>5098514069</v>
      </c>
      <c r="BP196" s="1073">
        <f t="shared" si="65"/>
        <v>16609817</v>
      </c>
      <c r="BQ196" s="1073">
        <f t="shared" si="66"/>
        <v>5098514069</v>
      </c>
      <c r="BR196" s="1073">
        <f t="shared" si="67"/>
        <v>0</v>
      </c>
      <c r="BS196" s="1073">
        <f t="shared" si="68"/>
        <v>77000</v>
      </c>
    </row>
    <row r="197" spans="1:71" ht="12.75" x14ac:dyDescent="0.2">
      <c r="A197" s="1045" t="str">
        <f t="shared" si="55"/>
        <v>C3201507110</v>
      </c>
      <c r="B197" s="1411" t="s">
        <v>453</v>
      </c>
      <c r="C197" s="1411"/>
      <c r="D197" s="1411" t="s">
        <v>799</v>
      </c>
      <c r="E197" s="1411"/>
      <c r="F197" s="1411" t="s">
        <v>795</v>
      </c>
      <c r="G197" s="1411"/>
      <c r="H197" s="1411" t="s">
        <v>738</v>
      </c>
      <c r="I197" s="1411"/>
      <c r="J197" s="1411" t="s">
        <v>685</v>
      </c>
      <c r="K197" s="1411"/>
      <c r="L197" s="1411"/>
      <c r="M197" s="1411" t="s">
        <v>685</v>
      </c>
      <c r="N197" s="1411"/>
      <c r="O197" s="1411"/>
      <c r="P197" s="1411" t="s">
        <v>685</v>
      </c>
      <c r="Q197" s="1411"/>
      <c r="R197" s="1411" t="s">
        <v>685</v>
      </c>
      <c r="S197" s="1411"/>
      <c r="T197" s="1412" t="s">
        <v>807</v>
      </c>
      <c r="U197" s="1412"/>
      <c r="V197" s="1412"/>
      <c r="W197" s="1412"/>
      <c r="X197" s="1412"/>
      <c r="Y197" s="1412"/>
      <c r="Z197" s="1412"/>
      <c r="AA197" s="1412"/>
      <c r="AB197" s="1411" t="s">
        <v>732</v>
      </c>
      <c r="AC197" s="1411"/>
      <c r="AD197" s="1411"/>
      <c r="AE197" s="1411"/>
      <c r="AF197" s="1411"/>
      <c r="AG197" s="1411" t="s">
        <v>733</v>
      </c>
      <c r="AH197" s="1411"/>
      <c r="AI197" s="1411"/>
      <c r="AJ197" s="1019" t="s">
        <v>417</v>
      </c>
      <c r="AK197" s="1413" t="s">
        <v>734</v>
      </c>
      <c r="AL197" s="1413"/>
      <c r="AM197" s="1413"/>
      <c r="AN197" s="1413"/>
      <c r="AO197" s="1413"/>
      <c r="AP197" s="1413"/>
      <c r="AQ197" s="1077">
        <v>600000000</v>
      </c>
      <c r="AR197" s="1077">
        <v>600000000</v>
      </c>
      <c r="AS197" s="1078">
        <v>0</v>
      </c>
      <c r="AT197" s="1078">
        <v>0</v>
      </c>
      <c r="AU197" s="1015"/>
      <c r="AV197" s="1077">
        <v>555413933</v>
      </c>
      <c r="AW197" s="1079">
        <v>44586067</v>
      </c>
      <c r="AX197" s="1077">
        <v>463704869</v>
      </c>
      <c r="AY197" s="1079">
        <v>91709064</v>
      </c>
      <c r="AZ197" s="1077">
        <v>461343752</v>
      </c>
      <c r="BA197" s="1079">
        <v>2361117</v>
      </c>
      <c r="BB197" s="1079">
        <v>461343752</v>
      </c>
      <c r="BC197" s="1078">
        <v>0</v>
      </c>
      <c r="BD197" s="1078">
        <v>0</v>
      </c>
      <c r="BG197" s="1073">
        <f t="shared" si="56"/>
        <v>600000000</v>
      </c>
      <c r="BH197" s="1073">
        <f t="shared" si="57"/>
        <v>600000000</v>
      </c>
      <c r="BI197" s="1073">
        <f t="shared" si="58"/>
        <v>0</v>
      </c>
      <c r="BJ197" s="1073">
        <f t="shared" si="59"/>
        <v>0</v>
      </c>
      <c r="BK197" s="1073">
        <f t="shared" si="60"/>
        <v>555413933</v>
      </c>
      <c r="BL197" s="1073">
        <f t="shared" si="61"/>
        <v>44586067</v>
      </c>
      <c r="BM197" s="1073">
        <f t="shared" si="62"/>
        <v>463704869</v>
      </c>
      <c r="BN197" s="1073">
        <f t="shared" si="63"/>
        <v>91709064</v>
      </c>
      <c r="BO197" s="1073">
        <f t="shared" si="64"/>
        <v>461343752</v>
      </c>
      <c r="BP197" s="1073">
        <f t="shared" si="65"/>
        <v>2361117</v>
      </c>
      <c r="BQ197" s="1073">
        <f t="shared" si="66"/>
        <v>461343752</v>
      </c>
      <c r="BR197" s="1073">
        <f t="shared" si="67"/>
        <v>0</v>
      </c>
      <c r="BS197" s="1073">
        <f t="shared" si="68"/>
        <v>0</v>
      </c>
    </row>
    <row r="198" spans="1:71" ht="12.75" x14ac:dyDescent="0.2">
      <c r="A198" s="1045" t="str">
        <f t="shared" si="55"/>
        <v>C32015071010</v>
      </c>
      <c r="B198" s="1403" t="s">
        <v>453</v>
      </c>
      <c r="C198" s="1403"/>
      <c r="D198" s="1403" t="s">
        <v>799</v>
      </c>
      <c r="E198" s="1403"/>
      <c r="F198" s="1403" t="s">
        <v>795</v>
      </c>
      <c r="G198" s="1403"/>
      <c r="H198" s="1403" t="s">
        <v>738</v>
      </c>
      <c r="I198" s="1403"/>
      <c r="J198" s="1403" t="s">
        <v>739</v>
      </c>
      <c r="K198" s="1403"/>
      <c r="L198" s="1403"/>
      <c r="M198" s="1403" t="s">
        <v>685</v>
      </c>
      <c r="N198" s="1403"/>
      <c r="O198" s="1403"/>
      <c r="P198" s="1403" t="s">
        <v>685</v>
      </c>
      <c r="Q198" s="1403"/>
      <c r="R198" s="1403" t="s">
        <v>685</v>
      </c>
      <c r="S198" s="1403"/>
      <c r="T198" s="1402" t="s">
        <v>806</v>
      </c>
      <c r="U198" s="1402"/>
      <c r="V198" s="1402"/>
      <c r="W198" s="1402"/>
      <c r="X198" s="1402"/>
      <c r="Y198" s="1402"/>
      <c r="Z198" s="1402"/>
      <c r="AA198" s="1402"/>
      <c r="AB198" s="1403" t="s">
        <v>732</v>
      </c>
      <c r="AC198" s="1403"/>
      <c r="AD198" s="1403"/>
      <c r="AE198" s="1403"/>
      <c r="AF198" s="1403"/>
      <c r="AG198" s="1403" t="s">
        <v>733</v>
      </c>
      <c r="AH198" s="1403"/>
      <c r="AI198" s="1403"/>
      <c r="AJ198" s="1014" t="s">
        <v>417</v>
      </c>
      <c r="AK198" s="1404" t="s">
        <v>734</v>
      </c>
      <c r="AL198" s="1404"/>
      <c r="AM198" s="1404"/>
      <c r="AN198" s="1404"/>
      <c r="AO198" s="1404"/>
      <c r="AP198" s="1404"/>
      <c r="AQ198" s="1077">
        <v>600000000</v>
      </c>
      <c r="AR198" s="1077">
        <v>600000000</v>
      </c>
      <c r="AS198" s="1078">
        <v>0</v>
      </c>
      <c r="AT198" s="1078">
        <v>0</v>
      </c>
      <c r="AU198" s="1015"/>
      <c r="AV198" s="1077">
        <v>555413933</v>
      </c>
      <c r="AW198" s="1079">
        <v>44586067</v>
      </c>
      <c r="AX198" s="1077">
        <v>463704869</v>
      </c>
      <c r="AY198" s="1079">
        <v>91709064</v>
      </c>
      <c r="AZ198" s="1077">
        <v>461343752</v>
      </c>
      <c r="BA198" s="1079">
        <v>2361117</v>
      </c>
      <c r="BB198" s="1079">
        <v>461343752</v>
      </c>
      <c r="BC198" s="1078">
        <v>0</v>
      </c>
      <c r="BD198" s="1078">
        <v>0</v>
      </c>
      <c r="BG198" s="1073">
        <f t="shared" si="56"/>
        <v>600000000</v>
      </c>
      <c r="BH198" s="1073">
        <f t="shared" si="57"/>
        <v>600000000</v>
      </c>
      <c r="BI198" s="1073">
        <f t="shared" si="58"/>
        <v>0</v>
      </c>
      <c r="BJ198" s="1073">
        <f t="shared" si="59"/>
        <v>0</v>
      </c>
      <c r="BK198" s="1073">
        <f t="shared" si="60"/>
        <v>555413933</v>
      </c>
      <c r="BL198" s="1073">
        <f t="shared" si="61"/>
        <v>44586067</v>
      </c>
      <c r="BM198" s="1073">
        <f t="shared" si="62"/>
        <v>463704869</v>
      </c>
      <c r="BN198" s="1073">
        <f t="shared" si="63"/>
        <v>91709064</v>
      </c>
      <c r="BO198" s="1073">
        <f t="shared" si="64"/>
        <v>461343752</v>
      </c>
      <c r="BP198" s="1073">
        <f t="shared" si="65"/>
        <v>2361117</v>
      </c>
      <c r="BQ198" s="1073">
        <f t="shared" si="66"/>
        <v>461343752</v>
      </c>
      <c r="BR198" s="1073">
        <f t="shared" si="67"/>
        <v>0</v>
      </c>
      <c r="BS198" s="1073">
        <f t="shared" si="68"/>
        <v>0</v>
      </c>
    </row>
    <row r="199" spans="1:71" ht="26.25" customHeight="1" x14ac:dyDescent="0.2">
      <c r="A199" s="1045" t="str">
        <f t="shared" si="55"/>
        <v>C320150710210</v>
      </c>
      <c r="B199" s="1411" t="s">
        <v>453</v>
      </c>
      <c r="C199" s="1411"/>
      <c r="D199" s="1411" t="s">
        <v>799</v>
      </c>
      <c r="E199" s="1411"/>
      <c r="F199" s="1411" t="s">
        <v>795</v>
      </c>
      <c r="G199" s="1411"/>
      <c r="H199" s="1411" t="s">
        <v>738</v>
      </c>
      <c r="I199" s="1411"/>
      <c r="J199" s="1411" t="s">
        <v>739</v>
      </c>
      <c r="K199" s="1411"/>
      <c r="L199" s="1411"/>
      <c r="M199" s="1411" t="s">
        <v>741</v>
      </c>
      <c r="N199" s="1411"/>
      <c r="O199" s="1411"/>
      <c r="P199" s="1411" t="s">
        <v>685</v>
      </c>
      <c r="Q199" s="1411"/>
      <c r="R199" s="1411" t="s">
        <v>685</v>
      </c>
      <c r="S199" s="1411"/>
      <c r="T199" s="1412" t="s">
        <v>588</v>
      </c>
      <c r="U199" s="1412"/>
      <c r="V199" s="1412"/>
      <c r="W199" s="1412"/>
      <c r="X199" s="1412"/>
      <c r="Y199" s="1412"/>
      <c r="Z199" s="1412"/>
      <c r="AA199" s="1412"/>
      <c r="AB199" s="1411" t="s">
        <v>732</v>
      </c>
      <c r="AC199" s="1411"/>
      <c r="AD199" s="1411"/>
      <c r="AE199" s="1411"/>
      <c r="AF199" s="1411"/>
      <c r="AG199" s="1411" t="s">
        <v>733</v>
      </c>
      <c r="AH199" s="1411"/>
      <c r="AI199" s="1411"/>
      <c r="AJ199" s="1019" t="s">
        <v>417</v>
      </c>
      <c r="AK199" s="1413" t="s">
        <v>734</v>
      </c>
      <c r="AL199" s="1413"/>
      <c r="AM199" s="1413"/>
      <c r="AN199" s="1413"/>
      <c r="AO199" s="1413"/>
      <c r="AP199" s="1413"/>
      <c r="AQ199" s="1077">
        <v>600000000</v>
      </c>
      <c r="AR199" s="1077">
        <v>600000000</v>
      </c>
      <c r="AS199" s="1078">
        <v>0</v>
      </c>
      <c r="AT199" s="1078">
        <v>0</v>
      </c>
      <c r="AU199" s="1015"/>
      <c r="AV199" s="1077">
        <v>555413933</v>
      </c>
      <c r="AW199" s="1079">
        <v>44586067</v>
      </c>
      <c r="AX199" s="1077">
        <v>463704869</v>
      </c>
      <c r="AY199" s="1079">
        <v>91709064</v>
      </c>
      <c r="AZ199" s="1077">
        <v>461343752</v>
      </c>
      <c r="BA199" s="1079">
        <v>2361117</v>
      </c>
      <c r="BB199" s="1079">
        <v>461343752</v>
      </c>
      <c r="BC199" s="1078">
        <v>0</v>
      </c>
      <c r="BD199" s="1078">
        <v>0</v>
      </c>
      <c r="BG199" s="1073">
        <f t="shared" si="56"/>
        <v>600000000</v>
      </c>
      <c r="BH199" s="1073">
        <f t="shared" si="57"/>
        <v>600000000</v>
      </c>
      <c r="BI199" s="1073">
        <f t="shared" si="58"/>
        <v>0</v>
      </c>
      <c r="BJ199" s="1073">
        <f t="shared" si="59"/>
        <v>0</v>
      </c>
      <c r="BK199" s="1073">
        <f t="shared" si="60"/>
        <v>555413933</v>
      </c>
      <c r="BL199" s="1073">
        <f t="shared" si="61"/>
        <v>44586067</v>
      </c>
      <c r="BM199" s="1073">
        <f t="shared" si="62"/>
        <v>463704869</v>
      </c>
      <c r="BN199" s="1073">
        <f t="shared" si="63"/>
        <v>91709064</v>
      </c>
      <c r="BO199" s="1073">
        <f t="shared" si="64"/>
        <v>461343752</v>
      </c>
      <c r="BP199" s="1073">
        <f t="shared" si="65"/>
        <v>2361117</v>
      </c>
      <c r="BQ199" s="1073">
        <f t="shared" si="66"/>
        <v>461343752</v>
      </c>
      <c r="BR199" s="1073">
        <f t="shared" si="67"/>
        <v>0</v>
      </c>
      <c r="BS199" s="1073">
        <f t="shared" si="68"/>
        <v>0</v>
      </c>
    </row>
    <row r="200" spans="1:71" ht="12.75" x14ac:dyDescent="0.2">
      <c r="A200" s="1045" t="str">
        <f t="shared" si="55"/>
        <v>C3201507210</v>
      </c>
      <c r="B200" s="1411" t="s">
        <v>453</v>
      </c>
      <c r="C200" s="1411"/>
      <c r="D200" s="1411" t="s">
        <v>799</v>
      </c>
      <c r="E200" s="1411"/>
      <c r="F200" s="1411" t="s">
        <v>795</v>
      </c>
      <c r="G200" s="1411"/>
      <c r="H200" s="1411" t="s">
        <v>741</v>
      </c>
      <c r="I200" s="1411"/>
      <c r="J200" s="1411" t="s">
        <v>685</v>
      </c>
      <c r="K200" s="1411"/>
      <c r="L200" s="1411"/>
      <c r="M200" s="1411" t="s">
        <v>685</v>
      </c>
      <c r="N200" s="1411"/>
      <c r="O200" s="1411"/>
      <c r="P200" s="1411" t="s">
        <v>685</v>
      </c>
      <c r="Q200" s="1411"/>
      <c r="R200" s="1411" t="s">
        <v>685</v>
      </c>
      <c r="S200" s="1411"/>
      <c r="T200" s="1412" t="s">
        <v>589</v>
      </c>
      <c r="U200" s="1412"/>
      <c r="V200" s="1412"/>
      <c r="W200" s="1412"/>
      <c r="X200" s="1412"/>
      <c r="Y200" s="1412"/>
      <c r="Z200" s="1412"/>
      <c r="AA200" s="1412"/>
      <c r="AB200" s="1411" t="s">
        <v>732</v>
      </c>
      <c r="AC200" s="1411"/>
      <c r="AD200" s="1411"/>
      <c r="AE200" s="1411"/>
      <c r="AF200" s="1411"/>
      <c r="AG200" s="1411" t="s">
        <v>733</v>
      </c>
      <c r="AH200" s="1411"/>
      <c r="AI200" s="1411"/>
      <c r="AJ200" s="1019" t="s">
        <v>417</v>
      </c>
      <c r="AK200" s="1413" t="s">
        <v>734</v>
      </c>
      <c r="AL200" s="1413"/>
      <c r="AM200" s="1413"/>
      <c r="AN200" s="1413"/>
      <c r="AO200" s="1413"/>
      <c r="AP200" s="1413"/>
      <c r="AQ200" s="1077">
        <v>2850000000</v>
      </c>
      <c r="AR200" s="1077">
        <v>2850000000</v>
      </c>
      <c r="AS200" s="1078">
        <v>0</v>
      </c>
      <c r="AT200" s="1078">
        <v>0</v>
      </c>
      <c r="AU200" s="1015"/>
      <c r="AV200" s="1077">
        <v>2746846795</v>
      </c>
      <c r="AW200" s="1079">
        <v>103153205</v>
      </c>
      <c r="AX200" s="1077">
        <v>2111026670</v>
      </c>
      <c r="AY200" s="1079">
        <v>635820125</v>
      </c>
      <c r="AZ200" s="1077">
        <v>2108332545</v>
      </c>
      <c r="BA200" s="1079">
        <v>2694125</v>
      </c>
      <c r="BB200" s="1079">
        <v>2108332545</v>
      </c>
      <c r="BC200" s="1078">
        <v>0</v>
      </c>
      <c r="BD200" s="1078">
        <v>0</v>
      </c>
      <c r="BG200" s="1073">
        <f t="shared" si="56"/>
        <v>2850000000</v>
      </c>
      <c r="BH200" s="1073">
        <f t="shared" si="57"/>
        <v>2850000000</v>
      </c>
      <c r="BI200" s="1073">
        <f t="shared" si="58"/>
        <v>0</v>
      </c>
      <c r="BJ200" s="1073">
        <f t="shared" si="59"/>
        <v>0</v>
      </c>
      <c r="BK200" s="1073">
        <f t="shared" si="60"/>
        <v>2746846795</v>
      </c>
      <c r="BL200" s="1073">
        <f t="shared" si="61"/>
        <v>103153205</v>
      </c>
      <c r="BM200" s="1073">
        <f t="shared" si="62"/>
        <v>2111026670</v>
      </c>
      <c r="BN200" s="1073">
        <f t="shared" si="63"/>
        <v>635820125</v>
      </c>
      <c r="BO200" s="1073">
        <f t="shared" si="64"/>
        <v>2108332545</v>
      </c>
      <c r="BP200" s="1073">
        <f t="shared" si="65"/>
        <v>2694125</v>
      </c>
      <c r="BQ200" s="1073">
        <f t="shared" si="66"/>
        <v>2108332545</v>
      </c>
      <c r="BR200" s="1073">
        <f t="shared" si="67"/>
        <v>0</v>
      </c>
      <c r="BS200" s="1073">
        <f t="shared" si="68"/>
        <v>0</v>
      </c>
    </row>
    <row r="201" spans="1:71" ht="12.75" x14ac:dyDescent="0.2">
      <c r="A201" s="1045" t="str">
        <f t="shared" si="55"/>
        <v>C3201507310</v>
      </c>
      <c r="B201" s="1411" t="s">
        <v>453</v>
      </c>
      <c r="C201" s="1411"/>
      <c r="D201" s="1411" t="s">
        <v>799</v>
      </c>
      <c r="E201" s="1411"/>
      <c r="F201" s="1411" t="s">
        <v>795</v>
      </c>
      <c r="G201" s="1411"/>
      <c r="H201" s="1411" t="s">
        <v>748</v>
      </c>
      <c r="I201" s="1411"/>
      <c r="J201" s="1411" t="s">
        <v>685</v>
      </c>
      <c r="K201" s="1411"/>
      <c r="L201" s="1411"/>
      <c r="M201" s="1411" t="s">
        <v>685</v>
      </c>
      <c r="N201" s="1411"/>
      <c r="O201" s="1411"/>
      <c r="P201" s="1411" t="s">
        <v>685</v>
      </c>
      <c r="Q201" s="1411"/>
      <c r="R201" s="1411" t="s">
        <v>685</v>
      </c>
      <c r="S201" s="1411"/>
      <c r="T201" s="1412" t="s">
        <v>590</v>
      </c>
      <c r="U201" s="1412"/>
      <c r="V201" s="1412"/>
      <c r="W201" s="1412"/>
      <c r="X201" s="1412"/>
      <c r="Y201" s="1412"/>
      <c r="Z201" s="1412"/>
      <c r="AA201" s="1412"/>
      <c r="AB201" s="1411" t="s">
        <v>732</v>
      </c>
      <c r="AC201" s="1411"/>
      <c r="AD201" s="1411"/>
      <c r="AE201" s="1411"/>
      <c r="AF201" s="1411"/>
      <c r="AG201" s="1411" t="s">
        <v>733</v>
      </c>
      <c r="AH201" s="1411"/>
      <c r="AI201" s="1411"/>
      <c r="AJ201" s="1019" t="s">
        <v>417</v>
      </c>
      <c r="AK201" s="1413" t="s">
        <v>734</v>
      </c>
      <c r="AL201" s="1413"/>
      <c r="AM201" s="1413"/>
      <c r="AN201" s="1413"/>
      <c r="AO201" s="1413"/>
      <c r="AP201" s="1413"/>
      <c r="AQ201" s="1077">
        <v>3455000000</v>
      </c>
      <c r="AR201" s="1077">
        <v>3332596348</v>
      </c>
      <c r="AS201" s="1079">
        <v>122403652</v>
      </c>
      <c r="AT201" s="1078">
        <v>0</v>
      </c>
      <c r="AU201" s="1015"/>
      <c r="AV201" s="1077">
        <v>3228727952</v>
      </c>
      <c r="AW201" s="1079">
        <v>103868396</v>
      </c>
      <c r="AX201" s="1077">
        <v>2540392347</v>
      </c>
      <c r="AY201" s="1079">
        <v>688335605</v>
      </c>
      <c r="AZ201" s="1077">
        <v>2528837772</v>
      </c>
      <c r="BA201" s="1079">
        <v>11554575</v>
      </c>
      <c r="BB201" s="1079">
        <v>2528837772</v>
      </c>
      <c r="BC201" s="1078">
        <v>0</v>
      </c>
      <c r="BD201" s="1079">
        <v>77000</v>
      </c>
      <c r="BG201" s="1073">
        <f t="shared" si="56"/>
        <v>3455000000</v>
      </c>
      <c r="BH201" s="1073">
        <f t="shared" si="57"/>
        <v>3332596348</v>
      </c>
      <c r="BI201" s="1073">
        <f t="shared" si="58"/>
        <v>122403652</v>
      </c>
      <c r="BJ201" s="1073">
        <f t="shared" si="59"/>
        <v>0</v>
      </c>
      <c r="BK201" s="1073">
        <f t="shared" si="60"/>
        <v>3228727952</v>
      </c>
      <c r="BL201" s="1073">
        <f t="shared" si="61"/>
        <v>103868396</v>
      </c>
      <c r="BM201" s="1073">
        <f t="shared" si="62"/>
        <v>2540392347</v>
      </c>
      <c r="BN201" s="1073">
        <f t="shared" si="63"/>
        <v>688335605</v>
      </c>
      <c r="BO201" s="1073">
        <f t="shared" si="64"/>
        <v>2528837772</v>
      </c>
      <c r="BP201" s="1073">
        <f t="shared" si="65"/>
        <v>11554575</v>
      </c>
      <c r="BQ201" s="1073">
        <f t="shared" si="66"/>
        <v>2528837772</v>
      </c>
      <c r="BR201" s="1073">
        <f t="shared" si="67"/>
        <v>0</v>
      </c>
      <c r="BS201" s="1073">
        <f t="shared" si="68"/>
        <v>77000</v>
      </c>
    </row>
    <row r="202" spans="1:71" ht="12.75" x14ac:dyDescent="0.2">
      <c r="A202" s="1045" t="str">
        <f t="shared" si="55"/>
        <v>C51010</v>
      </c>
      <c r="B202" s="1403" t="s">
        <v>453</v>
      </c>
      <c r="C202" s="1403"/>
      <c r="D202" s="1403" t="s">
        <v>808</v>
      </c>
      <c r="E202" s="1403"/>
      <c r="F202" s="1403"/>
      <c r="G202" s="1403"/>
      <c r="H202" s="1403"/>
      <c r="I202" s="1403"/>
      <c r="J202" s="1403"/>
      <c r="K202" s="1403"/>
      <c r="L202" s="1403"/>
      <c r="M202" s="1403"/>
      <c r="N202" s="1403"/>
      <c r="O202" s="1403"/>
      <c r="P202" s="1403"/>
      <c r="Q202" s="1403"/>
      <c r="R202" s="1403"/>
      <c r="S202" s="1403"/>
      <c r="T202" s="1402" t="s">
        <v>809</v>
      </c>
      <c r="U202" s="1402"/>
      <c r="V202" s="1402"/>
      <c r="W202" s="1402"/>
      <c r="X202" s="1402"/>
      <c r="Y202" s="1402"/>
      <c r="Z202" s="1402"/>
      <c r="AA202" s="1402"/>
      <c r="AB202" s="1403" t="s">
        <v>732</v>
      </c>
      <c r="AC202" s="1403"/>
      <c r="AD202" s="1403"/>
      <c r="AE202" s="1403"/>
      <c r="AF202" s="1403"/>
      <c r="AG202" s="1403" t="s">
        <v>733</v>
      </c>
      <c r="AH202" s="1403"/>
      <c r="AI202" s="1403"/>
      <c r="AJ202" s="1014" t="s">
        <v>417</v>
      </c>
      <c r="AK202" s="1404" t="s">
        <v>734</v>
      </c>
      <c r="AL202" s="1404"/>
      <c r="AM202" s="1404"/>
      <c r="AN202" s="1404"/>
      <c r="AO202" s="1404"/>
      <c r="AP202" s="1404"/>
      <c r="AQ202" s="1077">
        <v>2078000000</v>
      </c>
      <c r="AR202" s="1077">
        <v>2078000000</v>
      </c>
      <c r="AS202" s="1078">
        <v>0</v>
      </c>
      <c r="AT202" s="1078">
        <v>0</v>
      </c>
      <c r="AU202" s="1015"/>
      <c r="AV202" s="1077">
        <v>1946806322</v>
      </c>
      <c r="AW202" s="1079">
        <v>131193678</v>
      </c>
      <c r="AX202" s="1077">
        <v>1252338190</v>
      </c>
      <c r="AY202" s="1079">
        <v>694468132</v>
      </c>
      <c r="AZ202" s="1077">
        <v>1252338190</v>
      </c>
      <c r="BA202" s="1078">
        <v>0</v>
      </c>
      <c r="BB202" s="1079">
        <v>1252338190</v>
      </c>
      <c r="BC202" s="1078">
        <v>0</v>
      </c>
      <c r="BD202" s="1078">
        <v>0</v>
      </c>
      <c r="BG202" s="1073">
        <f t="shared" si="56"/>
        <v>2078000000</v>
      </c>
      <c r="BH202" s="1073">
        <f t="shared" si="57"/>
        <v>2078000000</v>
      </c>
      <c r="BI202" s="1073">
        <f t="shared" si="58"/>
        <v>0</v>
      </c>
      <c r="BJ202" s="1073">
        <f t="shared" si="59"/>
        <v>0</v>
      </c>
      <c r="BK202" s="1073">
        <f t="shared" si="60"/>
        <v>1946806322</v>
      </c>
      <c r="BL202" s="1073">
        <f t="shared" si="61"/>
        <v>131193678</v>
      </c>
      <c r="BM202" s="1073">
        <f t="shared" si="62"/>
        <v>1252338190</v>
      </c>
      <c r="BN202" s="1073">
        <f t="shared" si="63"/>
        <v>694468132</v>
      </c>
      <c r="BO202" s="1073">
        <f t="shared" si="64"/>
        <v>1252338190</v>
      </c>
      <c r="BP202" s="1073">
        <f t="shared" si="65"/>
        <v>0</v>
      </c>
      <c r="BQ202" s="1073">
        <f t="shared" si="66"/>
        <v>1252338190</v>
      </c>
      <c r="BR202" s="1073">
        <f t="shared" si="67"/>
        <v>0</v>
      </c>
      <c r="BS202" s="1073">
        <f t="shared" si="68"/>
        <v>0</v>
      </c>
    </row>
    <row r="203" spans="1:71" ht="12.75" x14ac:dyDescent="0.2">
      <c r="A203" s="1045" t="str">
        <f t="shared" si="55"/>
        <v>C51015</v>
      </c>
      <c r="B203" s="1403" t="s">
        <v>453</v>
      </c>
      <c r="C203" s="1403"/>
      <c r="D203" s="1403" t="s">
        <v>808</v>
      </c>
      <c r="E203" s="1403"/>
      <c r="F203" s="1403"/>
      <c r="G203" s="1403"/>
      <c r="H203" s="1403"/>
      <c r="I203" s="1403"/>
      <c r="J203" s="1403"/>
      <c r="K203" s="1403"/>
      <c r="L203" s="1403"/>
      <c r="M203" s="1403"/>
      <c r="N203" s="1403"/>
      <c r="O203" s="1403"/>
      <c r="P203" s="1403"/>
      <c r="Q203" s="1403"/>
      <c r="R203" s="1403"/>
      <c r="S203" s="1403"/>
      <c r="T203" s="1402" t="s">
        <v>809</v>
      </c>
      <c r="U203" s="1402"/>
      <c r="V203" s="1402"/>
      <c r="W203" s="1402"/>
      <c r="X203" s="1402"/>
      <c r="Y203" s="1402"/>
      <c r="Z203" s="1402"/>
      <c r="AA203" s="1402"/>
      <c r="AB203" s="1403" t="s">
        <v>732</v>
      </c>
      <c r="AC203" s="1403"/>
      <c r="AD203" s="1403"/>
      <c r="AE203" s="1403"/>
      <c r="AF203" s="1403"/>
      <c r="AG203" s="1403" t="s">
        <v>733</v>
      </c>
      <c r="AH203" s="1403"/>
      <c r="AI203" s="1403"/>
      <c r="AJ203" s="1014" t="s">
        <v>745</v>
      </c>
      <c r="AK203" s="1404" t="s">
        <v>781</v>
      </c>
      <c r="AL203" s="1404"/>
      <c r="AM203" s="1404"/>
      <c r="AN203" s="1404"/>
      <c r="AO203" s="1404"/>
      <c r="AP203" s="1404"/>
      <c r="AQ203" s="1077">
        <v>1140000000</v>
      </c>
      <c r="AR203" s="1076">
        <v>0</v>
      </c>
      <c r="AS203" s="1079">
        <v>1140000000</v>
      </c>
      <c r="AT203" s="1078">
        <v>0</v>
      </c>
      <c r="AU203" s="1015"/>
      <c r="AV203" s="1076">
        <v>0</v>
      </c>
      <c r="AW203" s="1078">
        <v>0</v>
      </c>
      <c r="AX203" s="1076">
        <v>0</v>
      </c>
      <c r="AY203" s="1078">
        <v>0</v>
      </c>
      <c r="AZ203" s="1076">
        <v>0</v>
      </c>
      <c r="BA203" s="1078">
        <v>0</v>
      </c>
      <c r="BB203" s="1078">
        <v>0</v>
      </c>
      <c r="BC203" s="1078">
        <v>0</v>
      </c>
      <c r="BD203" s="1078">
        <v>0</v>
      </c>
      <c r="BG203" s="1073">
        <f t="shared" si="56"/>
        <v>1140000000</v>
      </c>
      <c r="BH203" s="1073">
        <f t="shared" si="57"/>
        <v>0</v>
      </c>
      <c r="BI203" s="1073">
        <f t="shared" si="58"/>
        <v>1140000000</v>
      </c>
      <c r="BJ203" s="1073">
        <f t="shared" si="59"/>
        <v>0</v>
      </c>
      <c r="BK203" s="1073">
        <f t="shared" si="60"/>
        <v>0</v>
      </c>
      <c r="BL203" s="1073">
        <f t="shared" si="61"/>
        <v>0</v>
      </c>
      <c r="BM203" s="1073">
        <f t="shared" si="62"/>
        <v>0</v>
      </c>
      <c r="BN203" s="1073">
        <f t="shared" si="63"/>
        <v>0</v>
      </c>
      <c r="BO203" s="1073">
        <f t="shared" si="64"/>
        <v>0</v>
      </c>
      <c r="BP203" s="1073">
        <f t="shared" si="65"/>
        <v>0</v>
      </c>
      <c r="BQ203" s="1073">
        <f t="shared" si="66"/>
        <v>0</v>
      </c>
      <c r="BR203" s="1073">
        <f t="shared" si="67"/>
        <v>0</v>
      </c>
      <c r="BS203" s="1073">
        <f t="shared" si="68"/>
        <v>0</v>
      </c>
    </row>
    <row r="204" spans="1:71" ht="12.75" x14ac:dyDescent="0.2">
      <c r="A204" s="1045" t="str">
        <f t="shared" si="55"/>
        <v>C51070410</v>
      </c>
      <c r="B204" s="1403" t="s">
        <v>453</v>
      </c>
      <c r="C204" s="1403"/>
      <c r="D204" s="1403" t="s">
        <v>808</v>
      </c>
      <c r="E204" s="1403"/>
      <c r="F204" s="1403" t="s">
        <v>810</v>
      </c>
      <c r="G204" s="1403"/>
      <c r="H204" s="1403"/>
      <c r="I204" s="1403"/>
      <c r="J204" s="1403"/>
      <c r="K204" s="1403"/>
      <c r="L204" s="1403"/>
      <c r="M204" s="1403"/>
      <c r="N204" s="1403"/>
      <c r="O204" s="1403"/>
      <c r="P204" s="1403"/>
      <c r="Q204" s="1403"/>
      <c r="R204" s="1403"/>
      <c r="S204" s="1403"/>
      <c r="T204" s="1402" t="s">
        <v>811</v>
      </c>
      <c r="U204" s="1402"/>
      <c r="V204" s="1402"/>
      <c r="W204" s="1402"/>
      <c r="X204" s="1402"/>
      <c r="Y204" s="1402"/>
      <c r="Z204" s="1402"/>
      <c r="AA204" s="1402"/>
      <c r="AB204" s="1403" t="s">
        <v>732</v>
      </c>
      <c r="AC204" s="1403"/>
      <c r="AD204" s="1403"/>
      <c r="AE204" s="1403"/>
      <c r="AF204" s="1403"/>
      <c r="AG204" s="1403" t="s">
        <v>733</v>
      </c>
      <c r="AH204" s="1403"/>
      <c r="AI204" s="1403"/>
      <c r="AJ204" s="1014" t="s">
        <v>417</v>
      </c>
      <c r="AK204" s="1404" t="s">
        <v>734</v>
      </c>
      <c r="AL204" s="1404"/>
      <c r="AM204" s="1404"/>
      <c r="AN204" s="1404"/>
      <c r="AO204" s="1404"/>
      <c r="AP204" s="1404"/>
      <c r="AQ204" s="1077">
        <v>400000000</v>
      </c>
      <c r="AR204" s="1077">
        <v>400000000</v>
      </c>
      <c r="AS204" s="1078">
        <v>0</v>
      </c>
      <c r="AT204" s="1078">
        <v>0</v>
      </c>
      <c r="AU204" s="1015"/>
      <c r="AV204" s="1077">
        <v>391247612</v>
      </c>
      <c r="AW204" s="1079">
        <v>8752388</v>
      </c>
      <c r="AX204" s="1077">
        <v>102000000</v>
      </c>
      <c r="AY204" s="1079">
        <v>289247612</v>
      </c>
      <c r="AZ204" s="1077">
        <v>102000000</v>
      </c>
      <c r="BA204" s="1078">
        <v>0</v>
      </c>
      <c r="BB204" s="1079">
        <v>102000000</v>
      </c>
      <c r="BC204" s="1078">
        <v>0</v>
      </c>
      <c r="BD204" s="1078">
        <v>0</v>
      </c>
      <c r="BG204" s="1073">
        <f t="shared" si="56"/>
        <v>400000000</v>
      </c>
      <c r="BH204" s="1073">
        <f t="shared" si="57"/>
        <v>400000000</v>
      </c>
      <c r="BI204" s="1073">
        <f t="shared" si="58"/>
        <v>0</v>
      </c>
      <c r="BJ204" s="1073">
        <f t="shared" si="59"/>
        <v>0</v>
      </c>
      <c r="BK204" s="1073">
        <f t="shared" si="60"/>
        <v>391247612</v>
      </c>
      <c r="BL204" s="1073">
        <f t="shared" si="61"/>
        <v>8752388</v>
      </c>
      <c r="BM204" s="1073">
        <f t="shared" si="62"/>
        <v>102000000</v>
      </c>
      <c r="BN204" s="1073">
        <f t="shared" si="63"/>
        <v>289247612</v>
      </c>
      <c r="BO204" s="1073">
        <f t="shared" si="64"/>
        <v>102000000</v>
      </c>
      <c r="BP204" s="1073">
        <f t="shared" si="65"/>
        <v>0</v>
      </c>
      <c r="BQ204" s="1073">
        <f t="shared" si="66"/>
        <v>102000000</v>
      </c>
      <c r="BR204" s="1073">
        <f t="shared" si="67"/>
        <v>0</v>
      </c>
      <c r="BS204" s="1073">
        <f t="shared" si="68"/>
        <v>0</v>
      </c>
    </row>
    <row r="205" spans="1:71" ht="12.75" x14ac:dyDescent="0.2">
      <c r="A205" s="1045" t="str">
        <f t="shared" si="55"/>
        <v>C510704110</v>
      </c>
      <c r="B205" s="1411" t="s">
        <v>453</v>
      </c>
      <c r="C205" s="1411"/>
      <c r="D205" s="1411" t="s">
        <v>808</v>
      </c>
      <c r="E205" s="1411"/>
      <c r="F205" s="1411" t="s">
        <v>810</v>
      </c>
      <c r="G205" s="1411"/>
      <c r="H205" s="1411" t="s">
        <v>738</v>
      </c>
      <c r="I205" s="1411"/>
      <c r="J205" s="1411" t="s">
        <v>685</v>
      </c>
      <c r="K205" s="1411"/>
      <c r="L205" s="1411"/>
      <c r="M205" s="1411" t="s">
        <v>685</v>
      </c>
      <c r="N205" s="1411"/>
      <c r="O205" s="1411"/>
      <c r="P205" s="1411" t="s">
        <v>685</v>
      </c>
      <c r="Q205" s="1411"/>
      <c r="R205" s="1411" t="s">
        <v>685</v>
      </c>
      <c r="S205" s="1411"/>
      <c r="T205" s="1412" t="s">
        <v>591</v>
      </c>
      <c r="U205" s="1412"/>
      <c r="V205" s="1412"/>
      <c r="W205" s="1412"/>
      <c r="X205" s="1412"/>
      <c r="Y205" s="1412"/>
      <c r="Z205" s="1412"/>
      <c r="AA205" s="1412"/>
      <c r="AB205" s="1411" t="s">
        <v>732</v>
      </c>
      <c r="AC205" s="1411"/>
      <c r="AD205" s="1411"/>
      <c r="AE205" s="1411"/>
      <c r="AF205" s="1411"/>
      <c r="AG205" s="1411" t="s">
        <v>733</v>
      </c>
      <c r="AH205" s="1411"/>
      <c r="AI205" s="1411"/>
      <c r="AJ205" s="1019" t="s">
        <v>417</v>
      </c>
      <c r="AK205" s="1413" t="s">
        <v>734</v>
      </c>
      <c r="AL205" s="1413"/>
      <c r="AM205" s="1413"/>
      <c r="AN205" s="1413"/>
      <c r="AO205" s="1413"/>
      <c r="AP205" s="1413"/>
      <c r="AQ205" s="1077">
        <v>400000000</v>
      </c>
      <c r="AR205" s="1077">
        <v>400000000</v>
      </c>
      <c r="AS205" s="1078">
        <v>0</v>
      </c>
      <c r="AT205" s="1078">
        <v>0</v>
      </c>
      <c r="AU205" s="1015"/>
      <c r="AV205" s="1077">
        <v>391247612</v>
      </c>
      <c r="AW205" s="1079">
        <v>8752388</v>
      </c>
      <c r="AX205" s="1077">
        <v>102000000</v>
      </c>
      <c r="AY205" s="1079">
        <v>289247612</v>
      </c>
      <c r="AZ205" s="1077">
        <v>102000000</v>
      </c>
      <c r="BA205" s="1078">
        <v>0</v>
      </c>
      <c r="BB205" s="1079">
        <v>102000000</v>
      </c>
      <c r="BC205" s="1078">
        <v>0</v>
      </c>
      <c r="BD205" s="1078">
        <v>0</v>
      </c>
      <c r="BG205" s="1073">
        <f t="shared" si="56"/>
        <v>400000000</v>
      </c>
      <c r="BH205" s="1073">
        <f t="shared" si="57"/>
        <v>400000000</v>
      </c>
      <c r="BI205" s="1073">
        <f t="shared" si="58"/>
        <v>0</v>
      </c>
      <c r="BJ205" s="1073">
        <f t="shared" si="59"/>
        <v>0</v>
      </c>
      <c r="BK205" s="1073">
        <f t="shared" si="60"/>
        <v>391247612</v>
      </c>
      <c r="BL205" s="1073">
        <f t="shared" si="61"/>
        <v>8752388</v>
      </c>
      <c r="BM205" s="1073">
        <f t="shared" si="62"/>
        <v>102000000</v>
      </c>
      <c r="BN205" s="1073">
        <f t="shared" si="63"/>
        <v>289247612</v>
      </c>
      <c r="BO205" s="1073">
        <f t="shared" si="64"/>
        <v>102000000</v>
      </c>
      <c r="BP205" s="1073">
        <f t="shared" si="65"/>
        <v>0</v>
      </c>
      <c r="BQ205" s="1073">
        <f t="shared" si="66"/>
        <v>102000000</v>
      </c>
      <c r="BR205" s="1073">
        <f t="shared" si="67"/>
        <v>0</v>
      </c>
      <c r="BS205" s="1073">
        <f t="shared" si="68"/>
        <v>0</v>
      </c>
    </row>
    <row r="206" spans="1:71" ht="12.75" x14ac:dyDescent="0.2">
      <c r="A206" s="1045" t="str">
        <f t="shared" si="55"/>
        <v>C51080010</v>
      </c>
      <c r="B206" s="1403" t="s">
        <v>453</v>
      </c>
      <c r="C206" s="1403"/>
      <c r="D206" s="1403" t="s">
        <v>808</v>
      </c>
      <c r="E206" s="1403"/>
      <c r="F206" s="1403" t="s">
        <v>784</v>
      </c>
      <c r="G206" s="1403"/>
      <c r="H206" s="1403"/>
      <c r="I206" s="1403"/>
      <c r="J206" s="1403"/>
      <c r="K206" s="1403"/>
      <c r="L206" s="1403"/>
      <c r="M206" s="1403"/>
      <c r="N206" s="1403"/>
      <c r="O206" s="1403"/>
      <c r="P206" s="1403"/>
      <c r="Q206" s="1403"/>
      <c r="R206" s="1403"/>
      <c r="S206" s="1403"/>
      <c r="T206" s="1402" t="s">
        <v>785</v>
      </c>
      <c r="U206" s="1402"/>
      <c r="V206" s="1402"/>
      <c r="W206" s="1402"/>
      <c r="X206" s="1402"/>
      <c r="Y206" s="1402"/>
      <c r="Z206" s="1402"/>
      <c r="AA206" s="1402"/>
      <c r="AB206" s="1403" t="s">
        <v>732</v>
      </c>
      <c r="AC206" s="1403"/>
      <c r="AD206" s="1403"/>
      <c r="AE206" s="1403"/>
      <c r="AF206" s="1403"/>
      <c r="AG206" s="1403" t="s">
        <v>733</v>
      </c>
      <c r="AH206" s="1403"/>
      <c r="AI206" s="1403"/>
      <c r="AJ206" s="1014" t="s">
        <v>417</v>
      </c>
      <c r="AK206" s="1404" t="s">
        <v>734</v>
      </c>
      <c r="AL206" s="1404"/>
      <c r="AM206" s="1404"/>
      <c r="AN206" s="1404"/>
      <c r="AO206" s="1404"/>
      <c r="AP206" s="1404"/>
      <c r="AQ206" s="1077">
        <v>1678000000</v>
      </c>
      <c r="AR206" s="1077">
        <v>1678000000</v>
      </c>
      <c r="AS206" s="1078">
        <v>0</v>
      </c>
      <c r="AT206" s="1078">
        <v>0</v>
      </c>
      <c r="AU206" s="1015"/>
      <c r="AV206" s="1077">
        <v>1555558710</v>
      </c>
      <c r="AW206" s="1079">
        <v>122441290</v>
      </c>
      <c r="AX206" s="1077">
        <v>1150338190</v>
      </c>
      <c r="AY206" s="1079">
        <v>405220520</v>
      </c>
      <c r="AZ206" s="1077">
        <v>1150338190</v>
      </c>
      <c r="BA206" s="1078">
        <v>0</v>
      </c>
      <c r="BB206" s="1079">
        <v>1150338190</v>
      </c>
      <c r="BC206" s="1078">
        <v>0</v>
      </c>
      <c r="BD206" s="1078">
        <v>0</v>
      </c>
      <c r="BG206" s="1073">
        <f t="shared" si="56"/>
        <v>1678000000</v>
      </c>
      <c r="BH206" s="1073">
        <f t="shared" si="57"/>
        <v>1678000000</v>
      </c>
      <c r="BI206" s="1073">
        <f t="shared" si="58"/>
        <v>0</v>
      </c>
      <c r="BJ206" s="1073">
        <f t="shared" si="59"/>
        <v>0</v>
      </c>
      <c r="BK206" s="1073">
        <f t="shared" si="60"/>
        <v>1555558710</v>
      </c>
      <c r="BL206" s="1073">
        <f t="shared" si="61"/>
        <v>122441290</v>
      </c>
      <c r="BM206" s="1073">
        <f t="shared" si="62"/>
        <v>1150338190</v>
      </c>
      <c r="BN206" s="1073">
        <f t="shared" si="63"/>
        <v>405220520</v>
      </c>
      <c r="BO206" s="1073">
        <f t="shared" si="64"/>
        <v>1150338190</v>
      </c>
      <c r="BP206" s="1073">
        <f t="shared" si="65"/>
        <v>0</v>
      </c>
      <c r="BQ206" s="1073">
        <f t="shared" si="66"/>
        <v>1150338190</v>
      </c>
      <c r="BR206" s="1073">
        <f t="shared" si="67"/>
        <v>0</v>
      </c>
      <c r="BS206" s="1073">
        <f t="shared" si="68"/>
        <v>0</v>
      </c>
    </row>
    <row r="207" spans="1:71" ht="12.75" x14ac:dyDescent="0.2">
      <c r="A207" s="1045" t="str">
        <f t="shared" si="55"/>
        <v>C51080015</v>
      </c>
      <c r="B207" s="1403" t="s">
        <v>453</v>
      </c>
      <c r="C207" s="1403"/>
      <c r="D207" s="1403" t="s">
        <v>808</v>
      </c>
      <c r="E207" s="1403"/>
      <c r="F207" s="1403" t="s">
        <v>784</v>
      </c>
      <c r="G207" s="1403"/>
      <c r="H207" s="1403"/>
      <c r="I207" s="1403"/>
      <c r="J207" s="1403"/>
      <c r="K207" s="1403"/>
      <c r="L207" s="1403"/>
      <c r="M207" s="1403"/>
      <c r="N207" s="1403"/>
      <c r="O207" s="1403"/>
      <c r="P207" s="1403"/>
      <c r="Q207" s="1403"/>
      <c r="R207" s="1403"/>
      <c r="S207" s="1403"/>
      <c r="T207" s="1402" t="s">
        <v>785</v>
      </c>
      <c r="U207" s="1402"/>
      <c r="V207" s="1402"/>
      <c r="W207" s="1402"/>
      <c r="X207" s="1402"/>
      <c r="Y207" s="1402"/>
      <c r="Z207" s="1402"/>
      <c r="AA207" s="1402"/>
      <c r="AB207" s="1403" t="s">
        <v>732</v>
      </c>
      <c r="AC207" s="1403"/>
      <c r="AD207" s="1403"/>
      <c r="AE207" s="1403"/>
      <c r="AF207" s="1403"/>
      <c r="AG207" s="1403" t="s">
        <v>733</v>
      </c>
      <c r="AH207" s="1403"/>
      <c r="AI207" s="1403"/>
      <c r="AJ207" s="1014" t="s">
        <v>745</v>
      </c>
      <c r="AK207" s="1404" t="s">
        <v>781</v>
      </c>
      <c r="AL207" s="1404"/>
      <c r="AM207" s="1404"/>
      <c r="AN207" s="1404"/>
      <c r="AO207" s="1404"/>
      <c r="AP207" s="1404"/>
      <c r="AQ207" s="1077">
        <v>1140000000</v>
      </c>
      <c r="AR207" s="1076">
        <v>0</v>
      </c>
      <c r="AS207" s="1079">
        <v>1140000000</v>
      </c>
      <c r="AT207" s="1078">
        <v>0</v>
      </c>
      <c r="AU207" s="1015"/>
      <c r="AV207" s="1076">
        <v>0</v>
      </c>
      <c r="AW207" s="1078">
        <v>0</v>
      </c>
      <c r="AX207" s="1076">
        <v>0</v>
      </c>
      <c r="AY207" s="1078">
        <v>0</v>
      </c>
      <c r="AZ207" s="1076">
        <v>0</v>
      </c>
      <c r="BA207" s="1078">
        <v>0</v>
      </c>
      <c r="BB207" s="1078">
        <v>0</v>
      </c>
      <c r="BC207" s="1078">
        <v>0</v>
      </c>
      <c r="BD207" s="1078">
        <v>0</v>
      </c>
      <c r="BG207" s="1073">
        <f t="shared" si="56"/>
        <v>1140000000</v>
      </c>
      <c r="BH207" s="1073">
        <f t="shared" si="57"/>
        <v>0</v>
      </c>
      <c r="BI207" s="1073">
        <f t="shared" si="58"/>
        <v>1140000000</v>
      </c>
      <c r="BJ207" s="1073">
        <f t="shared" si="59"/>
        <v>0</v>
      </c>
      <c r="BK207" s="1073">
        <f t="shared" si="60"/>
        <v>0</v>
      </c>
      <c r="BL207" s="1073">
        <f t="shared" si="61"/>
        <v>0</v>
      </c>
      <c r="BM207" s="1073">
        <f t="shared" si="62"/>
        <v>0</v>
      </c>
      <c r="BN207" s="1073">
        <f t="shared" si="63"/>
        <v>0</v>
      </c>
      <c r="BO207" s="1073">
        <f t="shared" si="64"/>
        <v>0</v>
      </c>
      <c r="BP207" s="1073">
        <f t="shared" si="65"/>
        <v>0</v>
      </c>
      <c r="BQ207" s="1073">
        <f t="shared" si="66"/>
        <v>0</v>
      </c>
      <c r="BR207" s="1073">
        <f t="shared" si="67"/>
        <v>0</v>
      </c>
      <c r="BS207" s="1073">
        <f t="shared" si="68"/>
        <v>0</v>
      </c>
    </row>
    <row r="208" spans="1:71" ht="12.75" x14ac:dyDescent="0.2">
      <c r="A208" s="1045" t="str">
        <f t="shared" si="55"/>
        <v>C5108002010</v>
      </c>
      <c r="B208" s="1403" t="s">
        <v>453</v>
      </c>
      <c r="C208" s="1403"/>
      <c r="D208" s="1403" t="s">
        <v>808</v>
      </c>
      <c r="E208" s="1403"/>
      <c r="F208" s="1403" t="s">
        <v>784</v>
      </c>
      <c r="G208" s="1403"/>
      <c r="H208" s="1403" t="s">
        <v>741</v>
      </c>
      <c r="I208" s="1403"/>
      <c r="J208" s="1403" t="s">
        <v>739</v>
      </c>
      <c r="K208" s="1403"/>
      <c r="L208" s="1403"/>
      <c r="M208" s="1403" t="s">
        <v>685</v>
      </c>
      <c r="N208" s="1403"/>
      <c r="O208" s="1403"/>
      <c r="P208" s="1403" t="s">
        <v>685</v>
      </c>
      <c r="Q208" s="1403"/>
      <c r="R208" s="1403" t="s">
        <v>685</v>
      </c>
      <c r="S208" s="1403"/>
      <c r="T208" s="1402" t="s">
        <v>687</v>
      </c>
      <c r="U208" s="1402"/>
      <c r="V208" s="1402"/>
      <c r="W208" s="1402"/>
      <c r="X208" s="1402"/>
      <c r="Y208" s="1402"/>
      <c r="Z208" s="1402"/>
      <c r="AA208" s="1402"/>
      <c r="AB208" s="1403" t="s">
        <v>732</v>
      </c>
      <c r="AC208" s="1403"/>
      <c r="AD208" s="1403"/>
      <c r="AE208" s="1403"/>
      <c r="AF208" s="1403"/>
      <c r="AG208" s="1403" t="s">
        <v>733</v>
      </c>
      <c r="AH208" s="1403"/>
      <c r="AI208" s="1403"/>
      <c r="AJ208" s="1014" t="s">
        <v>417</v>
      </c>
      <c r="AK208" s="1404" t="s">
        <v>734</v>
      </c>
      <c r="AL208" s="1404"/>
      <c r="AM208" s="1404"/>
      <c r="AN208" s="1404"/>
      <c r="AO208" s="1404"/>
      <c r="AP208" s="1404"/>
      <c r="AQ208" s="1077">
        <v>1678000000</v>
      </c>
      <c r="AR208" s="1077">
        <v>1678000000</v>
      </c>
      <c r="AS208" s="1078">
        <v>0</v>
      </c>
      <c r="AT208" s="1078">
        <v>0</v>
      </c>
      <c r="AU208" s="1015"/>
      <c r="AV208" s="1077">
        <v>1555558710</v>
      </c>
      <c r="AW208" s="1079">
        <v>122441290</v>
      </c>
      <c r="AX208" s="1077">
        <v>1150338190</v>
      </c>
      <c r="AY208" s="1079">
        <v>405220520</v>
      </c>
      <c r="AZ208" s="1077">
        <v>1150338190</v>
      </c>
      <c r="BA208" s="1078">
        <v>0</v>
      </c>
      <c r="BB208" s="1079">
        <v>1150338190</v>
      </c>
      <c r="BC208" s="1078">
        <v>0</v>
      </c>
      <c r="BD208" s="1078">
        <v>0</v>
      </c>
      <c r="BG208" s="1073">
        <f t="shared" si="56"/>
        <v>1678000000</v>
      </c>
      <c r="BH208" s="1073">
        <f t="shared" si="57"/>
        <v>1678000000</v>
      </c>
      <c r="BI208" s="1073">
        <f t="shared" si="58"/>
        <v>0</v>
      </c>
      <c r="BJ208" s="1073">
        <f t="shared" si="59"/>
        <v>0</v>
      </c>
      <c r="BK208" s="1073">
        <f t="shared" si="60"/>
        <v>1555558710</v>
      </c>
      <c r="BL208" s="1073">
        <f t="shared" si="61"/>
        <v>122441290</v>
      </c>
      <c r="BM208" s="1073">
        <f t="shared" si="62"/>
        <v>1150338190</v>
      </c>
      <c r="BN208" s="1073">
        <f t="shared" si="63"/>
        <v>405220520</v>
      </c>
      <c r="BO208" s="1073">
        <f t="shared" si="64"/>
        <v>1150338190</v>
      </c>
      <c r="BP208" s="1073">
        <f t="shared" si="65"/>
        <v>0</v>
      </c>
      <c r="BQ208" s="1073">
        <f t="shared" si="66"/>
        <v>1150338190</v>
      </c>
      <c r="BR208" s="1073">
        <f t="shared" si="67"/>
        <v>0</v>
      </c>
      <c r="BS208" s="1073">
        <f t="shared" si="68"/>
        <v>0</v>
      </c>
    </row>
    <row r="209" spans="1:71" ht="12.75" x14ac:dyDescent="0.2">
      <c r="A209" s="1045" t="str">
        <f t="shared" si="55"/>
        <v>C510800210</v>
      </c>
      <c r="B209" s="1403" t="s">
        <v>453</v>
      </c>
      <c r="C209" s="1403"/>
      <c r="D209" s="1403" t="s">
        <v>808</v>
      </c>
      <c r="E209" s="1403"/>
      <c r="F209" s="1403" t="s">
        <v>784</v>
      </c>
      <c r="G209" s="1403"/>
      <c r="H209" s="1403" t="s">
        <v>741</v>
      </c>
      <c r="I209" s="1403"/>
      <c r="J209" s="1403" t="s">
        <v>685</v>
      </c>
      <c r="K209" s="1403"/>
      <c r="L209" s="1403"/>
      <c r="M209" s="1403" t="s">
        <v>685</v>
      </c>
      <c r="N209" s="1403"/>
      <c r="O209" s="1403"/>
      <c r="P209" s="1403" t="s">
        <v>685</v>
      </c>
      <c r="Q209" s="1403"/>
      <c r="R209" s="1403" t="s">
        <v>685</v>
      </c>
      <c r="S209" s="1403"/>
      <c r="T209" s="1402" t="s">
        <v>687</v>
      </c>
      <c r="U209" s="1402"/>
      <c r="V209" s="1402"/>
      <c r="W209" s="1402"/>
      <c r="X209" s="1402"/>
      <c r="Y209" s="1402"/>
      <c r="Z209" s="1402"/>
      <c r="AA209" s="1402"/>
      <c r="AB209" s="1403" t="s">
        <v>732</v>
      </c>
      <c r="AC209" s="1403"/>
      <c r="AD209" s="1403"/>
      <c r="AE209" s="1403"/>
      <c r="AF209" s="1403"/>
      <c r="AG209" s="1403" t="s">
        <v>733</v>
      </c>
      <c r="AH209" s="1403"/>
      <c r="AI209" s="1403"/>
      <c r="AJ209" s="1014" t="s">
        <v>417</v>
      </c>
      <c r="AK209" s="1404" t="s">
        <v>734</v>
      </c>
      <c r="AL209" s="1404"/>
      <c r="AM209" s="1404"/>
      <c r="AN209" s="1404"/>
      <c r="AO209" s="1404"/>
      <c r="AP209" s="1404"/>
      <c r="AQ209" s="1077">
        <v>1678000000</v>
      </c>
      <c r="AR209" s="1077">
        <v>1678000000</v>
      </c>
      <c r="AS209" s="1078">
        <v>0</v>
      </c>
      <c r="AT209" s="1078">
        <v>0</v>
      </c>
      <c r="AU209" s="1015"/>
      <c r="AV209" s="1077">
        <v>1555558710</v>
      </c>
      <c r="AW209" s="1079">
        <v>122441290</v>
      </c>
      <c r="AX209" s="1077">
        <v>1150338190</v>
      </c>
      <c r="AY209" s="1079">
        <v>405220520</v>
      </c>
      <c r="AZ209" s="1077">
        <v>1150338190</v>
      </c>
      <c r="BA209" s="1078">
        <v>0</v>
      </c>
      <c r="BB209" s="1079">
        <v>1150338190</v>
      </c>
      <c r="BC209" s="1078">
        <v>0</v>
      </c>
      <c r="BD209" s="1078">
        <v>0</v>
      </c>
      <c r="BG209" s="1073">
        <f t="shared" si="56"/>
        <v>1678000000</v>
      </c>
      <c r="BH209" s="1073">
        <f t="shared" si="57"/>
        <v>1678000000</v>
      </c>
      <c r="BI209" s="1073">
        <f t="shared" si="58"/>
        <v>0</v>
      </c>
      <c r="BJ209" s="1073">
        <f t="shared" si="59"/>
        <v>0</v>
      </c>
      <c r="BK209" s="1073">
        <f t="shared" si="60"/>
        <v>1555558710</v>
      </c>
      <c r="BL209" s="1073">
        <f t="shared" si="61"/>
        <v>122441290</v>
      </c>
      <c r="BM209" s="1073">
        <f t="shared" si="62"/>
        <v>1150338190</v>
      </c>
      <c r="BN209" s="1073">
        <f t="shared" si="63"/>
        <v>405220520</v>
      </c>
      <c r="BO209" s="1073">
        <f t="shared" si="64"/>
        <v>1150338190</v>
      </c>
      <c r="BP209" s="1073">
        <f t="shared" si="65"/>
        <v>0</v>
      </c>
      <c r="BQ209" s="1073">
        <f t="shared" si="66"/>
        <v>1150338190</v>
      </c>
      <c r="BR209" s="1073">
        <f t="shared" si="67"/>
        <v>0</v>
      </c>
      <c r="BS209" s="1073">
        <f t="shared" si="68"/>
        <v>0</v>
      </c>
    </row>
    <row r="210" spans="1:71" ht="12.75" x14ac:dyDescent="0.2">
      <c r="A210" s="1045" t="str">
        <f t="shared" si="55"/>
        <v>C510800215</v>
      </c>
      <c r="B210" s="1411" t="s">
        <v>453</v>
      </c>
      <c r="C210" s="1411"/>
      <c r="D210" s="1411" t="s">
        <v>808</v>
      </c>
      <c r="E210" s="1411"/>
      <c r="F210" s="1411" t="s">
        <v>784</v>
      </c>
      <c r="G210" s="1411"/>
      <c r="H210" s="1411" t="s">
        <v>741</v>
      </c>
      <c r="I210" s="1411"/>
      <c r="J210" s="1411" t="s">
        <v>685</v>
      </c>
      <c r="K210" s="1411"/>
      <c r="L210" s="1411"/>
      <c r="M210" s="1411" t="s">
        <v>685</v>
      </c>
      <c r="N210" s="1411"/>
      <c r="O210" s="1411"/>
      <c r="P210" s="1411" t="s">
        <v>685</v>
      </c>
      <c r="Q210" s="1411"/>
      <c r="R210" s="1411" t="s">
        <v>685</v>
      </c>
      <c r="S210" s="1411"/>
      <c r="T210" s="1412" t="s">
        <v>687</v>
      </c>
      <c r="U210" s="1412"/>
      <c r="V210" s="1412"/>
      <c r="W210" s="1412"/>
      <c r="X210" s="1412"/>
      <c r="Y210" s="1412"/>
      <c r="Z210" s="1412"/>
      <c r="AA210" s="1412"/>
      <c r="AB210" s="1411" t="s">
        <v>732</v>
      </c>
      <c r="AC210" s="1411"/>
      <c r="AD210" s="1411"/>
      <c r="AE210" s="1411"/>
      <c r="AF210" s="1411"/>
      <c r="AG210" s="1411" t="s">
        <v>733</v>
      </c>
      <c r="AH210" s="1411"/>
      <c r="AI210" s="1411"/>
      <c r="AJ210" s="1019" t="s">
        <v>745</v>
      </c>
      <c r="AK210" s="1413" t="s">
        <v>781</v>
      </c>
      <c r="AL210" s="1413"/>
      <c r="AM210" s="1413"/>
      <c r="AN210" s="1413"/>
      <c r="AO210" s="1413"/>
      <c r="AP210" s="1413"/>
      <c r="AQ210" s="1077">
        <v>1140000000</v>
      </c>
      <c r="AR210" s="1076">
        <v>0</v>
      </c>
      <c r="AS210" s="1079">
        <v>1140000000</v>
      </c>
      <c r="AT210" s="1078">
        <v>0</v>
      </c>
      <c r="AU210" s="1015"/>
      <c r="AV210" s="1076">
        <v>0</v>
      </c>
      <c r="AW210" s="1078">
        <v>0</v>
      </c>
      <c r="AX210" s="1076">
        <v>0</v>
      </c>
      <c r="AY210" s="1078">
        <v>0</v>
      </c>
      <c r="AZ210" s="1076">
        <v>0</v>
      </c>
      <c r="BA210" s="1078">
        <v>0</v>
      </c>
      <c r="BB210" s="1078">
        <v>0</v>
      </c>
      <c r="BC210" s="1078">
        <v>0</v>
      </c>
      <c r="BD210" s="1078">
        <v>0</v>
      </c>
      <c r="BG210" s="1073">
        <f t="shared" si="56"/>
        <v>1140000000</v>
      </c>
      <c r="BH210" s="1073">
        <f t="shared" si="57"/>
        <v>0</v>
      </c>
      <c r="BI210" s="1073">
        <f t="shared" si="58"/>
        <v>1140000000</v>
      </c>
      <c r="BJ210" s="1073">
        <f t="shared" si="59"/>
        <v>0</v>
      </c>
      <c r="BK210" s="1073">
        <f t="shared" si="60"/>
        <v>0</v>
      </c>
      <c r="BL210" s="1073">
        <f t="shared" si="61"/>
        <v>0</v>
      </c>
      <c r="BM210" s="1073">
        <f t="shared" si="62"/>
        <v>0</v>
      </c>
      <c r="BN210" s="1073">
        <f t="shared" si="63"/>
        <v>0</v>
      </c>
      <c r="BO210" s="1073">
        <f t="shared" si="64"/>
        <v>0</v>
      </c>
      <c r="BP210" s="1073">
        <f t="shared" si="65"/>
        <v>0</v>
      </c>
      <c r="BQ210" s="1073">
        <f t="shared" si="66"/>
        <v>0</v>
      </c>
      <c r="BR210" s="1073">
        <f t="shared" si="67"/>
        <v>0</v>
      </c>
      <c r="BS210" s="1073">
        <f t="shared" si="68"/>
        <v>0</v>
      </c>
    </row>
    <row r="211" spans="1:71" ht="25.5" customHeight="1" x14ac:dyDescent="0.2">
      <c r="A211" s="1045" t="str">
        <f t="shared" si="55"/>
        <v>C51080020210</v>
      </c>
      <c r="B211" s="1411" t="s">
        <v>453</v>
      </c>
      <c r="C211" s="1411"/>
      <c r="D211" s="1411" t="s">
        <v>808</v>
      </c>
      <c r="E211" s="1411"/>
      <c r="F211" s="1411" t="s">
        <v>784</v>
      </c>
      <c r="G211" s="1411"/>
      <c r="H211" s="1411" t="s">
        <v>741</v>
      </c>
      <c r="I211" s="1411"/>
      <c r="J211" s="1411" t="s">
        <v>739</v>
      </c>
      <c r="K211" s="1411"/>
      <c r="L211" s="1411"/>
      <c r="M211" s="1411" t="s">
        <v>741</v>
      </c>
      <c r="N211" s="1411"/>
      <c r="O211" s="1411"/>
      <c r="P211" s="1411" t="s">
        <v>685</v>
      </c>
      <c r="Q211" s="1411"/>
      <c r="R211" s="1411" t="s">
        <v>685</v>
      </c>
      <c r="S211" s="1411"/>
      <c r="T211" s="1412" t="s">
        <v>592</v>
      </c>
      <c r="U211" s="1412"/>
      <c r="V211" s="1412"/>
      <c r="W211" s="1412"/>
      <c r="X211" s="1412"/>
      <c r="Y211" s="1412"/>
      <c r="Z211" s="1412"/>
      <c r="AA211" s="1412"/>
      <c r="AB211" s="1411" t="s">
        <v>732</v>
      </c>
      <c r="AC211" s="1411"/>
      <c r="AD211" s="1411"/>
      <c r="AE211" s="1411"/>
      <c r="AF211" s="1411"/>
      <c r="AG211" s="1411" t="s">
        <v>733</v>
      </c>
      <c r="AH211" s="1411"/>
      <c r="AI211" s="1411"/>
      <c r="AJ211" s="1019" t="s">
        <v>417</v>
      </c>
      <c r="AK211" s="1413" t="s">
        <v>734</v>
      </c>
      <c r="AL211" s="1413"/>
      <c r="AM211" s="1413"/>
      <c r="AN211" s="1413"/>
      <c r="AO211" s="1413"/>
      <c r="AP211" s="1413"/>
      <c r="AQ211" s="1077">
        <v>427828730</v>
      </c>
      <c r="AR211" s="1077">
        <v>427828730</v>
      </c>
      <c r="AS211" s="1078">
        <v>0</v>
      </c>
      <c r="AT211" s="1078">
        <v>0</v>
      </c>
      <c r="AU211" s="1015"/>
      <c r="AV211" s="1077">
        <v>361276872</v>
      </c>
      <c r="AW211" s="1079">
        <v>66551858</v>
      </c>
      <c r="AX211" s="1077">
        <v>329243129</v>
      </c>
      <c r="AY211" s="1079">
        <v>32033743</v>
      </c>
      <c r="AZ211" s="1077">
        <v>329243129</v>
      </c>
      <c r="BA211" s="1078">
        <v>0</v>
      </c>
      <c r="BB211" s="1079">
        <v>329243129</v>
      </c>
      <c r="BC211" s="1078">
        <v>0</v>
      </c>
      <c r="BD211" s="1078">
        <v>0</v>
      </c>
      <c r="BG211" s="1073">
        <f t="shared" si="56"/>
        <v>427828730</v>
      </c>
      <c r="BH211" s="1073">
        <f t="shared" si="57"/>
        <v>427828730</v>
      </c>
      <c r="BI211" s="1073">
        <f t="shared" si="58"/>
        <v>0</v>
      </c>
      <c r="BJ211" s="1073">
        <f t="shared" si="59"/>
        <v>0</v>
      </c>
      <c r="BK211" s="1073">
        <f t="shared" si="60"/>
        <v>361276872</v>
      </c>
      <c r="BL211" s="1073">
        <f t="shared" si="61"/>
        <v>66551858</v>
      </c>
      <c r="BM211" s="1073">
        <f t="shared" si="62"/>
        <v>329243129</v>
      </c>
      <c r="BN211" s="1073">
        <f t="shared" si="63"/>
        <v>32033743</v>
      </c>
      <c r="BO211" s="1073">
        <f t="shared" si="64"/>
        <v>329243129</v>
      </c>
      <c r="BP211" s="1073">
        <f t="shared" si="65"/>
        <v>0</v>
      </c>
      <c r="BQ211" s="1073">
        <f t="shared" si="66"/>
        <v>329243129</v>
      </c>
      <c r="BR211" s="1073">
        <f t="shared" si="67"/>
        <v>0</v>
      </c>
      <c r="BS211" s="1073">
        <f t="shared" si="68"/>
        <v>0</v>
      </c>
    </row>
    <row r="212" spans="1:71" ht="12.75" x14ac:dyDescent="0.2">
      <c r="A212" s="1045" t="str">
        <f t="shared" si="55"/>
        <v>C51080020310</v>
      </c>
      <c r="B212" s="1411" t="s">
        <v>453</v>
      </c>
      <c r="C212" s="1411"/>
      <c r="D212" s="1411" t="s">
        <v>808</v>
      </c>
      <c r="E212" s="1411"/>
      <c r="F212" s="1411" t="s">
        <v>784</v>
      </c>
      <c r="G212" s="1411"/>
      <c r="H212" s="1411" t="s">
        <v>741</v>
      </c>
      <c r="I212" s="1411"/>
      <c r="J212" s="1411" t="s">
        <v>739</v>
      </c>
      <c r="K212" s="1411"/>
      <c r="L212" s="1411"/>
      <c r="M212" s="1411" t="s">
        <v>748</v>
      </c>
      <c r="N212" s="1411"/>
      <c r="O212" s="1411"/>
      <c r="P212" s="1411" t="s">
        <v>685</v>
      </c>
      <c r="Q212" s="1411"/>
      <c r="R212" s="1411" t="s">
        <v>685</v>
      </c>
      <c r="S212" s="1411"/>
      <c r="T212" s="1412" t="s">
        <v>593</v>
      </c>
      <c r="U212" s="1412"/>
      <c r="V212" s="1412"/>
      <c r="W212" s="1412"/>
      <c r="X212" s="1412"/>
      <c r="Y212" s="1412"/>
      <c r="Z212" s="1412"/>
      <c r="AA212" s="1412"/>
      <c r="AB212" s="1411" t="s">
        <v>732</v>
      </c>
      <c r="AC212" s="1411"/>
      <c r="AD212" s="1411"/>
      <c r="AE212" s="1411"/>
      <c r="AF212" s="1411"/>
      <c r="AG212" s="1411" t="s">
        <v>733</v>
      </c>
      <c r="AH212" s="1411"/>
      <c r="AI212" s="1411"/>
      <c r="AJ212" s="1019" t="s">
        <v>417</v>
      </c>
      <c r="AK212" s="1413" t="s">
        <v>734</v>
      </c>
      <c r="AL212" s="1413"/>
      <c r="AM212" s="1413"/>
      <c r="AN212" s="1413"/>
      <c r="AO212" s="1413"/>
      <c r="AP212" s="1413"/>
      <c r="AQ212" s="1077">
        <v>1250171270</v>
      </c>
      <c r="AR212" s="1077">
        <v>1250171270</v>
      </c>
      <c r="AS212" s="1078">
        <v>0</v>
      </c>
      <c r="AT212" s="1078">
        <v>0</v>
      </c>
      <c r="AU212" s="1015"/>
      <c r="AV212" s="1077">
        <v>1194281838</v>
      </c>
      <c r="AW212" s="1079">
        <v>55889432</v>
      </c>
      <c r="AX212" s="1077">
        <v>821095061</v>
      </c>
      <c r="AY212" s="1079">
        <v>373186777</v>
      </c>
      <c r="AZ212" s="1077">
        <v>821095061</v>
      </c>
      <c r="BA212" s="1078">
        <v>0</v>
      </c>
      <c r="BB212" s="1079">
        <v>821095061</v>
      </c>
      <c r="BC212" s="1078">
        <v>0</v>
      </c>
      <c r="BD212" s="1078">
        <v>0</v>
      </c>
      <c r="BG212" s="1073">
        <f t="shared" si="56"/>
        <v>1250171270</v>
      </c>
      <c r="BH212" s="1073">
        <f t="shared" si="57"/>
        <v>1250171270</v>
      </c>
      <c r="BI212" s="1073">
        <f t="shared" si="58"/>
        <v>0</v>
      </c>
      <c r="BJ212" s="1073">
        <f t="shared" si="59"/>
        <v>0</v>
      </c>
      <c r="BK212" s="1073">
        <f t="shared" si="60"/>
        <v>1194281838</v>
      </c>
      <c r="BL212" s="1073">
        <f t="shared" si="61"/>
        <v>55889432</v>
      </c>
      <c r="BM212" s="1073">
        <f t="shared" si="62"/>
        <v>821095061</v>
      </c>
      <c r="BN212" s="1073">
        <f t="shared" si="63"/>
        <v>373186777</v>
      </c>
      <c r="BO212" s="1073">
        <f t="shared" si="64"/>
        <v>821095061</v>
      </c>
      <c r="BP212" s="1073">
        <f t="shared" si="65"/>
        <v>0</v>
      </c>
      <c r="BQ212" s="1073">
        <f t="shared" si="66"/>
        <v>821095061</v>
      </c>
      <c r="BR212" s="1073">
        <f t="shared" si="67"/>
        <v>0</v>
      </c>
      <c r="BS212" s="1073">
        <f t="shared" si="68"/>
        <v>0</v>
      </c>
    </row>
    <row r="213" spans="1:71" ht="12.75" x14ac:dyDescent="0.2">
      <c r="A213" s="1045" t="str">
        <f t="shared" si="55"/>
        <v>C52010</v>
      </c>
      <c r="B213" s="1403" t="s">
        <v>453</v>
      </c>
      <c r="C213" s="1403"/>
      <c r="D213" s="1403" t="s">
        <v>812</v>
      </c>
      <c r="E213" s="1403"/>
      <c r="F213" s="1403"/>
      <c r="G213" s="1403"/>
      <c r="H213" s="1403"/>
      <c r="I213" s="1403"/>
      <c r="J213" s="1403"/>
      <c r="K213" s="1403"/>
      <c r="L213" s="1403"/>
      <c r="M213" s="1403"/>
      <c r="N213" s="1403"/>
      <c r="O213" s="1403"/>
      <c r="P213" s="1403"/>
      <c r="Q213" s="1403"/>
      <c r="R213" s="1403"/>
      <c r="S213" s="1403"/>
      <c r="T213" s="1402" t="s">
        <v>813</v>
      </c>
      <c r="U213" s="1402"/>
      <c r="V213" s="1402"/>
      <c r="W213" s="1402"/>
      <c r="X213" s="1402"/>
      <c r="Y213" s="1402"/>
      <c r="Z213" s="1402"/>
      <c r="AA213" s="1402"/>
      <c r="AB213" s="1403" t="s">
        <v>732</v>
      </c>
      <c r="AC213" s="1403"/>
      <c r="AD213" s="1403"/>
      <c r="AE213" s="1403"/>
      <c r="AF213" s="1403"/>
      <c r="AG213" s="1403" t="s">
        <v>733</v>
      </c>
      <c r="AH213" s="1403"/>
      <c r="AI213" s="1403"/>
      <c r="AJ213" s="1014" t="s">
        <v>417</v>
      </c>
      <c r="AK213" s="1404" t="s">
        <v>734</v>
      </c>
      <c r="AL213" s="1404"/>
      <c r="AM213" s="1404"/>
      <c r="AN213" s="1404"/>
      <c r="AO213" s="1404"/>
      <c r="AP213" s="1404"/>
      <c r="AQ213" s="1077">
        <v>450000000</v>
      </c>
      <c r="AR213" s="1077">
        <v>449271899</v>
      </c>
      <c r="AS213" s="1079">
        <v>728101</v>
      </c>
      <c r="AT213" s="1078">
        <v>0</v>
      </c>
      <c r="AU213" s="1015"/>
      <c r="AV213" s="1077">
        <v>337471567</v>
      </c>
      <c r="AW213" s="1079">
        <v>111800332</v>
      </c>
      <c r="AX213" s="1077">
        <v>323899568</v>
      </c>
      <c r="AY213" s="1079">
        <v>13571999</v>
      </c>
      <c r="AZ213" s="1077">
        <v>323899568</v>
      </c>
      <c r="BA213" s="1078">
        <v>0</v>
      </c>
      <c r="BB213" s="1079">
        <v>323899568</v>
      </c>
      <c r="BC213" s="1078">
        <v>0</v>
      </c>
      <c r="BD213" s="1078">
        <v>0</v>
      </c>
      <c r="BG213" s="1073">
        <f t="shared" si="56"/>
        <v>450000000</v>
      </c>
      <c r="BH213" s="1073">
        <f t="shared" si="57"/>
        <v>449271899</v>
      </c>
      <c r="BI213" s="1073">
        <f t="shared" si="58"/>
        <v>728101</v>
      </c>
      <c r="BJ213" s="1073">
        <f t="shared" si="59"/>
        <v>0</v>
      </c>
      <c r="BK213" s="1073">
        <f t="shared" si="60"/>
        <v>337471567</v>
      </c>
      <c r="BL213" s="1073">
        <f t="shared" si="61"/>
        <v>111800332</v>
      </c>
      <c r="BM213" s="1073">
        <f t="shared" si="62"/>
        <v>323899568</v>
      </c>
      <c r="BN213" s="1073">
        <f t="shared" si="63"/>
        <v>13571999</v>
      </c>
      <c r="BO213" s="1073">
        <f t="shared" si="64"/>
        <v>323899568</v>
      </c>
      <c r="BP213" s="1073">
        <f t="shared" si="65"/>
        <v>0</v>
      </c>
      <c r="BQ213" s="1073">
        <f t="shared" si="66"/>
        <v>323899568</v>
      </c>
      <c r="BR213" s="1073">
        <f t="shared" si="67"/>
        <v>0</v>
      </c>
      <c r="BS213" s="1073">
        <f t="shared" si="68"/>
        <v>0</v>
      </c>
    </row>
    <row r="214" spans="1:71" ht="12.75" x14ac:dyDescent="0.2">
      <c r="A214" s="1045" t="str">
        <f t="shared" si="55"/>
        <v>C52080010</v>
      </c>
      <c r="B214" s="1403" t="s">
        <v>453</v>
      </c>
      <c r="C214" s="1403"/>
      <c r="D214" s="1403" t="s">
        <v>812</v>
      </c>
      <c r="E214" s="1403"/>
      <c r="F214" s="1403" t="s">
        <v>784</v>
      </c>
      <c r="G214" s="1403"/>
      <c r="H214" s="1403"/>
      <c r="I214" s="1403"/>
      <c r="J214" s="1403"/>
      <c r="K214" s="1403"/>
      <c r="L214" s="1403"/>
      <c r="M214" s="1403"/>
      <c r="N214" s="1403"/>
      <c r="O214" s="1403"/>
      <c r="P214" s="1403"/>
      <c r="Q214" s="1403"/>
      <c r="R214" s="1403"/>
      <c r="S214" s="1403"/>
      <c r="T214" s="1402" t="s">
        <v>785</v>
      </c>
      <c r="U214" s="1402"/>
      <c r="V214" s="1402"/>
      <c r="W214" s="1402"/>
      <c r="X214" s="1402"/>
      <c r="Y214" s="1402"/>
      <c r="Z214" s="1402"/>
      <c r="AA214" s="1402"/>
      <c r="AB214" s="1403" t="s">
        <v>732</v>
      </c>
      <c r="AC214" s="1403"/>
      <c r="AD214" s="1403"/>
      <c r="AE214" s="1403"/>
      <c r="AF214" s="1403"/>
      <c r="AG214" s="1403" t="s">
        <v>733</v>
      </c>
      <c r="AH214" s="1403"/>
      <c r="AI214" s="1403"/>
      <c r="AJ214" s="1014" t="s">
        <v>417</v>
      </c>
      <c r="AK214" s="1404" t="s">
        <v>734</v>
      </c>
      <c r="AL214" s="1404"/>
      <c r="AM214" s="1404"/>
      <c r="AN214" s="1404"/>
      <c r="AO214" s="1404"/>
      <c r="AP214" s="1404"/>
      <c r="AQ214" s="1077">
        <v>450000000</v>
      </c>
      <c r="AR214" s="1077">
        <v>449271899</v>
      </c>
      <c r="AS214" s="1079">
        <v>728101</v>
      </c>
      <c r="AT214" s="1078">
        <v>0</v>
      </c>
      <c r="AU214" s="1015"/>
      <c r="AV214" s="1077">
        <v>337471567</v>
      </c>
      <c r="AW214" s="1079">
        <v>111800332</v>
      </c>
      <c r="AX214" s="1077">
        <v>323899568</v>
      </c>
      <c r="AY214" s="1079">
        <v>13571999</v>
      </c>
      <c r="AZ214" s="1077">
        <v>323899568</v>
      </c>
      <c r="BA214" s="1078">
        <v>0</v>
      </c>
      <c r="BB214" s="1079">
        <v>323899568</v>
      </c>
      <c r="BC214" s="1078">
        <v>0</v>
      </c>
      <c r="BD214" s="1078">
        <v>0</v>
      </c>
      <c r="BG214" s="1073">
        <f t="shared" si="56"/>
        <v>450000000</v>
      </c>
      <c r="BH214" s="1073">
        <f t="shared" si="57"/>
        <v>449271899</v>
      </c>
      <c r="BI214" s="1073">
        <f t="shared" si="58"/>
        <v>728101</v>
      </c>
      <c r="BJ214" s="1073">
        <f t="shared" si="59"/>
        <v>0</v>
      </c>
      <c r="BK214" s="1073">
        <f t="shared" si="60"/>
        <v>337471567</v>
      </c>
      <c r="BL214" s="1073">
        <f t="shared" si="61"/>
        <v>111800332</v>
      </c>
      <c r="BM214" s="1073">
        <f t="shared" si="62"/>
        <v>323899568</v>
      </c>
      <c r="BN214" s="1073">
        <f t="shared" si="63"/>
        <v>13571999</v>
      </c>
      <c r="BO214" s="1073">
        <f t="shared" si="64"/>
        <v>323899568</v>
      </c>
      <c r="BP214" s="1073">
        <f t="shared" si="65"/>
        <v>0</v>
      </c>
      <c r="BQ214" s="1073">
        <f t="shared" si="66"/>
        <v>323899568</v>
      </c>
      <c r="BR214" s="1073">
        <f t="shared" si="67"/>
        <v>0</v>
      </c>
      <c r="BS214" s="1073">
        <f t="shared" si="68"/>
        <v>0</v>
      </c>
    </row>
    <row r="215" spans="1:71" ht="12.75" x14ac:dyDescent="0.2">
      <c r="A215" s="1045" t="str">
        <f t="shared" si="55"/>
        <v>C520800310</v>
      </c>
      <c r="B215" s="1411" t="s">
        <v>453</v>
      </c>
      <c r="C215" s="1411"/>
      <c r="D215" s="1411" t="s">
        <v>812</v>
      </c>
      <c r="E215" s="1411"/>
      <c r="F215" s="1411" t="s">
        <v>784</v>
      </c>
      <c r="G215" s="1411"/>
      <c r="H215" s="1411" t="s">
        <v>748</v>
      </c>
      <c r="I215" s="1411"/>
      <c r="J215" s="1411"/>
      <c r="K215" s="1411"/>
      <c r="L215" s="1411"/>
      <c r="M215" s="1411"/>
      <c r="N215" s="1411"/>
      <c r="O215" s="1411"/>
      <c r="P215" s="1411"/>
      <c r="Q215" s="1411"/>
      <c r="R215" s="1411"/>
      <c r="S215" s="1411"/>
      <c r="T215" s="1412" t="s">
        <v>594</v>
      </c>
      <c r="U215" s="1412"/>
      <c r="V215" s="1412"/>
      <c r="W215" s="1412"/>
      <c r="X215" s="1412"/>
      <c r="Y215" s="1412"/>
      <c r="Z215" s="1412"/>
      <c r="AA215" s="1412"/>
      <c r="AB215" s="1411" t="s">
        <v>732</v>
      </c>
      <c r="AC215" s="1411"/>
      <c r="AD215" s="1411"/>
      <c r="AE215" s="1411"/>
      <c r="AF215" s="1411"/>
      <c r="AG215" s="1411" t="s">
        <v>733</v>
      </c>
      <c r="AH215" s="1411"/>
      <c r="AI215" s="1411"/>
      <c r="AJ215" s="1019" t="s">
        <v>417</v>
      </c>
      <c r="AK215" s="1413" t="s">
        <v>734</v>
      </c>
      <c r="AL215" s="1413"/>
      <c r="AM215" s="1413"/>
      <c r="AN215" s="1413"/>
      <c r="AO215" s="1413"/>
      <c r="AP215" s="1413"/>
      <c r="AQ215" s="1077">
        <v>450000000</v>
      </c>
      <c r="AR215" s="1077">
        <v>449271899</v>
      </c>
      <c r="AS215" s="1079">
        <v>728101</v>
      </c>
      <c r="AT215" s="1078">
        <v>0</v>
      </c>
      <c r="AU215" s="1015"/>
      <c r="AV215" s="1077">
        <v>337471567</v>
      </c>
      <c r="AW215" s="1079">
        <v>111800332</v>
      </c>
      <c r="AX215" s="1077">
        <v>323899568</v>
      </c>
      <c r="AY215" s="1079">
        <v>13571999</v>
      </c>
      <c r="AZ215" s="1077">
        <v>323899568</v>
      </c>
      <c r="BA215" s="1078">
        <v>0</v>
      </c>
      <c r="BB215" s="1079">
        <v>323899568</v>
      </c>
      <c r="BC215" s="1078">
        <v>0</v>
      </c>
      <c r="BD215" s="1078">
        <v>0</v>
      </c>
      <c r="BG215" s="1073">
        <f t="shared" si="56"/>
        <v>450000000</v>
      </c>
      <c r="BH215" s="1073">
        <f t="shared" si="57"/>
        <v>449271899</v>
      </c>
      <c r="BI215" s="1073">
        <f t="shared" si="58"/>
        <v>728101</v>
      </c>
      <c r="BJ215" s="1073">
        <f t="shared" si="59"/>
        <v>0</v>
      </c>
      <c r="BK215" s="1073">
        <f t="shared" si="60"/>
        <v>337471567</v>
      </c>
      <c r="BL215" s="1073">
        <f t="shared" si="61"/>
        <v>111800332</v>
      </c>
      <c r="BM215" s="1073">
        <f t="shared" si="62"/>
        <v>323899568</v>
      </c>
      <c r="BN215" s="1073">
        <f t="shared" si="63"/>
        <v>13571999</v>
      </c>
      <c r="BO215" s="1073">
        <f t="shared" si="64"/>
        <v>323899568</v>
      </c>
      <c r="BP215" s="1073">
        <f t="shared" si="65"/>
        <v>0</v>
      </c>
      <c r="BQ215" s="1073">
        <f t="shared" si="66"/>
        <v>323899568</v>
      </c>
      <c r="BR215" s="1073">
        <f t="shared" si="67"/>
        <v>0</v>
      </c>
      <c r="BS215" s="1073">
        <f t="shared" si="68"/>
        <v>0</v>
      </c>
    </row>
    <row r="216" spans="1:71" ht="12.75" x14ac:dyDescent="0.2">
      <c r="A216" s="1045" t="str">
        <f t="shared" si="55"/>
        <v>C67010</v>
      </c>
      <c r="B216" s="1403" t="s">
        <v>453</v>
      </c>
      <c r="C216" s="1403"/>
      <c r="D216" s="1403" t="s">
        <v>814</v>
      </c>
      <c r="E216" s="1403"/>
      <c r="F216" s="1403"/>
      <c r="G216" s="1403"/>
      <c r="H216" s="1403"/>
      <c r="I216" s="1403"/>
      <c r="J216" s="1403"/>
      <c r="K216" s="1403"/>
      <c r="L216" s="1403"/>
      <c r="M216" s="1403"/>
      <c r="N216" s="1403"/>
      <c r="O216" s="1403"/>
      <c r="P216" s="1403"/>
      <c r="Q216" s="1403"/>
      <c r="R216" s="1403"/>
      <c r="S216" s="1403"/>
      <c r="T216" s="1402" t="s">
        <v>815</v>
      </c>
      <c r="U216" s="1402"/>
      <c r="V216" s="1402"/>
      <c r="W216" s="1402"/>
      <c r="X216" s="1402"/>
      <c r="Y216" s="1402"/>
      <c r="Z216" s="1402"/>
      <c r="AA216" s="1402"/>
      <c r="AB216" s="1403" t="s">
        <v>732</v>
      </c>
      <c r="AC216" s="1403"/>
      <c r="AD216" s="1403"/>
      <c r="AE216" s="1403"/>
      <c r="AF216" s="1403"/>
      <c r="AG216" s="1403" t="s">
        <v>733</v>
      </c>
      <c r="AH216" s="1403"/>
      <c r="AI216" s="1403"/>
      <c r="AJ216" s="1014" t="s">
        <v>417</v>
      </c>
      <c r="AK216" s="1404" t="s">
        <v>734</v>
      </c>
      <c r="AL216" s="1404"/>
      <c r="AM216" s="1404"/>
      <c r="AN216" s="1404"/>
      <c r="AO216" s="1404"/>
      <c r="AP216" s="1404"/>
      <c r="AQ216" s="1077">
        <v>3150000000</v>
      </c>
      <c r="AR216" s="1077">
        <v>3150000000</v>
      </c>
      <c r="AS216" s="1078">
        <v>0</v>
      </c>
      <c r="AT216" s="1078">
        <v>0</v>
      </c>
      <c r="AU216" s="1015"/>
      <c r="AV216" s="1077">
        <v>2913163406</v>
      </c>
      <c r="AW216" s="1079">
        <v>236836594</v>
      </c>
      <c r="AX216" s="1077">
        <v>2474504460</v>
      </c>
      <c r="AY216" s="1079">
        <v>438658946</v>
      </c>
      <c r="AZ216" s="1077">
        <v>2465445292</v>
      </c>
      <c r="BA216" s="1079">
        <v>9059168</v>
      </c>
      <c r="BB216" s="1079">
        <v>2465445292</v>
      </c>
      <c r="BC216" s="1078">
        <v>0</v>
      </c>
      <c r="BD216" s="1078">
        <v>0</v>
      </c>
      <c r="BG216" s="1073">
        <f t="shared" si="56"/>
        <v>3150000000</v>
      </c>
      <c r="BH216" s="1073">
        <f t="shared" si="57"/>
        <v>3150000000</v>
      </c>
      <c r="BI216" s="1073">
        <f t="shared" si="58"/>
        <v>0</v>
      </c>
      <c r="BJ216" s="1073">
        <f t="shared" si="59"/>
        <v>0</v>
      </c>
      <c r="BK216" s="1073">
        <f t="shared" si="60"/>
        <v>2913163406</v>
      </c>
      <c r="BL216" s="1073">
        <f t="shared" si="61"/>
        <v>236836594</v>
      </c>
      <c r="BM216" s="1073">
        <f t="shared" si="62"/>
        <v>2474504460</v>
      </c>
      <c r="BN216" s="1073">
        <f t="shared" si="63"/>
        <v>438658946</v>
      </c>
      <c r="BO216" s="1073">
        <f t="shared" si="64"/>
        <v>2465445292</v>
      </c>
      <c r="BP216" s="1073">
        <f t="shared" si="65"/>
        <v>9059168</v>
      </c>
      <c r="BQ216" s="1073">
        <f t="shared" si="66"/>
        <v>2465445292</v>
      </c>
      <c r="BR216" s="1073">
        <f t="shared" si="67"/>
        <v>0</v>
      </c>
      <c r="BS216" s="1073">
        <f t="shared" si="68"/>
        <v>0</v>
      </c>
    </row>
    <row r="217" spans="1:71" ht="12.75" x14ac:dyDescent="0.2">
      <c r="A217" s="1045" t="str">
        <f t="shared" si="55"/>
        <v>C670150710</v>
      </c>
      <c r="B217" s="1403" t="s">
        <v>453</v>
      </c>
      <c r="C217" s="1403"/>
      <c r="D217" s="1403" t="s">
        <v>814</v>
      </c>
      <c r="E217" s="1403"/>
      <c r="F217" s="1403" t="s">
        <v>795</v>
      </c>
      <c r="G217" s="1403"/>
      <c r="H217" s="1403"/>
      <c r="I217" s="1403"/>
      <c r="J217" s="1403"/>
      <c r="K217" s="1403"/>
      <c r="L217" s="1403"/>
      <c r="M217" s="1403"/>
      <c r="N217" s="1403"/>
      <c r="O217" s="1403"/>
      <c r="P217" s="1403"/>
      <c r="Q217" s="1403"/>
      <c r="R217" s="1403"/>
      <c r="S217" s="1403"/>
      <c r="T217" s="1402" t="s">
        <v>796</v>
      </c>
      <c r="U217" s="1402"/>
      <c r="V217" s="1402"/>
      <c r="W217" s="1402"/>
      <c r="X217" s="1402"/>
      <c r="Y217" s="1402"/>
      <c r="Z217" s="1402"/>
      <c r="AA217" s="1402"/>
      <c r="AB217" s="1403" t="s">
        <v>732</v>
      </c>
      <c r="AC217" s="1403"/>
      <c r="AD217" s="1403"/>
      <c r="AE217" s="1403"/>
      <c r="AF217" s="1403"/>
      <c r="AG217" s="1403" t="s">
        <v>733</v>
      </c>
      <c r="AH217" s="1403"/>
      <c r="AI217" s="1403"/>
      <c r="AJ217" s="1014" t="s">
        <v>417</v>
      </c>
      <c r="AK217" s="1404" t="s">
        <v>734</v>
      </c>
      <c r="AL217" s="1404"/>
      <c r="AM217" s="1404"/>
      <c r="AN217" s="1404"/>
      <c r="AO217" s="1404"/>
      <c r="AP217" s="1404"/>
      <c r="AQ217" s="1077">
        <v>2300000000</v>
      </c>
      <c r="AR217" s="1077">
        <v>2300000000</v>
      </c>
      <c r="AS217" s="1078">
        <v>0</v>
      </c>
      <c r="AT217" s="1078">
        <v>0</v>
      </c>
      <c r="AU217" s="1015"/>
      <c r="AV217" s="1077">
        <v>2229050060</v>
      </c>
      <c r="AW217" s="1079">
        <v>70949940</v>
      </c>
      <c r="AX217" s="1077">
        <v>1898260506</v>
      </c>
      <c r="AY217" s="1079">
        <v>330789554</v>
      </c>
      <c r="AZ217" s="1077">
        <v>1889522514</v>
      </c>
      <c r="BA217" s="1079">
        <v>8737992</v>
      </c>
      <c r="BB217" s="1079">
        <v>1889522514</v>
      </c>
      <c r="BC217" s="1078">
        <v>0</v>
      </c>
      <c r="BD217" s="1078">
        <v>0</v>
      </c>
      <c r="BG217" s="1073">
        <f t="shared" si="56"/>
        <v>2300000000</v>
      </c>
      <c r="BH217" s="1073">
        <f t="shared" si="57"/>
        <v>2300000000</v>
      </c>
      <c r="BI217" s="1073">
        <f t="shared" si="58"/>
        <v>0</v>
      </c>
      <c r="BJ217" s="1073">
        <f t="shared" si="59"/>
        <v>0</v>
      </c>
      <c r="BK217" s="1073">
        <f t="shared" si="60"/>
        <v>2229050060</v>
      </c>
      <c r="BL217" s="1073">
        <f t="shared" si="61"/>
        <v>70949940</v>
      </c>
      <c r="BM217" s="1073">
        <f t="shared" si="62"/>
        <v>1898260506</v>
      </c>
      <c r="BN217" s="1073">
        <f t="shared" si="63"/>
        <v>330789554</v>
      </c>
      <c r="BO217" s="1073">
        <f t="shared" si="64"/>
        <v>1889522514</v>
      </c>
      <c r="BP217" s="1073">
        <f t="shared" si="65"/>
        <v>8737992</v>
      </c>
      <c r="BQ217" s="1073">
        <f t="shared" si="66"/>
        <v>1889522514</v>
      </c>
      <c r="BR217" s="1073">
        <f t="shared" si="67"/>
        <v>0</v>
      </c>
      <c r="BS217" s="1073">
        <f t="shared" si="68"/>
        <v>0</v>
      </c>
    </row>
    <row r="218" spans="1:71" ht="12.75" x14ac:dyDescent="0.2">
      <c r="A218" s="1045" t="str">
        <f t="shared" si="55"/>
        <v>C6701507310</v>
      </c>
      <c r="B218" s="1403" t="s">
        <v>453</v>
      </c>
      <c r="C218" s="1403"/>
      <c r="D218" s="1403" t="s">
        <v>814</v>
      </c>
      <c r="E218" s="1403"/>
      <c r="F218" s="1403" t="s">
        <v>795</v>
      </c>
      <c r="G218" s="1403"/>
      <c r="H218" s="1403" t="s">
        <v>748</v>
      </c>
      <c r="I218" s="1403"/>
      <c r="J218" s="1403" t="s">
        <v>685</v>
      </c>
      <c r="K218" s="1403"/>
      <c r="L218" s="1403"/>
      <c r="M218" s="1403" t="s">
        <v>685</v>
      </c>
      <c r="N218" s="1403"/>
      <c r="O218" s="1403"/>
      <c r="P218" s="1403" t="s">
        <v>685</v>
      </c>
      <c r="Q218" s="1403"/>
      <c r="R218" s="1403" t="s">
        <v>685</v>
      </c>
      <c r="S218" s="1403"/>
      <c r="T218" s="1402" t="s">
        <v>816</v>
      </c>
      <c r="U218" s="1402"/>
      <c r="V218" s="1402"/>
      <c r="W218" s="1402"/>
      <c r="X218" s="1402"/>
      <c r="Y218" s="1402"/>
      <c r="Z218" s="1402"/>
      <c r="AA218" s="1402"/>
      <c r="AB218" s="1403" t="s">
        <v>732</v>
      </c>
      <c r="AC218" s="1403"/>
      <c r="AD218" s="1403"/>
      <c r="AE218" s="1403"/>
      <c r="AF218" s="1403"/>
      <c r="AG218" s="1403" t="s">
        <v>733</v>
      </c>
      <c r="AH218" s="1403"/>
      <c r="AI218" s="1403"/>
      <c r="AJ218" s="1014" t="s">
        <v>417</v>
      </c>
      <c r="AK218" s="1404" t="s">
        <v>734</v>
      </c>
      <c r="AL218" s="1404"/>
      <c r="AM218" s="1404"/>
      <c r="AN218" s="1404"/>
      <c r="AO218" s="1404"/>
      <c r="AP218" s="1404"/>
      <c r="AQ218" s="1077">
        <v>2300000000</v>
      </c>
      <c r="AR218" s="1077">
        <v>2300000000</v>
      </c>
      <c r="AS218" s="1078">
        <v>0</v>
      </c>
      <c r="AT218" s="1078">
        <v>0</v>
      </c>
      <c r="AU218" s="1015"/>
      <c r="AV218" s="1077">
        <v>2229050060</v>
      </c>
      <c r="AW218" s="1079">
        <v>70949940</v>
      </c>
      <c r="AX218" s="1077">
        <v>1898260506</v>
      </c>
      <c r="AY218" s="1079">
        <v>330789554</v>
      </c>
      <c r="AZ218" s="1077">
        <v>1889522514</v>
      </c>
      <c r="BA218" s="1079">
        <v>8737992</v>
      </c>
      <c r="BB218" s="1079">
        <v>1889522514</v>
      </c>
      <c r="BC218" s="1078">
        <v>0</v>
      </c>
      <c r="BD218" s="1078">
        <v>0</v>
      </c>
      <c r="BG218" s="1073">
        <f t="shared" si="56"/>
        <v>2300000000</v>
      </c>
      <c r="BH218" s="1073">
        <f t="shared" si="57"/>
        <v>2300000000</v>
      </c>
      <c r="BI218" s="1073">
        <f t="shared" si="58"/>
        <v>0</v>
      </c>
      <c r="BJ218" s="1073">
        <f t="shared" si="59"/>
        <v>0</v>
      </c>
      <c r="BK218" s="1073">
        <f t="shared" si="60"/>
        <v>2229050060</v>
      </c>
      <c r="BL218" s="1073">
        <f t="shared" si="61"/>
        <v>70949940</v>
      </c>
      <c r="BM218" s="1073">
        <f t="shared" si="62"/>
        <v>1898260506</v>
      </c>
      <c r="BN218" s="1073">
        <f t="shared" si="63"/>
        <v>330789554</v>
      </c>
      <c r="BO218" s="1073">
        <f t="shared" si="64"/>
        <v>1889522514</v>
      </c>
      <c r="BP218" s="1073">
        <f t="shared" si="65"/>
        <v>8737992</v>
      </c>
      <c r="BQ218" s="1073">
        <f t="shared" si="66"/>
        <v>1889522514</v>
      </c>
      <c r="BR218" s="1073">
        <f t="shared" si="67"/>
        <v>0</v>
      </c>
      <c r="BS218" s="1073">
        <f t="shared" si="68"/>
        <v>0</v>
      </c>
    </row>
    <row r="219" spans="1:71" ht="12.75" x14ac:dyDescent="0.2">
      <c r="A219" s="1045" t="str">
        <f>+B219&amp;D219&amp;F219&amp;H219&amp;J219&amp;M219&amp;AJ219</f>
        <v>C67015073010</v>
      </c>
      <c r="B219" s="1403" t="s">
        <v>453</v>
      </c>
      <c r="C219" s="1403"/>
      <c r="D219" s="1403" t="s">
        <v>814</v>
      </c>
      <c r="E219" s="1403"/>
      <c r="F219" s="1403" t="s">
        <v>795</v>
      </c>
      <c r="G219" s="1403"/>
      <c r="H219" s="1403" t="s">
        <v>748</v>
      </c>
      <c r="I219" s="1403"/>
      <c r="J219" s="1403" t="s">
        <v>739</v>
      </c>
      <c r="K219" s="1403"/>
      <c r="L219" s="1403"/>
      <c r="M219" s="1403" t="s">
        <v>685</v>
      </c>
      <c r="N219" s="1403"/>
      <c r="O219" s="1403"/>
      <c r="P219" s="1403" t="s">
        <v>685</v>
      </c>
      <c r="Q219" s="1403"/>
      <c r="R219" s="1403" t="s">
        <v>685</v>
      </c>
      <c r="S219" s="1403"/>
      <c r="T219" s="1402" t="s">
        <v>816</v>
      </c>
      <c r="U219" s="1402"/>
      <c r="V219" s="1402"/>
      <c r="W219" s="1402"/>
      <c r="X219" s="1402"/>
      <c r="Y219" s="1402"/>
      <c r="Z219" s="1402"/>
      <c r="AA219" s="1402"/>
      <c r="AB219" s="1403" t="s">
        <v>732</v>
      </c>
      <c r="AC219" s="1403"/>
      <c r="AD219" s="1403"/>
      <c r="AE219" s="1403"/>
      <c r="AF219" s="1403"/>
      <c r="AG219" s="1403" t="s">
        <v>733</v>
      </c>
      <c r="AH219" s="1403"/>
      <c r="AI219" s="1403"/>
      <c r="AJ219" s="1014" t="s">
        <v>417</v>
      </c>
      <c r="AK219" s="1404" t="s">
        <v>734</v>
      </c>
      <c r="AL219" s="1404"/>
      <c r="AM219" s="1404"/>
      <c r="AN219" s="1404"/>
      <c r="AO219" s="1404"/>
      <c r="AP219" s="1404"/>
      <c r="AQ219" s="1077">
        <v>2300000000</v>
      </c>
      <c r="AR219" s="1077">
        <v>2300000000</v>
      </c>
      <c r="AS219" s="1078">
        <v>0</v>
      </c>
      <c r="AT219" s="1078">
        <v>0</v>
      </c>
      <c r="AU219" s="1015"/>
      <c r="AV219" s="1077">
        <v>2229050060</v>
      </c>
      <c r="AW219" s="1079">
        <v>70949940</v>
      </c>
      <c r="AX219" s="1077">
        <v>1898260506</v>
      </c>
      <c r="AY219" s="1079">
        <v>330789554</v>
      </c>
      <c r="AZ219" s="1077">
        <v>1889522514</v>
      </c>
      <c r="BA219" s="1079">
        <v>8737992</v>
      </c>
      <c r="BB219" s="1079">
        <v>1889522514</v>
      </c>
      <c r="BC219" s="1078">
        <v>0</v>
      </c>
      <c r="BD219" s="1078">
        <v>0</v>
      </c>
      <c r="BG219" s="1073">
        <f t="shared" si="56"/>
        <v>2300000000</v>
      </c>
      <c r="BH219" s="1073">
        <f t="shared" si="57"/>
        <v>2300000000</v>
      </c>
      <c r="BI219" s="1073">
        <f t="shared" si="58"/>
        <v>0</v>
      </c>
      <c r="BJ219" s="1073">
        <f t="shared" si="59"/>
        <v>0</v>
      </c>
      <c r="BK219" s="1073">
        <f t="shared" si="60"/>
        <v>2229050060</v>
      </c>
      <c r="BL219" s="1073">
        <f t="shared" si="61"/>
        <v>70949940</v>
      </c>
      <c r="BM219" s="1073">
        <f t="shared" si="62"/>
        <v>1898260506</v>
      </c>
      <c r="BN219" s="1073">
        <f t="shared" si="63"/>
        <v>330789554</v>
      </c>
      <c r="BO219" s="1073">
        <f t="shared" si="64"/>
        <v>1889522514</v>
      </c>
      <c r="BP219" s="1073">
        <f t="shared" si="65"/>
        <v>8737992</v>
      </c>
      <c r="BQ219" s="1073">
        <f t="shared" si="66"/>
        <v>1889522514</v>
      </c>
      <c r="BR219" s="1073">
        <f t="shared" si="67"/>
        <v>0</v>
      </c>
      <c r="BS219" s="1073">
        <f t="shared" si="68"/>
        <v>0</v>
      </c>
    </row>
    <row r="220" spans="1:71" ht="25.5" customHeight="1" x14ac:dyDescent="0.2">
      <c r="A220" s="1045" t="str">
        <f>+B220&amp;D220&amp;F220&amp;H220&amp;J220&amp;M220&amp;AJ220</f>
        <v>C670150730210</v>
      </c>
      <c r="B220" s="1411" t="s">
        <v>453</v>
      </c>
      <c r="C220" s="1411"/>
      <c r="D220" s="1411" t="s">
        <v>814</v>
      </c>
      <c r="E220" s="1411"/>
      <c r="F220" s="1411" t="s">
        <v>795</v>
      </c>
      <c r="G220" s="1411"/>
      <c r="H220" s="1411" t="s">
        <v>748</v>
      </c>
      <c r="I220" s="1411"/>
      <c r="J220" s="1411" t="s">
        <v>739</v>
      </c>
      <c r="K220" s="1411"/>
      <c r="L220" s="1411"/>
      <c r="M220" s="1411" t="s">
        <v>741</v>
      </c>
      <c r="N220" s="1411"/>
      <c r="O220" s="1411"/>
      <c r="P220" s="1411" t="s">
        <v>685</v>
      </c>
      <c r="Q220" s="1411"/>
      <c r="R220" s="1411" t="s">
        <v>685</v>
      </c>
      <c r="S220" s="1411"/>
      <c r="T220" s="1412" t="s">
        <v>595</v>
      </c>
      <c r="U220" s="1412"/>
      <c r="V220" s="1412"/>
      <c r="W220" s="1412"/>
      <c r="X220" s="1412"/>
      <c r="Y220" s="1412"/>
      <c r="Z220" s="1412"/>
      <c r="AA220" s="1412"/>
      <c r="AB220" s="1411" t="s">
        <v>732</v>
      </c>
      <c r="AC220" s="1411"/>
      <c r="AD220" s="1411"/>
      <c r="AE220" s="1411"/>
      <c r="AF220" s="1411"/>
      <c r="AG220" s="1411" t="s">
        <v>733</v>
      </c>
      <c r="AH220" s="1411"/>
      <c r="AI220" s="1411"/>
      <c r="AJ220" s="1019" t="s">
        <v>417</v>
      </c>
      <c r="AK220" s="1413" t="s">
        <v>734</v>
      </c>
      <c r="AL220" s="1413"/>
      <c r="AM220" s="1413"/>
      <c r="AN220" s="1413"/>
      <c r="AO220" s="1413"/>
      <c r="AP220" s="1413"/>
      <c r="AQ220" s="1077">
        <v>1500000000</v>
      </c>
      <c r="AR220" s="1077">
        <v>1500000000</v>
      </c>
      <c r="AS220" s="1078">
        <v>0</v>
      </c>
      <c r="AT220" s="1078">
        <v>0</v>
      </c>
      <c r="AU220" s="1015"/>
      <c r="AV220" s="1077">
        <v>1499797332</v>
      </c>
      <c r="AW220" s="1079">
        <v>202668</v>
      </c>
      <c r="AX220" s="1077">
        <v>1289816903</v>
      </c>
      <c r="AY220" s="1079">
        <v>209980429</v>
      </c>
      <c r="AZ220" s="1077">
        <v>1289816903</v>
      </c>
      <c r="BA220" s="1078">
        <v>0</v>
      </c>
      <c r="BB220" s="1079">
        <v>1289816903</v>
      </c>
      <c r="BC220" s="1078">
        <v>0</v>
      </c>
      <c r="BD220" s="1078">
        <v>0</v>
      </c>
      <c r="BG220" s="1073">
        <f t="shared" si="56"/>
        <v>1500000000</v>
      </c>
      <c r="BH220" s="1073">
        <f t="shared" si="57"/>
        <v>1500000000</v>
      </c>
      <c r="BI220" s="1073">
        <f t="shared" si="58"/>
        <v>0</v>
      </c>
      <c r="BJ220" s="1073">
        <f t="shared" si="59"/>
        <v>0</v>
      </c>
      <c r="BK220" s="1073">
        <f t="shared" si="60"/>
        <v>1499797332</v>
      </c>
      <c r="BL220" s="1073">
        <f t="shared" si="61"/>
        <v>202668</v>
      </c>
      <c r="BM220" s="1073">
        <f t="shared" si="62"/>
        <v>1289816903</v>
      </c>
      <c r="BN220" s="1073">
        <f t="shared" si="63"/>
        <v>209980429</v>
      </c>
      <c r="BO220" s="1073">
        <f t="shared" si="64"/>
        <v>1289816903</v>
      </c>
      <c r="BP220" s="1073">
        <f t="shared" si="65"/>
        <v>0</v>
      </c>
      <c r="BQ220" s="1073">
        <f t="shared" si="66"/>
        <v>1289816903</v>
      </c>
      <c r="BR220" s="1073">
        <f t="shared" si="67"/>
        <v>0</v>
      </c>
      <c r="BS220" s="1073">
        <f t="shared" si="68"/>
        <v>0</v>
      </c>
    </row>
    <row r="221" spans="1:71" ht="12.75" x14ac:dyDescent="0.2">
      <c r="A221" s="1045" t="str">
        <f>+B221&amp;D221&amp;F221&amp;H221&amp;J221&amp;M221&amp;AJ221</f>
        <v>C670150730310</v>
      </c>
      <c r="B221" s="1411" t="s">
        <v>453</v>
      </c>
      <c r="C221" s="1411"/>
      <c r="D221" s="1411" t="s">
        <v>814</v>
      </c>
      <c r="E221" s="1411"/>
      <c r="F221" s="1411" t="s">
        <v>795</v>
      </c>
      <c r="G221" s="1411"/>
      <c r="H221" s="1411" t="s">
        <v>748</v>
      </c>
      <c r="I221" s="1411"/>
      <c r="J221" s="1411" t="s">
        <v>739</v>
      </c>
      <c r="K221" s="1411"/>
      <c r="L221" s="1411"/>
      <c r="M221" s="1411" t="s">
        <v>748</v>
      </c>
      <c r="N221" s="1411"/>
      <c r="O221" s="1411"/>
      <c r="P221" s="1411" t="s">
        <v>685</v>
      </c>
      <c r="Q221" s="1411"/>
      <c r="R221" s="1411" t="s">
        <v>685</v>
      </c>
      <c r="S221" s="1411"/>
      <c r="T221" s="1412" t="s">
        <v>596</v>
      </c>
      <c r="U221" s="1412"/>
      <c r="V221" s="1412"/>
      <c r="W221" s="1412"/>
      <c r="X221" s="1412"/>
      <c r="Y221" s="1412"/>
      <c r="Z221" s="1412"/>
      <c r="AA221" s="1412"/>
      <c r="AB221" s="1411" t="s">
        <v>732</v>
      </c>
      <c r="AC221" s="1411"/>
      <c r="AD221" s="1411"/>
      <c r="AE221" s="1411"/>
      <c r="AF221" s="1411"/>
      <c r="AG221" s="1411" t="s">
        <v>733</v>
      </c>
      <c r="AH221" s="1411"/>
      <c r="AI221" s="1411"/>
      <c r="AJ221" s="1019" t="s">
        <v>417</v>
      </c>
      <c r="AK221" s="1413" t="s">
        <v>734</v>
      </c>
      <c r="AL221" s="1413"/>
      <c r="AM221" s="1413"/>
      <c r="AN221" s="1413"/>
      <c r="AO221" s="1413"/>
      <c r="AP221" s="1413"/>
      <c r="AQ221" s="1077">
        <v>800000000</v>
      </c>
      <c r="AR221" s="1077">
        <v>800000000</v>
      </c>
      <c r="AS221" s="1078">
        <v>0</v>
      </c>
      <c r="AT221" s="1078">
        <v>0</v>
      </c>
      <c r="AU221" s="1015"/>
      <c r="AV221" s="1077">
        <v>729252728</v>
      </c>
      <c r="AW221" s="1079">
        <v>70747272</v>
      </c>
      <c r="AX221" s="1077">
        <v>608443603</v>
      </c>
      <c r="AY221" s="1079">
        <v>120809125</v>
      </c>
      <c r="AZ221" s="1077">
        <v>599705611</v>
      </c>
      <c r="BA221" s="1079">
        <v>8737992</v>
      </c>
      <c r="BB221" s="1079">
        <v>599705611</v>
      </c>
      <c r="BC221" s="1078">
        <v>0</v>
      </c>
      <c r="BD221" s="1078">
        <v>0</v>
      </c>
      <c r="BG221" s="1073">
        <f t="shared" si="56"/>
        <v>800000000</v>
      </c>
      <c r="BH221" s="1073">
        <f t="shared" si="57"/>
        <v>800000000</v>
      </c>
      <c r="BI221" s="1073">
        <f t="shared" si="58"/>
        <v>0</v>
      </c>
      <c r="BJ221" s="1073">
        <f t="shared" si="59"/>
        <v>0</v>
      </c>
      <c r="BK221" s="1073">
        <f t="shared" si="60"/>
        <v>729252728</v>
      </c>
      <c r="BL221" s="1073">
        <f t="shared" si="61"/>
        <v>70747272</v>
      </c>
      <c r="BM221" s="1073">
        <f t="shared" si="62"/>
        <v>608443603</v>
      </c>
      <c r="BN221" s="1073">
        <f t="shared" si="63"/>
        <v>120809125</v>
      </c>
      <c r="BO221" s="1073">
        <f t="shared" si="64"/>
        <v>599705611</v>
      </c>
      <c r="BP221" s="1073">
        <f t="shared" si="65"/>
        <v>8737992</v>
      </c>
      <c r="BQ221" s="1073">
        <f t="shared" si="66"/>
        <v>599705611</v>
      </c>
      <c r="BR221" s="1073">
        <f t="shared" si="67"/>
        <v>0</v>
      </c>
      <c r="BS221" s="1073">
        <f t="shared" si="68"/>
        <v>0</v>
      </c>
    </row>
    <row r="222" spans="1:71" ht="12.75" x14ac:dyDescent="0.2">
      <c r="A222" s="1045" t="str">
        <f>+B222&amp;D222&amp;F222&amp;H222&amp;J222&amp;M222&amp;AJ222</f>
        <v>C670150810</v>
      </c>
      <c r="B222" s="1403" t="s">
        <v>453</v>
      </c>
      <c r="C222" s="1403"/>
      <c r="D222" s="1403" t="s">
        <v>814</v>
      </c>
      <c r="E222" s="1403"/>
      <c r="F222" s="1403" t="s">
        <v>817</v>
      </c>
      <c r="G222" s="1403"/>
      <c r="H222" s="1403"/>
      <c r="I222" s="1403"/>
      <c r="J222" s="1403"/>
      <c r="K222" s="1403"/>
      <c r="L222" s="1403"/>
      <c r="M222" s="1403"/>
      <c r="N222" s="1403"/>
      <c r="O222" s="1403"/>
      <c r="P222" s="1403"/>
      <c r="Q222" s="1403"/>
      <c r="R222" s="1403"/>
      <c r="S222" s="1403"/>
      <c r="T222" s="1402" t="s">
        <v>818</v>
      </c>
      <c r="U222" s="1402"/>
      <c r="V222" s="1402"/>
      <c r="W222" s="1402"/>
      <c r="X222" s="1402"/>
      <c r="Y222" s="1402"/>
      <c r="Z222" s="1402"/>
      <c r="AA222" s="1402"/>
      <c r="AB222" s="1403" t="s">
        <v>732</v>
      </c>
      <c r="AC222" s="1403"/>
      <c r="AD222" s="1403"/>
      <c r="AE222" s="1403"/>
      <c r="AF222" s="1403"/>
      <c r="AG222" s="1403" t="s">
        <v>733</v>
      </c>
      <c r="AH222" s="1403"/>
      <c r="AI222" s="1403"/>
      <c r="AJ222" s="1014" t="s">
        <v>417</v>
      </c>
      <c r="AK222" s="1404" t="s">
        <v>734</v>
      </c>
      <c r="AL222" s="1404"/>
      <c r="AM222" s="1404"/>
      <c r="AN222" s="1404"/>
      <c r="AO222" s="1404"/>
      <c r="AP222" s="1404"/>
      <c r="AQ222" s="1077">
        <v>850000000</v>
      </c>
      <c r="AR222" s="1077">
        <v>850000000</v>
      </c>
      <c r="AS222" s="1078">
        <v>0</v>
      </c>
      <c r="AT222" s="1078">
        <v>0</v>
      </c>
      <c r="AU222" s="1015"/>
      <c r="AV222" s="1077">
        <v>684113346</v>
      </c>
      <c r="AW222" s="1079">
        <v>165886654</v>
      </c>
      <c r="AX222" s="1077">
        <v>576243954</v>
      </c>
      <c r="AY222" s="1079">
        <v>107869392</v>
      </c>
      <c r="AZ222" s="1077">
        <v>575922778</v>
      </c>
      <c r="BA222" s="1079">
        <v>321176</v>
      </c>
      <c r="BB222" s="1079">
        <v>575922778</v>
      </c>
      <c r="BC222" s="1078">
        <v>0</v>
      </c>
      <c r="BD222" s="1078">
        <v>0</v>
      </c>
      <c r="BG222" s="1073">
        <f t="shared" si="56"/>
        <v>850000000</v>
      </c>
      <c r="BH222" s="1073">
        <f t="shared" si="57"/>
        <v>850000000</v>
      </c>
      <c r="BI222" s="1073">
        <f t="shared" si="58"/>
        <v>0</v>
      </c>
      <c r="BJ222" s="1073">
        <f t="shared" si="59"/>
        <v>0</v>
      </c>
      <c r="BK222" s="1073">
        <f t="shared" si="60"/>
        <v>684113346</v>
      </c>
      <c r="BL222" s="1073">
        <f t="shared" si="61"/>
        <v>165886654</v>
      </c>
      <c r="BM222" s="1073">
        <f t="shared" si="62"/>
        <v>576243954</v>
      </c>
      <c r="BN222" s="1073">
        <f t="shared" si="63"/>
        <v>107869392</v>
      </c>
      <c r="BO222" s="1073">
        <f t="shared" si="64"/>
        <v>575922778</v>
      </c>
      <c r="BP222" s="1073">
        <f t="shared" si="65"/>
        <v>321176</v>
      </c>
      <c r="BQ222" s="1073">
        <f t="shared" si="66"/>
        <v>575922778</v>
      </c>
      <c r="BR222" s="1073">
        <f t="shared" si="67"/>
        <v>0</v>
      </c>
      <c r="BS222" s="1073">
        <f t="shared" si="68"/>
        <v>0</v>
      </c>
    </row>
    <row r="223" spans="1:71" ht="12.75" x14ac:dyDescent="0.2">
      <c r="A223" s="1045" t="str">
        <f>+B223&amp;D223&amp;F223&amp;H223&amp;J223&amp;M223&amp;AJ223</f>
        <v>C6701508110</v>
      </c>
      <c r="B223" s="1411" t="s">
        <v>453</v>
      </c>
      <c r="C223" s="1411"/>
      <c r="D223" s="1411" t="s">
        <v>814</v>
      </c>
      <c r="E223" s="1411"/>
      <c r="F223" s="1411" t="s">
        <v>817</v>
      </c>
      <c r="G223" s="1411"/>
      <c r="H223" s="1411" t="s">
        <v>738</v>
      </c>
      <c r="I223" s="1411"/>
      <c r="J223" s="1411" t="s">
        <v>685</v>
      </c>
      <c r="K223" s="1411"/>
      <c r="L223" s="1411"/>
      <c r="M223" s="1411" t="s">
        <v>685</v>
      </c>
      <c r="N223" s="1411"/>
      <c r="O223" s="1411"/>
      <c r="P223" s="1411" t="s">
        <v>685</v>
      </c>
      <c r="Q223" s="1411"/>
      <c r="R223" s="1411" t="s">
        <v>685</v>
      </c>
      <c r="S223" s="1411"/>
      <c r="T223" s="1412" t="s">
        <v>597</v>
      </c>
      <c r="U223" s="1412"/>
      <c r="V223" s="1412"/>
      <c r="W223" s="1412"/>
      <c r="X223" s="1412"/>
      <c r="Y223" s="1412"/>
      <c r="Z223" s="1412"/>
      <c r="AA223" s="1412"/>
      <c r="AB223" s="1411" t="s">
        <v>732</v>
      </c>
      <c r="AC223" s="1411"/>
      <c r="AD223" s="1411"/>
      <c r="AE223" s="1411"/>
      <c r="AF223" s="1411"/>
      <c r="AG223" s="1411" t="s">
        <v>733</v>
      </c>
      <c r="AH223" s="1411"/>
      <c r="AI223" s="1411"/>
      <c r="AJ223" s="1019" t="s">
        <v>417</v>
      </c>
      <c r="AK223" s="1413" t="s">
        <v>734</v>
      </c>
      <c r="AL223" s="1413"/>
      <c r="AM223" s="1413"/>
      <c r="AN223" s="1413"/>
      <c r="AO223" s="1413"/>
      <c r="AP223" s="1413"/>
      <c r="AQ223" s="1077">
        <v>850000000</v>
      </c>
      <c r="AR223" s="1077">
        <v>850000000</v>
      </c>
      <c r="AS223" s="1078">
        <v>0</v>
      </c>
      <c r="AT223" s="1078">
        <v>0</v>
      </c>
      <c r="AU223" s="1015"/>
      <c r="AV223" s="1077">
        <v>684113346</v>
      </c>
      <c r="AW223" s="1079">
        <v>165886654</v>
      </c>
      <c r="AX223" s="1077">
        <v>576243954</v>
      </c>
      <c r="AY223" s="1079">
        <v>107869392</v>
      </c>
      <c r="AZ223" s="1077">
        <v>575922778</v>
      </c>
      <c r="BA223" s="1079">
        <v>321176</v>
      </c>
      <c r="BB223" s="1079">
        <v>575922778</v>
      </c>
      <c r="BC223" s="1078">
        <v>0</v>
      </c>
      <c r="BD223" s="1078">
        <v>0</v>
      </c>
      <c r="BG223" s="1073">
        <f t="shared" si="56"/>
        <v>850000000</v>
      </c>
      <c r="BH223" s="1073">
        <f t="shared" si="57"/>
        <v>850000000</v>
      </c>
      <c r="BI223" s="1073">
        <f t="shared" si="58"/>
        <v>0</v>
      </c>
      <c r="BJ223" s="1073">
        <f t="shared" si="59"/>
        <v>0</v>
      </c>
      <c r="BK223" s="1073">
        <f t="shared" si="60"/>
        <v>684113346</v>
      </c>
      <c r="BL223" s="1073">
        <f t="shared" si="61"/>
        <v>165886654</v>
      </c>
      <c r="BM223" s="1073">
        <f t="shared" si="62"/>
        <v>576243954</v>
      </c>
      <c r="BN223" s="1073">
        <f t="shared" si="63"/>
        <v>107869392</v>
      </c>
      <c r="BO223" s="1073">
        <f t="shared" si="64"/>
        <v>575922778</v>
      </c>
      <c r="BP223" s="1073">
        <f t="shared" si="65"/>
        <v>321176</v>
      </c>
      <c r="BQ223" s="1073">
        <f t="shared" si="66"/>
        <v>575922778</v>
      </c>
      <c r="BR223" s="1073">
        <f t="shared" si="67"/>
        <v>0</v>
      </c>
      <c r="BS223" s="1073">
        <f t="shared" si="68"/>
        <v>0</v>
      </c>
    </row>
    <row r="224" spans="1:71" x14ac:dyDescent="0.2">
      <c r="B224" s="1009" t="s">
        <v>685</v>
      </c>
      <c r="C224" s="1009" t="s">
        <v>685</v>
      </c>
      <c r="D224" s="1009" t="s">
        <v>685</v>
      </c>
      <c r="E224" s="1009" t="s">
        <v>685</v>
      </c>
      <c r="F224" s="1009" t="s">
        <v>685</v>
      </c>
      <c r="G224" s="1009" t="s">
        <v>685</v>
      </c>
      <c r="H224" s="1009" t="s">
        <v>685</v>
      </c>
      <c r="I224" s="1009" t="s">
        <v>685</v>
      </c>
      <c r="J224" s="1009" t="s">
        <v>685</v>
      </c>
      <c r="K224" s="1392" t="s">
        <v>685</v>
      </c>
      <c r="L224" s="1392"/>
      <c r="M224" s="1392" t="s">
        <v>685</v>
      </c>
      <c r="N224" s="1392"/>
      <c r="O224" s="1009" t="s">
        <v>685</v>
      </c>
      <c r="P224" s="1009" t="s">
        <v>685</v>
      </c>
      <c r="Q224" s="1009" t="s">
        <v>685</v>
      </c>
      <c r="R224" s="1009" t="s">
        <v>685</v>
      </c>
      <c r="S224" s="1009" t="s">
        <v>685</v>
      </c>
      <c r="T224" s="1009" t="s">
        <v>685</v>
      </c>
      <c r="U224" s="1009" t="s">
        <v>685</v>
      </c>
      <c r="V224" s="1009" t="s">
        <v>685</v>
      </c>
      <c r="W224" s="1009" t="s">
        <v>685</v>
      </c>
      <c r="X224" s="1009" t="s">
        <v>685</v>
      </c>
      <c r="Y224" s="1009" t="s">
        <v>685</v>
      </c>
      <c r="Z224" s="1009" t="s">
        <v>685</v>
      </c>
      <c r="AA224" s="1009" t="s">
        <v>685</v>
      </c>
      <c r="AB224" s="1392" t="s">
        <v>685</v>
      </c>
      <c r="AC224" s="1392"/>
      <c r="AD224" s="1392" t="s">
        <v>685</v>
      </c>
      <c r="AE224" s="1392"/>
      <c r="AF224" s="1009" t="s">
        <v>685</v>
      </c>
      <c r="AG224" s="1009" t="s">
        <v>685</v>
      </c>
      <c r="AH224" s="1009" t="s">
        <v>685</v>
      </c>
      <c r="AI224" s="1009" t="s">
        <v>685</v>
      </c>
      <c r="AJ224" s="1009" t="s">
        <v>685</v>
      </c>
      <c r="AK224" s="1009" t="s">
        <v>685</v>
      </c>
      <c r="AL224" s="1009" t="s">
        <v>685</v>
      </c>
      <c r="AM224" s="1009" t="s">
        <v>685</v>
      </c>
      <c r="AN224" s="1392" t="s">
        <v>685</v>
      </c>
      <c r="AO224" s="1392"/>
      <c r="AP224" s="1392"/>
      <c r="AQ224" s="1069" t="s">
        <v>685</v>
      </c>
      <c r="AR224" s="1069" t="s">
        <v>685</v>
      </c>
      <c r="AS224" s="1009" t="s">
        <v>685</v>
      </c>
      <c r="AT224" s="1392" t="s">
        <v>685</v>
      </c>
      <c r="AU224" s="1392"/>
      <c r="AV224" s="1069" t="s">
        <v>685</v>
      </c>
      <c r="AW224" s="1009" t="s">
        <v>685</v>
      </c>
      <c r="AX224" s="1069" t="s">
        <v>685</v>
      </c>
      <c r="AY224" s="1009" t="s">
        <v>685</v>
      </c>
      <c r="AZ224" s="1069" t="s">
        <v>685</v>
      </c>
      <c r="BA224" s="1009" t="s">
        <v>685</v>
      </c>
      <c r="BB224" s="1009" t="s">
        <v>685</v>
      </c>
      <c r="BC224" s="1009" t="s">
        <v>685</v>
      </c>
      <c r="BD224" s="1009" t="s">
        <v>685</v>
      </c>
    </row>
  </sheetData>
  <autoFilter ref="A17:BE224">
    <filterColumn colId="1" showButton="0"/>
    <filterColumn colId="3" showButton="0"/>
    <filterColumn colId="5" showButton="0"/>
    <filterColumn colId="7" showButton="0"/>
    <filterColumn colId="9" showButton="0"/>
    <filterColumn colId="10" showButton="0"/>
    <filterColumn colId="12" showButton="0"/>
    <filterColumn colId="13" showButton="0"/>
    <filterColumn colId="15" showButton="0"/>
    <filterColumn colId="17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7" showButton="0"/>
    <filterColumn colId="28" showButton="0"/>
    <filterColumn colId="29" showButton="0"/>
    <filterColumn colId="30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  <filterColumn colId="40" showButton="0"/>
    <filterColumn colId="45" showButton="0"/>
  </autoFilter>
  <mergeCells count="2514">
    <mergeCell ref="K224:L224"/>
    <mergeCell ref="M224:N224"/>
    <mergeCell ref="AB224:AC224"/>
    <mergeCell ref="AD224:AE224"/>
    <mergeCell ref="AN224:AP224"/>
    <mergeCell ref="AT224:AU224"/>
    <mergeCell ref="P223:Q223"/>
    <mergeCell ref="R223:S223"/>
    <mergeCell ref="T223:AA223"/>
    <mergeCell ref="AB223:AF223"/>
    <mergeCell ref="AG223:AI223"/>
    <mergeCell ref="AK223:AP223"/>
    <mergeCell ref="B223:C223"/>
    <mergeCell ref="D223:E223"/>
    <mergeCell ref="F223:G223"/>
    <mergeCell ref="H223:I223"/>
    <mergeCell ref="J223:L223"/>
    <mergeCell ref="M223:O223"/>
    <mergeCell ref="T222:AA222"/>
    <mergeCell ref="AB222:AF222"/>
    <mergeCell ref="AG222:AI222"/>
    <mergeCell ref="AK222:AP222"/>
    <mergeCell ref="B222:C222"/>
    <mergeCell ref="D222:E222"/>
    <mergeCell ref="F222:G222"/>
    <mergeCell ref="H222:I222"/>
    <mergeCell ref="J222:L222"/>
    <mergeCell ref="M222:O222"/>
    <mergeCell ref="P222:Q222"/>
    <mergeCell ref="R222:S222"/>
    <mergeCell ref="P221:Q221"/>
    <mergeCell ref="R221:S221"/>
    <mergeCell ref="T221:AA221"/>
    <mergeCell ref="AB221:AF221"/>
    <mergeCell ref="AG221:AI221"/>
    <mergeCell ref="AK221:AP221"/>
    <mergeCell ref="B221:C221"/>
    <mergeCell ref="D221:E221"/>
    <mergeCell ref="F221:G221"/>
    <mergeCell ref="H221:I221"/>
    <mergeCell ref="J221:L221"/>
    <mergeCell ref="M221:O221"/>
    <mergeCell ref="T220:AA220"/>
    <mergeCell ref="AB220:AF220"/>
    <mergeCell ref="AG220:AI220"/>
    <mergeCell ref="AK220:AP220"/>
    <mergeCell ref="B220:C220"/>
    <mergeCell ref="D220:E220"/>
    <mergeCell ref="F220:G220"/>
    <mergeCell ref="H220:I220"/>
    <mergeCell ref="J220:L220"/>
    <mergeCell ref="M220:O220"/>
    <mergeCell ref="P220:Q220"/>
    <mergeCell ref="R220:S220"/>
    <mergeCell ref="P219:Q219"/>
    <mergeCell ref="R219:S219"/>
    <mergeCell ref="T219:AA219"/>
    <mergeCell ref="AB219:AF219"/>
    <mergeCell ref="AG219:AI219"/>
    <mergeCell ref="AK219:AP219"/>
    <mergeCell ref="B219:C219"/>
    <mergeCell ref="D219:E219"/>
    <mergeCell ref="F219:G219"/>
    <mergeCell ref="H219:I219"/>
    <mergeCell ref="J219:L219"/>
    <mergeCell ref="M219:O219"/>
    <mergeCell ref="T218:AA218"/>
    <mergeCell ref="AB218:AF218"/>
    <mergeCell ref="AG218:AI218"/>
    <mergeCell ref="AK218:AP218"/>
    <mergeCell ref="B218:C218"/>
    <mergeCell ref="D218:E218"/>
    <mergeCell ref="F218:G218"/>
    <mergeCell ref="H218:I218"/>
    <mergeCell ref="J218:L218"/>
    <mergeCell ref="M218:O218"/>
    <mergeCell ref="P218:Q218"/>
    <mergeCell ref="R218:S218"/>
    <mergeCell ref="P217:Q217"/>
    <mergeCell ref="R217:S217"/>
    <mergeCell ref="T217:AA217"/>
    <mergeCell ref="AB217:AF217"/>
    <mergeCell ref="AG217:AI217"/>
    <mergeCell ref="AK217:AP217"/>
    <mergeCell ref="B217:C217"/>
    <mergeCell ref="D217:E217"/>
    <mergeCell ref="F217:G217"/>
    <mergeCell ref="H217:I217"/>
    <mergeCell ref="J217:L217"/>
    <mergeCell ref="M217:O217"/>
    <mergeCell ref="T216:AA216"/>
    <mergeCell ref="AB216:AF216"/>
    <mergeCell ref="AG216:AI216"/>
    <mergeCell ref="AK216:AP216"/>
    <mergeCell ref="B216:C216"/>
    <mergeCell ref="D216:E216"/>
    <mergeCell ref="F216:G216"/>
    <mergeCell ref="H216:I216"/>
    <mergeCell ref="J216:L216"/>
    <mergeCell ref="M216:O216"/>
    <mergeCell ref="P216:Q216"/>
    <mergeCell ref="R216:S216"/>
    <mergeCell ref="P215:Q215"/>
    <mergeCell ref="R215:S215"/>
    <mergeCell ref="T215:AA215"/>
    <mergeCell ref="AB215:AF215"/>
    <mergeCell ref="AG215:AI215"/>
    <mergeCell ref="AK215:AP215"/>
    <mergeCell ref="B215:C215"/>
    <mergeCell ref="D215:E215"/>
    <mergeCell ref="F215:G215"/>
    <mergeCell ref="H215:I215"/>
    <mergeCell ref="J215:L215"/>
    <mergeCell ref="M215:O215"/>
    <mergeCell ref="T214:AA214"/>
    <mergeCell ref="AB214:AF214"/>
    <mergeCell ref="AG214:AI214"/>
    <mergeCell ref="AK214:AP214"/>
    <mergeCell ref="B214:C214"/>
    <mergeCell ref="D214:E214"/>
    <mergeCell ref="F214:G214"/>
    <mergeCell ref="H214:I214"/>
    <mergeCell ref="J214:L214"/>
    <mergeCell ref="M214:O214"/>
    <mergeCell ref="P214:Q214"/>
    <mergeCell ref="R214:S214"/>
    <mergeCell ref="P213:Q213"/>
    <mergeCell ref="R213:S213"/>
    <mergeCell ref="T213:AA213"/>
    <mergeCell ref="AB213:AF213"/>
    <mergeCell ref="AG213:AI213"/>
    <mergeCell ref="AK213:AP213"/>
    <mergeCell ref="B213:C213"/>
    <mergeCell ref="D213:E213"/>
    <mergeCell ref="F213:G213"/>
    <mergeCell ref="H213:I213"/>
    <mergeCell ref="J213:L213"/>
    <mergeCell ref="M213:O213"/>
    <mergeCell ref="T212:AA212"/>
    <mergeCell ref="AB212:AF212"/>
    <mergeCell ref="AG212:AI212"/>
    <mergeCell ref="AK212:AP212"/>
    <mergeCell ref="B212:C212"/>
    <mergeCell ref="D212:E212"/>
    <mergeCell ref="F212:G212"/>
    <mergeCell ref="H212:I212"/>
    <mergeCell ref="J212:L212"/>
    <mergeCell ref="M212:O212"/>
    <mergeCell ref="P212:Q212"/>
    <mergeCell ref="R212:S212"/>
    <mergeCell ref="P211:Q211"/>
    <mergeCell ref="R211:S211"/>
    <mergeCell ref="T211:AA211"/>
    <mergeCell ref="AB211:AF211"/>
    <mergeCell ref="AG211:AI211"/>
    <mergeCell ref="AK211:AP211"/>
    <mergeCell ref="B211:C211"/>
    <mergeCell ref="D211:E211"/>
    <mergeCell ref="F211:G211"/>
    <mergeCell ref="H211:I211"/>
    <mergeCell ref="J211:L211"/>
    <mergeCell ref="M211:O211"/>
    <mergeCell ref="T210:AA210"/>
    <mergeCell ref="AB210:AF210"/>
    <mergeCell ref="AG210:AI210"/>
    <mergeCell ref="AK210:AP210"/>
    <mergeCell ref="B210:C210"/>
    <mergeCell ref="D210:E210"/>
    <mergeCell ref="F210:G210"/>
    <mergeCell ref="H210:I210"/>
    <mergeCell ref="J210:L210"/>
    <mergeCell ref="M210:O210"/>
    <mergeCell ref="P210:Q210"/>
    <mergeCell ref="R210:S210"/>
    <mergeCell ref="P209:Q209"/>
    <mergeCell ref="R209:S209"/>
    <mergeCell ref="T209:AA209"/>
    <mergeCell ref="AB209:AF209"/>
    <mergeCell ref="AG209:AI209"/>
    <mergeCell ref="AK209:AP209"/>
    <mergeCell ref="B209:C209"/>
    <mergeCell ref="D209:E209"/>
    <mergeCell ref="F209:G209"/>
    <mergeCell ref="H209:I209"/>
    <mergeCell ref="J209:L209"/>
    <mergeCell ref="M209:O209"/>
    <mergeCell ref="T208:AA208"/>
    <mergeCell ref="AB208:AF208"/>
    <mergeCell ref="AG208:AI208"/>
    <mergeCell ref="AK208:AP208"/>
    <mergeCell ref="B208:C208"/>
    <mergeCell ref="D208:E208"/>
    <mergeCell ref="F208:G208"/>
    <mergeCell ref="H208:I208"/>
    <mergeCell ref="J208:L208"/>
    <mergeCell ref="M208:O208"/>
    <mergeCell ref="P208:Q208"/>
    <mergeCell ref="R208:S208"/>
    <mergeCell ref="P207:Q207"/>
    <mergeCell ref="R207:S207"/>
    <mergeCell ref="T207:AA207"/>
    <mergeCell ref="AB207:AF207"/>
    <mergeCell ref="AG207:AI207"/>
    <mergeCell ref="AK207:AP207"/>
    <mergeCell ref="B207:C207"/>
    <mergeCell ref="D207:E207"/>
    <mergeCell ref="F207:G207"/>
    <mergeCell ref="H207:I207"/>
    <mergeCell ref="J207:L207"/>
    <mergeCell ref="M207:O207"/>
    <mergeCell ref="T206:AA206"/>
    <mergeCell ref="AB206:AF206"/>
    <mergeCell ref="AG206:AI206"/>
    <mergeCell ref="AK206:AP206"/>
    <mergeCell ref="B206:C206"/>
    <mergeCell ref="D206:E206"/>
    <mergeCell ref="F206:G206"/>
    <mergeCell ref="H206:I206"/>
    <mergeCell ref="J206:L206"/>
    <mergeCell ref="M206:O206"/>
    <mergeCell ref="P206:Q206"/>
    <mergeCell ref="R206:S206"/>
    <mergeCell ref="P205:Q205"/>
    <mergeCell ref="R205:S205"/>
    <mergeCell ref="T205:AA205"/>
    <mergeCell ref="AB205:AF205"/>
    <mergeCell ref="AG205:AI205"/>
    <mergeCell ref="AK205:AP205"/>
    <mergeCell ref="B205:C205"/>
    <mergeCell ref="D205:E205"/>
    <mergeCell ref="F205:G205"/>
    <mergeCell ref="H205:I205"/>
    <mergeCell ref="J205:L205"/>
    <mergeCell ref="M205:O205"/>
    <mergeCell ref="T204:AA204"/>
    <mergeCell ref="AB204:AF204"/>
    <mergeCell ref="AG204:AI204"/>
    <mergeCell ref="AK204:AP204"/>
    <mergeCell ref="B204:C204"/>
    <mergeCell ref="D204:E204"/>
    <mergeCell ref="F204:G204"/>
    <mergeCell ref="H204:I204"/>
    <mergeCell ref="J204:L204"/>
    <mergeCell ref="M204:O204"/>
    <mergeCell ref="P204:Q204"/>
    <mergeCell ref="R204:S204"/>
    <mergeCell ref="P203:Q203"/>
    <mergeCell ref="R203:S203"/>
    <mergeCell ref="T203:AA203"/>
    <mergeCell ref="AB203:AF203"/>
    <mergeCell ref="AG203:AI203"/>
    <mergeCell ref="AK203:AP203"/>
    <mergeCell ref="B203:C203"/>
    <mergeCell ref="D203:E203"/>
    <mergeCell ref="F203:G203"/>
    <mergeCell ref="H203:I203"/>
    <mergeCell ref="J203:L203"/>
    <mergeCell ref="M203:O203"/>
    <mergeCell ref="T202:AA202"/>
    <mergeCell ref="AB202:AF202"/>
    <mergeCell ref="AG202:AI202"/>
    <mergeCell ref="AK202:AP202"/>
    <mergeCell ref="B202:C202"/>
    <mergeCell ref="D202:E202"/>
    <mergeCell ref="F202:G202"/>
    <mergeCell ref="H202:I202"/>
    <mergeCell ref="J202:L202"/>
    <mergeCell ref="M202:O202"/>
    <mergeCell ref="P202:Q202"/>
    <mergeCell ref="R202:S202"/>
    <mergeCell ref="P201:Q201"/>
    <mergeCell ref="R201:S201"/>
    <mergeCell ref="T201:AA201"/>
    <mergeCell ref="AB201:AF201"/>
    <mergeCell ref="AG201:AI201"/>
    <mergeCell ref="AK201:AP201"/>
    <mergeCell ref="B201:C201"/>
    <mergeCell ref="D201:E201"/>
    <mergeCell ref="F201:G201"/>
    <mergeCell ref="H201:I201"/>
    <mergeCell ref="J201:L201"/>
    <mergeCell ref="M201:O201"/>
    <mergeCell ref="T200:AA200"/>
    <mergeCell ref="AB200:AF200"/>
    <mergeCell ref="AG200:AI200"/>
    <mergeCell ref="AK200:AP200"/>
    <mergeCell ref="B200:C200"/>
    <mergeCell ref="D200:E200"/>
    <mergeCell ref="F200:G200"/>
    <mergeCell ref="H200:I200"/>
    <mergeCell ref="J200:L200"/>
    <mergeCell ref="M200:O200"/>
    <mergeCell ref="P200:Q200"/>
    <mergeCell ref="R200:S200"/>
    <mergeCell ref="P199:Q199"/>
    <mergeCell ref="R199:S199"/>
    <mergeCell ref="T199:AA199"/>
    <mergeCell ref="AB199:AF199"/>
    <mergeCell ref="AG199:AI199"/>
    <mergeCell ref="AK199:AP199"/>
    <mergeCell ref="B199:C199"/>
    <mergeCell ref="D199:E199"/>
    <mergeCell ref="F199:G199"/>
    <mergeCell ref="H199:I199"/>
    <mergeCell ref="J199:L199"/>
    <mergeCell ref="M199:O199"/>
    <mergeCell ref="T198:AA198"/>
    <mergeCell ref="AB198:AF198"/>
    <mergeCell ref="AG198:AI198"/>
    <mergeCell ref="AK198:AP198"/>
    <mergeCell ref="B198:C198"/>
    <mergeCell ref="D198:E198"/>
    <mergeCell ref="F198:G198"/>
    <mergeCell ref="H198:I198"/>
    <mergeCell ref="J198:L198"/>
    <mergeCell ref="M198:O198"/>
    <mergeCell ref="P198:Q198"/>
    <mergeCell ref="R198:S198"/>
    <mergeCell ref="P197:Q197"/>
    <mergeCell ref="R197:S197"/>
    <mergeCell ref="T197:AA197"/>
    <mergeCell ref="AB197:AF197"/>
    <mergeCell ref="AG197:AI197"/>
    <mergeCell ref="AK197:AP197"/>
    <mergeCell ref="B197:C197"/>
    <mergeCell ref="D197:E197"/>
    <mergeCell ref="F197:G197"/>
    <mergeCell ref="H197:I197"/>
    <mergeCell ref="J197:L197"/>
    <mergeCell ref="M197:O197"/>
    <mergeCell ref="T196:AA196"/>
    <mergeCell ref="AB196:AF196"/>
    <mergeCell ref="AG196:AI196"/>
    <mergeCell ref="AK196:AP196"/>
    <mergeCell ref="B196:C196"/>
    <mergeCell ref="D196:E196"/>
    <mergeCell ref="F196:G196"/>
    <mergeCell ref="H196:I196"/>
    <mergeCell ref="J196:L196"/>
    <mergeCell ref="M196:O196"/>
    <mergeCell ref="P196:Q196"/>
    <mergeCell ref="R196:S196"/>
    <mergeCell ref="P195:Q195"/>
    <mergeCell ref="R195:S195"/>
    <mergeCell ref="T195:AA195"/>
    <mergeCell ref="AB195:AF195"/>
    <mergeCell ref="AG195:AI195"/>
    <mergeCell ref="AK195:AP195"/>
    <mergeCell ref="B195:C195"/>
    <mergeCell ref="D195:E195"/>
    <mergeCell ref="F195:G195"/>
    <mergeCell ref="H195:I195"/>
    <mergeCell ref="J195:L195"/>
    <mergeCell ref="M195:O195"/>
    <mergeCell ref="T194:AA194"/>
    <mergeCell ref="AB194:AF194"/>
    <mergeCell ref="AG194:AI194"/>
    <mergeCell ref="AK194:AP194"/>
    <mergeCell ref="B194:C194"/>
    <mergeCell ref="D194:E194"/>
    <mergeCell ref="F194:G194"/>
    <mergeCell ref="H194:I194"/>
    <mergeCell ref="J194:L194"/>
    <mergeCell ref="M194:O194"/>
    <mergeCell ref="P194:Q194"/>
    <mergeCell ref="R194:S194"/>
    <mergeCell ref="P193:Q193"/>
    <mergeCell ref="R193:S193"/>
    <mergeCell ref="T193:AA193"/>
    <mergeCell ref="AB193:AF193"/>
    <mergeCell ref="AG193:AI193"/>
    <mergeCell ref="AK193:AP193"/>
    <mergeCell ref="B193:C193"/>
    <mergeCell ref="D193:E193"/>
    <mergeCell ref="F193:G193"/>
    <mergeCell ref="H193:I193"/>
    <mergeCell ref="J193:L193"/>
    <mergeCell ref="M193:O193"/>
    <mergeCell ref="T192:AA192"/>
    <mergeCell ref="AB192:AF192"/>
    <mergeCell ref="AG192:AI192"/>
    <mergeCell ref="AK192:AP192"/>
    <mergeCell ref="B192:C192"/>
    <mergeCell ref="D192:E192"/>
    <mergeCell ref="F192:G192"/>
    <mergeCell ref="H192:I192"/>
    <mergeCell ref="J192:L192"/>
    <mergeCell ref="M192:O192"/>
    <mergeCell ref="P192:Q192"/>
    <mergeCell ref="R192:S192"/>
    <mergeCell ref="P191:Q191"/>
    <mergeCell ref="R191:S191"/>
    <mergeCell ref="T191:AA191"/>
    <mergeCell ref="AB191:AF191"/>
    <mergeCell ref="AG191:AI191"/>
    <mergeCell ref="AK191:AP191"/>
    <mergeCell ref="B191:C191"/>
    <mergeCell ref="D191:E191"/>
    <mergeCell ref="F191:G191"/>
    <mergeCell ref="H191:I191"/>
    <mergeCell ref="J191:L191"/>
    <mergeCell ref="M191:O191"/>
    <mergeCell ref="T190:AA190"/>
    <mergeCell ref="AB190:AF190"/>
    <mergeCell ref="AG190:AI190"/>
    <mergeCell ref="AK190:AP190"/>
    <mergeCell ref="B190:C190"/>
    <mergeCell ref="D190:E190"/>
    <mergeCell ref="F190:G190"/>
    <mergeCell ref="H190:I190"/>
    <mergeCell ref="J190:L190"/>
    <mergeCell ref="M190:O190"/>
    <mergeCell ref="P190:Q190"/>
    <mergeCell ref="R190:S190"/>
    <mergeCell ref="P189:Q189"/>
    <mergeCell ref="R189:S189"/>
    <mergeCell ref="T189:AA189"/>
    <mergeCell ref="AB189:AF189"/>
    <mergeCell ref="AG189:AI189"/>
    <mergeCell ref="AK189:AP189"/>
    <mergeCell ref="B189:C189"/>
    <mergeCell ref="D189:E189"/>
    <mergeCell ref="F189:G189"/>
    <mergeCell ref="H189:I189"/>
    <mergeCell ref="J189:L189"/>
    <mergeCell ref="M189:O189"/>
    <mergeCell ref="T188:AA188"/>
    <mergeCell ref="AB188:AF188"/>
    <mergeCell ref="AG188:AI188"/>
    <mergeCell ref="AK188:AP188"/>
    <mergeCell ref="B188:C188"/>
    <mergeCell ref="D188:E188"/>
    <mergeCell ref="F188:G188"/>
    <mergeCell ref="H188:I188"/>
    <mergeCell ref="J188:L188"/>
    <mergeCell ref="M188:O188"/>
    <mergeCell ref="P188:Q188"/>
    <mergeCell ref="R188:S188"/>
    <mergeCell ref="P187:Q187"/>
    <mergeCell ref="R187:S187"/>
    <mergeCell ref="T187:AA187"/>
    <mergeCell ref="AB187:AF187"/>
    <mergeCell ref="AG187:AI187"/>
    <mergeCell ref="AK187:AP187"/>
    <mergeCell ref="B187:C187"/>
    <mergeCell ref="D187:E187"/>
    <mergeCell ref="F187:G187"/>
    <mergeCell ref="H187:I187"/>
    <mergeCell ref="J187:L187"/>
    <mergeCell ref="M187:O187"/>
    <mergeCell ref="T186:AA186"/>
    <mergeCell ref="AB186:AF186"/>
    <mergeCell ref="AG186:AI186"/>
    <mergeCell ref="AK186:AP186"/>
    <mergeCell ref="B186:C186"/>
    <mergeCell ref="D186:E186"/>
    <mergeCell ref="F186:G186"/>
    <mergeCell ref="H186:I186"/>
    <mergeCell ref="J186:L186"/>
    <mergeCell ref="M186:O186"/>
    <mergeCell ref="P186:Q186"/>
    <mergeCell ref="R186:S186"/>
    <mergeCell ref="P185:Q185"/>
    <mergeCell ref="R185:S185"/>
    <mergeCell ref="T185:AA185"/>
    <mergeCell ref="AB185:AF185"/>
    <mergeCell ref="AG185:AI185"/>
    <mergeCell ref="AK185:AP185"/>
    <mergeCell ref="B185:C185"/>
    <mergeCell ref="D185:E185"/>
    <mergeCell ref="F185:G185"/>
    <mergeCell ref="H185:I185"/>
    <mergeCell ref="J185:L185"/>
    <mergeCell ref="M185:O185"/>
    <mergeCell ref="T184:AA184"/>
    <mergeCell ref="AB184:AF184"/>
    <mergeCell ref="AG184:AI184"/>
    <mergeCell ref="AK184:AP184"/>
    <mergeCell ref="B184:C184"/>
    <mergeCell ref="D184:E184"/>
    <mergeCell ref="F184:G184"/>
    <mergeCell ref="H184:I184"/>
    <mergeCell ref="J184:L184"/>
    <mergeCell ref="M184:O184"/>
    <mergeCell ref="P184:Q184"/>
    <mergeCell ref="R184:S184"/>
    <mergeCell ref="P183:Q183"/>
    <mergeCell ref="R183:S183"/>
    <mergeCell ref="T183:AA183"/>
    <mergeCell ref="AB183:AF183"/>
    <mergeCell ref="AG183:AI183"/>
    <mergeCell ref="AK183:AP183"/>
    <mergeCell ref="B183:C183"/>
    <mergeCell ref="D183:E183"/>
    <mergeCell ref="F183:G183"/>
    <mergeCell ref="H183:I183"/>
    <mergeCell ref="J183:L183"/>
    <mergeCell ref="M183:O183"/>
    <mergeCell ref="T182:AA182"/>
    <mergeCell ref="AB182:AF182"/>
    <mergeCell ref="AG182:AI182"/>
    <mergeCell ref="AK182:AP182"/>
    <mergeCell ref="B182:C182"/>
    <mergeCell ref="D182:E182"/>
    <mergeCell ref="F182:G182"/>
    <mergeCell ref="H182:I182"/>
    <mergeCell ref="J182:L182"/>
    <mergeCell ref="M182:O182"/>
    <mergeCell ref="P182:Q182"/>
    <mergeCell ref="R182:S182"/>
    <mergeCell ref="P181:Q181"/>
    <mergeCell ref="R181:S181"/>
    <mergeCell ref="T181:AA181"/>
    <mergeCell ref="AB181:AF181"/>
    <mergeCell ref="AG181:AI181"/>
    <mergeCell ref="AK181:AP181"/>
    <mergeCell ref="B181:C181"/>
    <mergeCell ref="D181:E181"/>
    <mergeCell ref="F181:G181"/>
    <mergeCell ref="H181:I181"/>
    <mergeCell ref="J181:L181"/>
    <mergeCell ref="M181:O181"/>
    <mergeCell ref="T180:AA180"/>
    <mergeCell ref="AB180:AF180"/>
    <mergeCell ref="AG180:AI180"/>
    <mergeCell ref="AK180:AP180"/>
    <mergeCell ref="B180:C180"/>
    <mergeCell ref="D180:E180"/>
    <mergeCell ref="F180:G180"/>
    <mergeCell ref="H180:I180"/>
    <mergeCell ref="J180:L180"/>
    <mergeCell ref="M180:O180"/>
    <mergeCell ref="P180:Q180"/>
    <mergeCell ref="R180:S180"/>
    <mergeCell ref="P179:Q179"/>
    <mergeCell ref="R179:S179"/>
    <mergeCell ref="T179:AA179"/>
    <mergeCell ref="AB179:AF179"/>
    <mergeCell ref="AG179:AI179"/>
    <mergeCell ref="AK179:AP179"/>
    <mergeCell ref="B179:C179"/>
    <mergeCell ref="D179:E179"/>
    <mergeCell ref="F179:G179"/>
    <mergeCell ref="H179:I179"/>
    <mergeCell ref="J179:L179"/>
    <mergeCell ref="M179:O179"/>
    <mergeCell ref="T178:AA178"/>
    <mergeCell ref="AB178:AF178"/>
    <mergeCell ref="AG178:AI178"/>
    <mergeCell ref="AK178:AP178"/>
    <mergeCell ref="B178:C178"/>
    <mergeCell ref="D178:E178"/>
    <mergeCell ref="F178:G178"/>
    <mergeCell ref="H178:I178"/>
    <mergeCell ref="J178:L178"/>
    <mergeCell ref="M178:O178"/>
    <mergeCell ref="P178:Q178"/>
    <mergeCell ref="R178:S178"/>
    <mergeCell ref="P177:Q177"/>
    <mergeCell ref="R177:S177"/>
    <mergeCell ref="T177:AA177"/>
    <mergeCell ref="AB177:AF177"/>
    <mergeCell ref="AG177:AI177"/>
    <mergeCell ref="AK177:AP177"/>
    <mergeCell ref="B177:C177"/>
    <mergeCell ref="D177:E177"/>
    <mergeCell ref="F177:G177"/>
    <mergeCell ref="H177:I177"/>
    <mergeCell ref="J177:L177"/>
    <mergeCell ref="M177:O177"/>
    <mergeCell ref="T176:AA176"/>
    <mergeCell ref="AB176:AF176"/>
    <mergeCell ref="AG176:AI176"/>
    <mergeCell ref="AK176:AP176"/>
    <mergeCell ref="B176:C176"/>
    <mergeCell ref="D176:E176"/>
    <mergeCell ref="F176:G176"/>
    <mergeCell ref="H176:I176"/>
    <mergeCell ref="J176:L176"/>
    <mergeCell ref="M176:O176"/>
    <mergeCell ref="P176:Q176"/>
    <mergeCell ref="R176:S176"/>
    <mergeCell ref="P175:Q175"/>
    <mergeCell ref="R175:S175"/>
    <mergeCell ref="T175:AA175"/>
    <mergeCell ref="AB175:AF175"/>
    <mergeCell ref="AG175:AI175"/>
    <mergeCell ref="AK175:AP175"/>
    <mergeCell ref="B175:C175"/>
    <mergeCell ref="D175:E175"/>
    <mergeCell ref="F175:G175"/>
    <mergeCell ref="H175:I175"/>
    <mergeCell ref="J175:L175"/>
    <mergeCell ref="M175:O175"/>
    <mergeCell ref="T174:AA174"/>
    <mergeCell ref="AB174:AF174"/>
    <mergeCell ref="AG174:AI174"/>
    <mergeCell ref="AK174:AP174"/>
    <mergeCell ref="B174:C174"/>
    <mergeCell ref="D174:E174"/>
    <mergeCell ref="F174:G174"/>
    <mergeCell ref="H174:I174"/>
    <mergeCell ref="J174:L174"/>
    <mergeCell ref="M174:O174"/>
    <mergeCell ref="P174:Q174"/>
    <mergeCell ref="R174:S174"/>
    <mergeCell ref="P173:Q173"/>
    <mergeCell ref="R173:S173"/>
    <mergeCell ref="T173:AA173"/>
    <mergeCell ref="AB173:AF173"/>
    <mergeCell ref="AG173:AI173"/>
    <mergeCell ref="AK173:AP173"/>
    <mergeCell ref="B173:C173"/>
    <mergeCell ref="D173:E173"/>
    <mergeCell ref="F173:G173"/>
    <mergeCell ref="H173:I173"/>
    <mergeCell ref="J173:L173"/>
    <mergeCell ref="M173:O173"/>
    <mergeCell ref="T172:AA172"/>
    <mergeCell ref="AB172:AF172"/>
    <mergeCell ref="AG172:AI172"/>
    <mergeCell ref="AK172:AP172"/>
    <mergeCell ref="B172:C172"/>
    <mergeCell ref="D172:E172"/>
    <mergeCell ref="F172:G172"/>
    <mergeCell ref="H172:I172"/>
    <mergeCell ref="J172:L172"/>
    <mergeCell ref="M172:O172"/>
    <mergeCell ref="P172:Q172"/>
    <mergeCell ref="R172:S172"/>
    <mergeCell ref="P171:Q171"/>
    <mergeCell ref="R171:S171"/>
    <mergeCell ref="T171:AA171"/>
    <mergeCell ref="AB171:AF171"/>
    <mergeCell ref="AG171:AI171"/>
    <mergeCell ref="AK171:AP171"/>
    <mergeCell ref="B171:C171"/>
    <mergeCell ref="D171:E171"/>
    <mergeCell ref="F171:G171"/>
    <mergeCell ref="H171:I171"/>
    <mergeCell ref="J171:L171"/>
    <mergeCell ref="M171:O171"/>
    <mergeCell ref="T170:AA170"/>
    <mergeCell ref="AB170:AF170"/>
    <mergeCell ref="AG170:AI170"/>
    <mergeCell ref="AK170:AP170"/>
    <mergeCell ref="B170:C170"/>
    <mergeCell ref="D170:E170"/>
    <mergeCell ref="F170:G170"/>
    <mergeCell ref="H170:I170"/>
    <mergeCell ref="J170:L170"/>
    <mergeCell ref="M170:O170"/>
    <mergeCell ref="P170:Q170"/>
    <mergeCell ref="R170:S170"/>
    <mergeCell ref="P169:Q169"/>
    <mergeCell ref="R169:S169"/>
    <mergeCell ref="T169:AA169"/>
    <mergeCell ref="AB169:AF169"/>
    <mergeCell ref="AG169:AI169"/>
    <mergeCell ref="AK169:AP169"/>
    <mergeCell ref="B169:C169"/>
    <mergeCell ref="D169:E169"/>
    <mergeCell ref="F169:G169"/>
    <mergeCell ref="H169:I169"/>
    <mergeCell ref="J169:L169"/>
    <mergeCell ref="M169:O169"/>
    <mergeCell ref="T168:AA168"/>
    <mergeCell ref="AB168:AF168"/>
    <mergeCell ref="AG168:AI168"/>
    <mergeCell ref="AK168:AP168"/>
    <mergeCell ref="B168:C168"/>
    <mergeCell ref="D168:E168"/>
    <mergeCell ref="F168:G168"/>
    <mergeCell ref="H168:I168"/>
    <mergeCell ref="J168:L168"/>
    <mergeCell ref="M168:O168"/>
    <mergeCell ref="P168:Q168"/>
    <mergeCell ref="R168:S168"/>
    <mergeCell ref="P167:Q167"/>
    <mergeCell ref="R167:S167"/>
    <mergeCell ref="T167:AA167"/>
    <mergeCell ref="AB167:AF167"/>
    <mergeCell ref="AG167:AI167"/>
    <mergeCell ref="AK167:AP167"/>
    <mergeCell ref="B167:C167"/>
    <mergeCell ref="D167:E167"/>
    <mergeCell ref="F167:G167"/>
    <mergeCell ref="H167:I167"/>
    <mergeCell ref="J167:L167"/>
    <mergeCell ref="M167:O167"/>
    <mergeCell ref="T166:AA166"/>
    <mergeCell ref="AB166:AF166"/>
    <mergeCell ref="AG166:AI166"/>
    <mergeCell ref="AK166:AP166"/>
    <mergeCell ref="B166:C166"/>
    <mergeCell ref="D166:E166"/>
    <mergeCell ref="F166:G166"/>
    <mergeCell ref="H166:I166"/>
    <mergeCell ref="J166:L166"/>
    <mergeCell ref="M166:O166"/>
    <mergeCell ref="P166:Q166"/>
    <mergeCell ref="R166:S166"/>
    <mergeCell ref="P165:Q165"/>
    <mergeCell ref="R165:S165"/>
    <mergeCell ref="T165:AA165"/>
    <mergeCell ref="AB165:AF165"/>
    <mergeCell ref="AG165:AI165"/>
    <mergeCell ref="AK165:AP165"/>
    <mergeCell ref="B165:C165"/>
    <mergeCell ref="D165:E165"/>
    <mergeCell ref="F165:G165"/>
    <mergeCell ref="H165:I165"/>
    <mergeCell ref="J165:L165"/>
    <mergeCell ref="M165:O165"/>
    <mergeCell ref="T164:AA164"/>
    <mergeCell ref="AB164:AF164"/>
    <mergeCell ref="AG164:AI164"/>
    <mergeCell ref="AK164:AP164"/>
    <mergeCell ref="B164:C164"/>
    <mergeCell ref="D164:E164"/>
    <mergeCell ref="F164:G164"/>
    <mergeCell ref="H164:I164"/>
    <mergeCell ref="J164:L164"/>
    <mergeCell ref="M164:O164"/>
    <mergeCell ref="P164:Q164"/>
    <mergeCell ref="R164:S164"/>
    <mergeCell ref="P163:Q163"/>
    <mergeCell ref="R163:S163"/>
    <mergeCell ref="T163:AA163"/>
    <mergeCell ref="AB163:AF163"/>
    <mergeCell ref="AG163:AI163"/>
    <mergeCell ref="AK163:AP163"/>
    <mergeCell ref="B163:C163"/>
    <mergeCell ref="D163:E163"/>
    <mergeCell ref="F163:G163"/>
    <mergeCell ref="H163:I163"/>
    <mergeCell ref="J163:L163"/>
    <mergeCell ref="M163:O163"/>
    <mergeCell ref="T162:AA162"/>
    <mergeCell ref="AB162:AF162"/>
    <mergeCell ref="AG162:AI162"/>
    <mergeCell ref="AK162:AP162"/>
    <mergeCell ref="B162:C162"/>
    <mergeCell ref="D162:E162"/>
    <mergeCell ref="F162:G162"/>
    <mergeCell ref="H162:I162"/>
    <mergeCell ref="J162:L162"/>
    <mergeCell ref="M162:O162"/>
    <mergeCell ref="P162:Q162"/>
    <mergeCell ref="R162:S162"/>
    <mergeCell ref="P161:Q161"/>
    <mergeCell ref="R161:S161"/>
    <mergeCell ref="T161:AA161"/>
    <mergeCell ref="AB161:AF161"/>
    <mergeCell ref="AG161:AI161"/>
    <mergeCell ref="AK161:AP161"/>
    <mergeCell ref="B161:C161"/>
    <mergeCell ref="D161:E161"/>
    <mergeCell ref="F161:G161"/>
    <mergeCell ref="H161:I161"/>
    <mergeCell ref="J161:L161"/>
    <mergeCell ref="M161:O161"/>
    <mergeCell ref="T160:AA160"/>
    <mergeCell ref="AB160:AF160"/>
    <mergeCell ref="AG160:AI160"/>
    <mergeCell ref="AK160:AP160"/>
    <mergeCell ref="B160:C160"/>
    <mergeCell ref="D160:E160"/>
    <mergeCell ref="F160:G160"/>
    <mergeCell ref="H160:I160"/>
    <mergeCell ref="J160:L160"/>
    <mergeCell ref="M160:O160"/>
    <mergeCell ref="P160:Q160"/>
    <mergeCell ref="R160:S160"/>
    <mergeCell ref="P159:Q159"/>
    <mergeCell ref="R159:S159"/>
    <mergeCell ref="T159:AA159"/>
    <mergeCell ref="AB159:AF159"/>
    <mergeCell ref="AG159:AI159"/>
    <mergeCell ref="AK159:AP159"/>
    <mergeCell ref="B159:C159"/>
    <mergeCell ref="D159:E159"/>
    <mergeCell ref="F159:G159"/>
    <mergeCell ref="H159:I159"/>
    <mergeCell ref="J159:L159"/>
    <mergeCell ref="M159:O159"/>
    <mergeCell ref="T158:AA158"/>
    <mergeCell ref="AB158:AF158"/>
    <mergeCell ref="AG158:AI158"/>
    <mergeCell ref="AK158:AP158"/>
    <mergeCell ref="B158:C158"/>
    <mergeCell ref="D158:E158"/>
    <mergeCell ref="F158:G158"/>
    <mergeCell ref="H158:I158"/>
    <mergeCell ref="J158:L158"/>
    <mergeCell ref="M158:O158"/>
    <mergeCell ref="P158:Q158"/>
    <mergeCell ref="R158:S158"/>
    <mergeCell ref="P157:Q157"/>
    <mergeCell ref="R157:S157"/>
    <mergeCell ref="T157:AA157"/>
    <mergeCell ref="AB157:AF157"/>
    <mergeCell ref="AG157:AI157"/>
    <mergeCell ref="AK157:AP157"/>
    <mergeCell ref="B157:C157"/>
    <mergeCell ref="D157:E157"/>
    <mergeCell ref="F157:G157"/>
    <mergeCell ref="H157:I157"/>
    <mergeCell ref="J157:L157"/>
    <mergeCell ref="M157:O157"/>
    <mergeCell ref="T156:AA156"/>
    <mergeCell ref="AB156:AF156"/>
    <mergeCell ref="AG156:AI156"/>
    <mergeCell ref="AK156:AP156"/>
    <mergeCell ref="B156:C156"/>
    <mergeCell ref="D156:E156"/>
    <mergeCell ref="F156:G156"/>
    <mergeCell ref="H156:I156"/>
    <mergeCell ref="J156:L156"/>
    <mergeCell ref="M156:O156"/>
    <mergeCell ref="P156:Q156"/>
    <mergeCell ref="R156:S156"/>
    <mergeCell ref="P155:Q155"/>
    <mergeCell ref="R155:S155"/>
    <mergeCell ref="T155:AA155"/>
    <mergeCell ref="AB155:AF155"/>
    <mergeCell ref="AG155:AI155"/>
    <mergeCell ref="AK155:AP155"/>
    <mergeCell ref="B155:C155"/>
    <mergeCell ref="D155:E155"/>
    <mergeCell ref="F155:G155"/>
    <mergeCell ref="H155:I155"/>
    <mergeCell ref="J155:L155"/>
    <mergeCell ref="M155:O155"/>
    <mergeCell ref="T154:AA154"/>
    <mergeCell ref="AB154:AF154"/>
    <mergeCell ref="AG154:AI154"/>
    <mergeCell ref="AK154:AP154"/>
    <mergeCell ref="B154:C154"/>
    <mergeCell ref="D154:E154"/>
    <mergeCell ref="F154:G154"/>
    <mergeCell ref="H154:I154"/>
    <mergeCell ref="J154:L154"/>
    <mergeCell ref="M154:O154"/>
    <mergeCell ref="P154:Q154"/>
    <mergeCell ref="R154:S154"/>
    <mergeCell ref="P153:Q153"/>
    <mergeCell ref="R153:S153"/>
    <mergeCell ref="T153:AA153"/>
    <mergeCell ref="AB153:AF153"/>
    <mergeCell ref="AG153:AI153"/>
    <mergeCell ref="AK153:AP153"/>
    <mergeCell ref="B153:C153"/>
    <mergeCell ref="D153:E153"/>
    <mergeCell ref="F153:G153"/>
    <mergeCell ref="H153:I153"/>
    <mergeCell ref="J153:L153"/>
    <mergeCell ref="M153:O153"/>
    <mergeCell ref="T152:AA152"/>
    <mergeCell ref="AB152:AF152"/>
    <mergeCell ref="AG152:AI152"/>
    <mergeCell ref="AK152:AP152"/>
    <mergeCell ref="B152:C152"/>
    <mergeCell ref="D152:E152"/>
    <mergeCell ref="F152:G152"/>
    <mergeCell ref="H152:I152"/>
    <mergeCell ref="J152:L152"/>
    <mergeCell ref="M152:O152"/>
    <mergeCell ref="P152:Q152"/>
    <mergeCell ref="R152:S152"/>
    <mergeCell ref="P151:Q151"/>
    <mergeCell ref="R151:S151"/>
    <mergeCell ref="T151:AA151"/>
    <mergeCell ref="AB151:AF151"/>
    <mergeCell ref="AG151:AI151"/>
    <mergeCell ref="AK151:AP151"/>
    <mergeCell ref="B151:C151"/>
    <mergeCell ref="D151:E151"/>
    <mergeCell ref="F151:G151"/>
    <mergeCell ref="H151:I151"/>
    <mergeCell ref="J151:L151"/>
    <mergeCell ref="M151:O151"/>
    <mergeCell ref="T150:AA150"/>
    <mergeCell ref="AB150:AF150"/>
    <mergeCell ref="AG150:AI150"/>
    <mergeCell ref="AK150:AP150"/>
    <mergeCell ref="B150:C150"/>
    <mergeCell ref="D150:E150"/>
    <mergeCell ref="F150:G150"/>
    <mergeCell ref="H150:I150"/>
    <mergeCell ref="J150:L150"/>
    <mergeCell ref="M150:O150"/>
    <mergeCell ref="P150:Q150"/>
    <mergeCell ref="R150:S150"/>
    <mergeCell ref="P149:Q149"/>
    <mergeCell ref="R149:S149"/>
    <mergeCell ref="T149:AA149"/>
    <mergeCell ref="AB149:AF149"/>
    <mergeCell ref="AG149:AI149"/>
    <mergeCell ref="AK149:AP149"/>
    <mergeCell ref="B149:C149"/>
    <mergeCell ref="D149:E149"/>
    <mergeCell ref="F149:G149"/>
    <mergeCell ref="H149:I149"/>
    <mergeCell ref="J149:L149"/>
    <mergeCell ref="M149:O149"/>
    <mergeCell ref="T148:AA148"/>
    <mergeCell ref="AB148:AF148"/>
    <mergeCell ref="AG148:AI148"/>
    <mergeCell ref="AK148:AP148"/>
    <mergeCell ref="B148:C148"/>
    <mergeCell ref="D148:E148"/>
    <mergeCell ref="F148:G148"/>
    <mergeCell ref="H148:I148"/>
    <mergeCell ref="J148:L148"/>
    <mergeCell ref="M148:O148"/>
    <mergeCell ref="P148:Q148"/>
    <mergeCell ref="R148:S148"/>
    <mergeCell ref="P147:Q147"/>
    <mergeCell ref="R147:S147"/>
    <mergeCell ref="T147:AA147"/>
    <mergeCell ref="AB147:AF147"/>
    <mergeCell ref="AG147:AI147"/>
    <mergeCell ref="AK147:AP147"/>
    <mergeCell ref="B147:C147"/>
    <mergeCell ref="D147:E147"/>
    <mergeCell ref="F147:G147"/>
    <mergeCell ref="H147:I147"/>
    <mergeCell ref="J147:L147"/>
    <mergeCell ref="M147:O147"/>
    <mergeCell ref="T146:AA146"/>
    <mergeCell ref="AB146:AF146"/>
    <mergeCell ref="AG146:AI146"/>
    <mergeCell ref="AK146:AP146"/>
    <mergeCell ref="B146:C146"/>
    <mergeCell ref="D146:E146"/>
    <mergeCell ref="F146:G146"/>
    <mergeCell ref="H146:I146"/>
    <mergeCell ref="J146:L146"/>
    <mergeCell ref="M146:O146"/>
    <mergeCell ref="P146:Q146"/>
    <mergeCell ref="R146:S146"/>
    <mergeCell ref="P145:Q145"/>
    <mergeCell ref="R145:S145"/>
    <mergeCell ref="T145:AA145"/>
    <mergeCell ref="AB145:AF145"/>
    <mergeCell ref="AG145:AI145"/>
    <mergeCell ref="AK145:AP145"/>
    <mergeCell ref="B145:C145"/>
    <mergeCell ref="D145:E145"/>
    <mergeCell ref="F145:G145"/>
    <mergeCell ref="H145:I145"/>
    <mergeCell ref="J145:L145"/>
    <mergeCell ref="M145:O145"/>
    <mergeCell ref="T144:AA144"/>
    <mergeCell ref="AB144:AF144"/>
    <mergeCell ref="AG144:AI144"/>
    <mergeCell ref="AK144:AP144"/>
    <mergeCell ref="B144:C144"/>
    <mergeCell ref="D144:E144"/>
    <mergeCell ref="F144:G144"/>
    <mergeCell ref="H144:I144"/>
    <mergeCell ref="J144:L144"/>
    <mergeCell ref="M144:O144"/>
    <mergeCell ref="P144:Q144"/>
    <mergeCell ref="R144:S144"/>
    <mergeCell ref="P143:Q143"/>
    <mergeCell ref="R143:S143"/>
    <mergeCell ref="T143:AA143"/>
    <mergeCell ref="AB143:AF143"/>
    <mergeCell ref="AG143:AI143"/>
    <mergeCell ref="AK143:AP143"/>
    <mergeCell ref="B143:C143"/>
    <mergeCell ref="D143:E143"/>
    <mergeCell ref="F143:G143"/>
    <mergeCell ref="H143:I143"/>
    <mergeCell ref="J143:L143"/>
    <mergeCell ref="M143:O143"/>
    <mergeCell ref="T142:AA142"/>
    <mergeCell ref="AB142:AF142"/>
    <mergeCell ref="AG142:AI142"/>
    <mergeCell ref="AK142:AP142"/>
    <mergeCell ref="B142:C142"/>
    <mergeCell ref="D142:E142"/>
    <mergeCell ref="F142:G142"/>
    <mergeCell ref="H142:I142"/>
    <mergeCell ref="J142:L142"/>
    <mergeCell ref="M142:O142"/>
    <mergeCell ref="P142:Q142"/>
    <mergeCell ref="R142:S142"/>
    <mergeCell ref="P141:Q141"/>
    <mergeCell ref="R141:S141"/>
    <mergeCell ref="T141:AA141"/>
    <mergeCell ref="AB141:AF141"/>
    <mergeCell ref="AG141:AI141"/>
    <mergeCell ref="AK141:AP141"/>
    <mergeCell ref="B141:C141"/>
    <mergeCell ref="D141:E141"/>
    <mergeCell ref="F141:G141"/>
    <mergeCell ref="H141:I141"/>
    <mergeCell ref="J141:L141"/>
    <mergeCell ref="M141:O141"/>
    <mergeCell ref="T140:AA140"/>
    <mergeCell ref="AB140:AF140"/>
    <mergeCell ref="AG140:AI140"/>
    <mergeCell ref="AK140:AP140"/>
    <mergeCell ref="B140:C140"/>
    <mergeCell ref="D140:E140"/>
    <mergeCell ref="F140:G140"/>
    <mergeCell ref="H140:I140"/>
    <mergeCell ref="J140:L140"/>
    <mergeCell ref="M140:O140"/>
    <mergeCell ref="P140:Q140"/>
    <mergeCell ref="R140:S140"/>
    <mergeCell ref="P139:Q139"/>
    <mergeCell ref="R139:S139"/>
    <mergeCell ref="T139:AA139"/>
    <mergeCell ref="AB139:AF139"/>
    <mergeCell ref="AG139:AI139"/>
    <mergeCell ref="AK139:AP139"/>
    <mergeCell ref="B139:C139"/>
    <mergeCell ref="D139:E139"/>
    <mergeCell ref="F139:G139"/>
    <mergeCell ref="H139:I139"/>
    <mergeCell ref="J139:L139"/>
    <mergeCell ref="M139:O139"/>
    <mergeCell ref="T138:AA138"/>
    <mergeCell ref="AB138:AF138"/>
    <mergeCell ref="AG138:AI138"/>
    <mergeCell ref="AK138:AP138"/>
    <mergeCell ref="B138:C138"/>
    <mergeCell ref="D138:E138"/>
    <mergeCell ref="F138:G138"/>
    <mergeCell ref="H138:I138"/>
    <mergeCell ref="J138:L138"/>
    <mergeCell ref="M138:O138"/>
    <mergeCell ref="P138:Q138"/>
    <mergeCell ref="R138:S138"/>
    <mergeCell ref="P137:Q137"/>
    <mergeCell ref="R137:S137"/>
    <mergeCell ref="T137:AA137"/>
    <mergeCell ref="AB137:AF137"/>
    <mergeCell ref="AG137:AI137"/>
    <mergeCell ref="AK137:AP137"/>
    <mergeCell ref="B137:C137"/>
    <mergeCell ref="D137:E137"/>
    <mergeCell ref="F137:G137"/>
    <mergeCell ref="H137:I137"/>
    <mergeCell ref="J137:L137"/>
    <mergeCell ref="M137:O137"/>
    <mergeCell ref="T136:AA136"/>
    <mergeCell ref="AB136:AF136"/>
    <mergeCell ref="AG136:AI136"/>
    <mergeCell ref="AK136:AP136"/>
    <mergeCell ref="B136:C136"/>
    <mergeCell ref="D136:E136"/>
    <mergeCell ref="F136:G136"/>
    <mergeCell ref="H136:I136"/>
    <mergeCell ref="J136:L136"/>
    <mergeCell ref="M136:O136"/>
    <mergeCell ref="P136:Q136"/>
    <mergeCell ref="R136:S136"/>
    <mergeCell ref="P135:Q135"/>
    <mergeCell ref="R135:S135"/>
    <mergeCell ref="T135:AA135"/>
    <mergeCell ref="AB135:AF135"/>
    <mergeCell ref="AG135:AI135"/>
    <mergeCell ref="AK135:AP135"/>
    <mergeCell ref="B135:C135"/>
    <mergeCell ref="D135:E135"/>
    <mergeCell ref="F135:G135"/>
    <mergeCell ref="H135:I135"/>
    <mergeCell ref="J135:L135"/>
    <mergeCell ref="M135:O135"/>
    <mergeCell ref="T134:AA134"/>
    <mergeCell ref="AB134:AF134"/>
    <mergeCell ref="AG134:AI134"/>
    <mergeCell ref="AK134:AP134"/>
    <mergeCell ref="B134:C134"/>
    <mergeCell ref="D134:E134"/>
    <mergeCell ref="F134:G134"/>
    <mergeCell ref="H134:I134"/>
    <mergeCell ref="J134:L134"/>
    <mergeCell ref="M134:O134"/>
    <mergeCell ref="P134:Q134"/>
    <mergeCell ref="R134:S134"/>
    <mergeCell ref="P133:Q133"/>
    <mergeCell ref="R133:S133"/>
    <mergeCell ref="T133:AA133"/>
    <mergeCell ref="AB133:AF133"/>
    <mergeCell ref="AG133:AI133"/>
    <mergeCell ref="AK133:AP133"/>
    <mergeCell ref="B133:C133"/>
    <mergeCell ref="D133:E133"/>
    <mergeCell ref="F133:G133"/>
    <mergeCell ref="H133:I133"/>
    <mergeCell ref="J133:L133"/>
    <mergeCell ref="M133:O133"/>
    <mergeCell ref="T132:AA132"/>
    <mergeCell ref="AB132:AF132"/>
    <mergeCell ref="AG132:AI132"/>
    <mergeCell ref="AK132:AP132"/>
    <mergeCell ref="B132:C132"/>
    <mergeCell ref="D132:E132"/>
    <mergeCell ref="F132:G132"/>
    <mergeCell ref="H132:I132"/>
    <mergeCell ref="J132:L132"/>
    <mergeCell ref="M132:O132"/>
    <mergeCell ref="P132:Q132"/>
    <mergeCell ref="R132:S132"/>
    <mergeCell ref="P131:Q131"/>
    <mergeCell ref="R131:S131"/>
    <mergeCell ref="T131:AA131"/>
    <mergeCell ref="AB131:AF131"/>
    <mergeCell ref="AG131:AI131"/>
    <mergeCell ref="AK131:AP131"/>
    <mergeCell ref="B131:C131"/>
    <mergeCell ref="D131:E131"/>
    <mergeCell ref="F131:G131"/>
    <mergeCell ref="H131:I131"/>
    <mergeCell ref="J131:L131"/>
    <mergeCell ref="M131:O131"/>
    <mergeCell ref="T130:AA130"/>
    <mergeCell ref="AB130:AF130"/>
    <mergeCell ref="AG130:AI130"/>
    <mergeCell ref="AK130:AP130"/>
    <mergeCell ref="B130:C130"/>
    <mergeCell ref="D130:E130"/>
    <mergeCell ref="F130:G130"/>
    <mergeCell ref="H130:I130"/>
    <mergeCell ref="J130:L130"/>
    <mergeCell ref="M130:O130"/>
    <mergeCell ref="P130:Q130"/>
    <mergeCell ref="R130:S130"/>
    <mergeCell ref="P129:Q129"/>
    <mergeCell ref="R129:S129"/>
    <mergeCell ref="T129:AA129"/>
    <mergeCell ref="AB129:AF129"/>
    <mergeCell ref="AG129:AI129"/>
    <mergeCell ref="AK129:AP129"/>
    <mergeCell ref="B129:C129"/>
    <mergeCell ref="D129:E129"/>
    <mergeCell ref="F129:G129"/>
    <mergeCell ref="H129:I129"/>
    <mergeCell ref="J129:L129"/>
    <mergeCell ref="M129:O129"/>
    <mergeCell ref="T128:AA128"/>
    <mergeCell ref="AB128:AF128"/>
    <mergeCell ref="AG128:AI128"/>
    <mergeCell ref="AK128:AP128"/>
    <mergeCell ref="B128:C128"/>
    <mergeCell ref="D128:E128"/>
    <mergeCell ref="F128:G128"/>
    <mergeCell ref="H128:I128"/>
    <mergeCell ref="J128:L128"/>
    <mergeCell ref="M128:O128"/>
    <mergeCell ref="P128:Q128"/>
    <mergeCell ref="R128:S128"/>
    <mergeCell ref="P127:Q127"/>
    <mergeCell ref="R127:S127"/>
    <mergeCell ref="T127:AA127"/>
    <mergeCell ref="AB127:AF127"/>
    <mergeCell ref="AG127:AI127"/>
    <mergeCell ref="AK127:AP127"/>
    <mergeCell ref="B127:C127"/>
    <mergeCell ref="D127:E127"/>
    <mergeCell ref="F127:G127"/>
    <mergeCell ref="H127:I127"/>
    <mergeCell ref="J127:L127"/>
    <mergeCell ref="M127:O127"/>
    <mergeCell ref="T126:AA126"/>
    <mergeCell ref="AB126:AF126"/>
    <mergeCell ref="AG126:AI126"/>
    <mergeCell ref="AK126:AP126"/>
    <mergeCell ref="B126:C126"/>
    <mergeCell ref="D126:E126"/>
    <mergeCell ref="F126:G126"/>
    <mergeCell ref="H126:I126"/>
    <mergeCell ref="J126:L126"/>
    <mergeCell ref="M126:O126"/>
    <mergeCell ref="P126:Q126"/>
    <mergeCell ref="R126:S126"/>
    <mergeCell ref="P125:Q125"/>
    <mergeCell ref="R125:S125"/>
    <mergeCell ref="T125:AA125"/>
    <mergeCell ref="AB125:AF125"/>
    <mergeCell ref="AG125:AI125"/>
    <mergeCell ref="AK125:AP125"/>
    <mergeCell ref="B125:C125"/>
    <mergeCell ref="D125:E125"/>
    <mergeCell ref="F125:G125"/>
    <mergeCell ref="H125:I125"/>
    <mergeCell ref="J125:L125"/>
    <mergeCell ref="M125:O125"/>
    <mergeCell ref="T124:AA124"/>
    <mergeCell ref="AB124:AF124"/>
    <mergeCell ref="AG124:AI124"/>
    <mergeCell ref="AK124:AP124"/>
    <mergeCell ref="B124:C124"/>
    <mergeCell ref="D124:E124"/>
    <mergeCell ref="F124:G124"/>
    <mergeCell ref="H124:I124"/>
    <mergeCell ref="J124:L124"/>
    <mergeCell ref="M124:O124"/>
    <mergeCell ref="P124:Q124"/>
    <mergeCell ref="R124:S124"/>
    <mergeCell ref="P123:Q123"/>
    <mergeCell ref="R123:S123"/>
    <mergeCell ref="T123:AA123"/>
    <mergeCell ref="AB123:AF123"/>
    <mergeCell ref="AG123:AI123"/>
    <mergeCell ref="AK123:AP123"/>
    <mergeCell ref="B123:C123"/>
    <mergeCell ref="D123:E123"/>
    <mergeCell ref="F123:G123"/>
    <mergeCell ref="H123:I123"/>
    <mergeCell ref="J123:L123"/>
    <mergeCell ref="M123:O123"/>
    <mergeCell ref="T122:AA122"/>
    <mergeCell ref="AB122:AF122"/>
    <mergeCell ref="AG122:AI122"/>
    <mergeCell ref="AK122:AP122"/>
    <mergeCell ref="B122:C122"/>
    <mergeCell ref="D122:E122"/>
    <mergeCell ref="F122:G122"/>
    <mergeCell ref="H122:I122"/>
    <mergeCell ref="J122:L122"/>
    <mergeCell ref="M122:O122"/>
    <mergeCell ref="P122:Q122"/>
    <mergeCell ref="R122:S122"/>
    <mergeCell ref="P121:Q121"/>
    <mergeCell ref="R121:S121"/>
    <mergeCell ref="T121:AA121"/>
    <mergeCell ref="AB121:AF121"/>
    <mergeCell ref="AG121:AI121"/>
    <mergeCell ref="AK121:AP121"/>
    <mergeCell ref="B121:C121"/>
    <mergeCell ref="D121:E121"/>
    <mergeCell ref="F121:G121"/>
    <mergeCell ref="H121:I121"/>
    <mergeCell ref="J121:L121"/>
    <mergeCell ref="M121:O121"/>
    <mergeCell ref="T120:AA120"/>
    <mergeCell ref="AB120:AF120"/>
    <mergeCell ref="AG120:AI120"/>
    <mergeCell ref="AK120:AP120"/>
    <mergeCell ref="B120:C120"/>
    <mergeCell ref="D120:E120"/>
    <mergeCell ref="F120:G120"/>
    <mergeCell ref="H120:I120"/>
    <mergeCell ref="J120:L120"/>
    <mergeCell ref="M120:O120"/>
    <mergeCell ref="P120:Q120"/>
    <mergeCell ref="R120:S120"/>
    <mergeCell ref="P119:Q119"/>
    <mergeCell ref="R119:S119"/>
    <mergeCell ref="T119:AA119"/>
    <mergeCell ref="AB119:AF119"/>
    <mergeCell ref="AG119:AI119"/>
    <mergeCell ref="AK119:AP119"/>
    <mergeCell ref="B119:C119"/>
    <mergeCell ref="D119:E119"/>
    <mergeCell ref="F119:G119"/>
    <mergeCell ref="H119:I119"/>
    <mergeCell ref="J119:L119"/>
    <mergeCell ref="M119:O119"/>
    <mergeCell ref="T118:AA118"/>
    <mergeCell ref="AB118:AF118"/>
    <mergeCell ref="AG118:AI118"/>
    <mergeCell ref="AK118:AP118"/>
    <mergeCell ref="B118:C118"/>
    <mergeCell ref="D118:E118"/>
    <mergeCell ref="F118:G118"/>
    <mergeCell ref="H118:I118"/>
    <mergeCell ref="J118:L118"/>
    <mergeCell ref="M118:O118"/>
    <mergeCell ref="P118:Q118"/>
    <mergeCell ref="R118:S118"/>
    <mergeCell ref="P117:Q117"/>
    <mergeCell ref="R117:S117"/>
    <mergeCell ref="T117:AA117"/>
    <mergeCell ref="AB117:AF117"/>
    <mergeCell ref="AG117:AI117"/>
    <mergeCell ref="AK117:AP117"/>
    <mergeCell ref="B117:C117"/>
    <mergeCell ref="D117:E117"/>
    <mergeCell ref="F117:G117"/>
    <mergeCell ref="H117:I117"/>
    <mergeCell ref="J117:L117"/>
    <mergeCell ref="M117:O117"/>
    <mergeCell ref="T116:AA116"/>
    <mergeCell ref="AB116:AF116"/>
    <mergeCell ref="AG116:AI116"/>
    <mergeCell ref="AK116:AP116"/>
    <mergeCell ref="B116:C116"/>
    <mergeCell ref="D116:E116"/>
    <mergeCell ref="F116:G116"/>
    <mergeCell ref="H116:I116"/>
    <mergeCell ref="J116:L116"/>
    <mergeCell ref="M116:O116"/>
    <mergeCell ref="P116:Q116"/>
    <mergeCell ref="R116:S116"/>
    <mergeCell ref="P115:Q115"/>
    <mergeCell ref="R115:S115"/>
    <mergeCell ref="T115:AA115"/>
    <mergeCell ref="AB115:AF115"/>
    <mergeCell ref="AG115:AI115"/>
    <mergeCell ref="AK115:AP115"/>
    <mergeCell ref="B115:C115"/>
    <mergeCell ref="D115:E115"/>
    <mergeCell ref="F115:G115"/>
    <mergeCell ref="H115:I115"/>
    <mergeCell ref="J115:L115"/>
    <mergeCell ref="M115:O115"/>
    <mergeCell ref="T114:AA114"/>
    <mergeCell ref="AB114:AF114"/>
    <mergeCell ref="AG114:AI114"/>
    <mergeCell ref="AK114:AP114"/>
    <mergeCell ref="B114:C114"/>
    <mergeCell ref="D114:E114"/>
    <mergeCell ref="F114:G114"/>
    <mergeCell ref="H114:I114"/>
    <mergeCell ref="J114:L114"/>
    <mergeCell ref="M114:O114"/>
    <mergeCell ref="P114:Q114"/>
    <mergeCell ref="R114:S114"/>
    <mergeCell ref="P113:Q113"/>
    <mergeCell ref="R113:S113"/>
    <mergeCell ref="T113:AA113"/>
    <mergeCell ref="AB113:AF113"/>
    <mergeCell ref="AG113:AI113"/>
    <mergeCell ref="AK113:AP113"/>
    <mergeCell ref="B113:C113"/>
    <mergeCell ref="D113:E113"/>
    <mergeCell ref="F113:G113"/>
    <mergeCell ref="H113:I113"/>
    <mergeCell ref="J113:L113"/>
    <mergeCell ref="M113:O113"/>
    <mergeCell ref="T112:AA112"/>
    <mergeCell ref="AB112:AF112"/>
    <mergeCell ref="AG112:AI112"/>
    <mergeCell ref="AK112:AP112"/>
    <mergeCell ref="B112:C112"/>
    <mergeCell ref="D112:E112"/>
    <mergeCell ref="F112:G112"/>
    <mergeCell ref="H112:I112"/>
    <mergeCell ref="J112:L112"/>
    <mergeCell ref="M112:O112"/>
    <mergeCell ref="P112:Q112"/>
    <mergeCell ref="R112:S112"/>
    <mergeCell ref="P111:Q111"/>
    <mergeCell ref="R111:S111"/>
    <mergeCell ref="T111:AA111"/>
    <mergeCell ref="AB111:AF111"/>
    <mergeCell ref="AG111:AI111"/>
    <mergeCell ref="AK111:AP111"/>
    <mergeCell ref="B111:C111"/>
    <mergeCell ref="D111:E111"/>
    <mergeCell ref="F111:G111"/>
    <mergeCell ref="H111:I111"/>
    <mergeCell ref="J111:L111"/>
    <mergeCell ref="M111:O111"/>
    <mergeCell ref="T110:AA110"/>
    <mergeCell ref="AB110:AF110"/>
    <mergeCell ref="AG110:AI110"/>
    <mergeCell ref="AK110:AP110"/>
    <mergeCell ref="B110:C110"/>
    <mergeCell ref="D110:E110"/>
    <mergeCell ref="F110:G110"/>
    <mergeCell ref="H110:I110"/>
    <mergeCell ref="J110:L110"/>
    <mergeCell ref="M110:O110"/>
    <mergeCell ref="P110:Q110"/>
    <mergeCell ref="R110:S110"/>
    <mergeCell ref="P109:Q109"/>
    <mergeCell ref="R109:S109"/>
    <mergeCell ref="T109:AA109"/>
    <mergeCell ref="AB109:AF109"/>
    <mergeCell ref="AG109:AI109"/>
    <mergeCell ref="AK109:AP109"/>
    <mergeCell ref="B109:C109"/>
    <mergeCell ref="D109:E109"/>
    <mergeCell ref="F109:G109"/>
    <mergeCell ref="H109:I109"/>
    <mergeCell ref="J109:L109"/>
    <mergeCell ref="M109:O109"/>
    <mergeCell ref="T108:AA108"/>
    <mergeCell ref="AB108:AF108"/>
    <mergeCell ref="AG108:AI108"/>
    <mergeCell ref="AK108:AP108"/>
    <mergeCell ref="B108:C108"/>
    <mergeCell ref="D108:E108"/>
    <mergeCell ref="F108:G108"/>
    <mergeCell ref="H108:I108"/>
    <mergeCell ref="J108:L108"/>
    <mergeCell ref="M108:O108"/>
    <mergeCell ref="P108:Q108"/>
    <mergeCell ref="R108:S108"/>
    <mergeCell ref="P107:Q107"/>
    <mergeCell ref="R107:S107"/>
    <mergeCell ref="T107:AA107"/>
    <mergeCell ref="AB107:AF107"/>
    <mergeCell ref="AG107:AI107"/>
    <mergeCell ref="AK107:AP107"/>
    <mergeCell ref="B107:C107"/>
    <mergeCell ref="D107:E107"/>
    <mergeCell ref="F107:G107"/>
    <mergeCell ref="H107:I107"/>
    <mergeCell ref="J107:L107"/>
    <mergeCell ref="M107:O107"/>
    <mergeCell ref="T106:AA106"/>
    <mergeCell ref="AB106:AF106"/>
    <mergeCell ref="AG106:AI106"/>
    <mergeCell ref="AK106:AP106"/>
    <mergeCell ref="B106:C106"/>
    <mergeCell ref="D106:E106"/>
    <mergeCell ref="F106:G106"/>
    <mergeCell ref="H106:I106"/>
    <mergeCell ref="J106:L106"/>
    <mergeCell ref="M106:O106"/>
    <mergeCell ref="P106:Q106"/>
    <mergeCell ref="R106:S106"/>
    <mergeCell ref="P105:Q105"/>
    <mergeCell ref="R105:S105"/>
    <mergeCell ref="T105:AA105"/>
    <mergeCell ref="AB105:AF105"/>
    <mergeCell ref="AG105:AI105"/>
    <mergeCell ref="AK105:AP105"/>
    <mergeCell ref="B105:C105"/>
    <mergeCell ref="D105:E105"/>
    <mergeCell ref="F105:G105"/>
    <mergeCell ref="H105:I105"/>
    <mergeCell ref="J105:L105"/>
    <mergeCell ref="M105:O105"/>
    <mergeCell ref="T104:AA104"/>
    <mergeCell ref="AB104:AF104"/>
    <mergeCell ref="AG104:AI104"/>
    <mergeCell ref="AK104:AP104"/>
    <mergeCell ref="B104:C104"/>
    <mergeCell ref="D104:E104"/>
    <mergeCell ref="F104:G104"/>
    <mergeCell ref="H104:I104"/>
    <mergeCell ref="J104:L104"/>
    <mergeCell ref="M104:O104"/>
    <mergeCell ref="P104:Q104"/>
    <mergeCell ref="R104:S104"/>
    <mergeCell ref="P103:Q103"/>
    <mergeCell ref="R103:S103"/>
    <mergeCell ref="T103:AA103"/>
    <mergeCell ref="AB103:AF103"/>
    <mergeCell ref="AG103:AI103"/>
    <mergeCell ref="AK103:AP103"/>
    <mergeCell ref="B103:C103"/>
    <mergeCell ref="D103:E103"/>
    <mergeCell ref="F103:G103"/>
    <mergeCell ref="H103:I103"/>
    <mergeCell ref="J103:L103"/>
    <mergeCell ref="M103:O103"/>
    <mergeCell ref="T102:AA102"/>
    <mergeCell ref="AB102:AF102"/>
    <mergeCell ref="AG102:AI102"/>
    <mergeCell ref="AK102:AP102"/>
    <mergeCell ref="B102:C102"/>
    <mergeCell ref="D102:E102"/>
    <mergeCell ref="F102:G102"/>
    <mergeCell ref="H102:I102"/>
    <mergeCell ref="J102:L102"/>
    <mergeCell ref="M102:O102"/>
    <mergeCell ref="P102:Q102"/>
    <mergeCell ref="R102:S102"/>
    <mergeCell ref="P101:Q101"/>
    <mergeCell ref="R101:S101"/>
    <mergeCell ref="T101:AA101"/>
    <mergeCell ref="AB101:AF101"/>
    <mergeCell ref="AG101:AI101"/>
    <mergeCell ref="AK101:AP101"/>
    <mergeCell ref="B101:C101"/>
    <mergeCell ref="D101:E101"/>
    <mergeCell ref="F101:G101"/>
    <mergeCell ref="H101:I101"/>
    <mergeCell ref="J101:L101"/>
    <mergeCell ref="M101:O101"/>
    <mergeCell ref="T100:AA100"/>
    <mergeCell ref="AB100:AF100"/>
    <mergeCell ref="AG100:AI100"/>
    <mergeCell ref="AK100:AP100"/>
    <mergeCell ref="B100:C100"/>
    <mergeCell ref="D100:E100"/>
    <mergeCell ref="F100:G100"/>
    <mergeCell ref="H100:I100"/>
    <mergeCell ref="J100:L100"/>
    <mergeCell ref="M100:O100"/>
    <mergeCell ref="P100:Q100"/>
    <mergeCell ref="R100:S100"/>
    <mergeCell ref="P99:Q99"/>
    <mergeCell ref="R99:S99"/>
    <mergeCell ref="T99:AA99"/>
    <mergeCell ref="AB99:AF99"/>
    <mergeCell ref="AG99:AI99"/>
    <mergeCell ref="AK99:AP99"/>
    <mergeCell ref="B99:C99"/>
    <mergeCell ref="D99:E99"/>
    <mergeCell ref="F99:G99"/>
    <mergeCell ref="H99:I99"/>
    <mergeCell ref="J99:L99"/>
    <mergeCell ref="M99:O99"/>
    <mergeCell ref="T98:AA98"/>
    <mergeCell ref="AB98:AF98"/>
    <mergeCell ref="AG98:AI98"/>
    <mergeCell ref="AK98:AP98"/>
    <mergeCell ref="B98:C98"/>
    <mergeCell ref="D98:E98"/>
    <mergeCell ref="F98:G98"/>
    <mergeCell ref="H98:I98"/>
    <mergeCell ref="J98:L98"/>
    <mergeCell ref="M98:O98"/>
    <mergeCell ref="P98:Q98"/>
    <mergeCell ref="R98:S98"/>
    <mergeCell ref="P97:Q97"/>
    <mergeCell ref="R97:S97"/>
    <mergeCell ref="T97:AA97"/>
    <mergeCell ref="AB97:AF97"/>
    <mergeCell ref="AG97:AI97"/>
    <mergeCell ref="AK97:AP97"/>
    <mergeCell ref="B97:C97"/>
    <mergeCell ref="D97:E97"/>
    <mergeCell ref="F97:G97"/>
    <mergeCell ref="H97:I97"/>
    <mergeCell ref="J97:L97"/>
    <mergeCell ref="M97:O97"/>
    <mergeCell ref="T96:AA96"/>
    <mergeCell ref="AB96:AF96"/>
    <mergeCell ref="AG96:AI96"/>
    <mergeCell ref="AK96:AP96"/>
    <mergeCell ref="B96:C96"/>
    <mergeCell ref="D96:E96"/>
    <mergeCell ref="F96:G96"/>
    <mergeCell ref="H96:I96"/>
    <mergeCell ref="J96:L96"/>
    <mergeCell ref="M96:O96"/>
    <mergeCell ref="P96:Q96"/>
    <mergeCell ref="R96:S96"/>
    <mergeCell ref="P95:Q95"/>
    <mergeCell ref="R95:S95"/>
    <mergeCell ref="T95:AA95"/>
    <mergeCell ref="AB95:AF95"/>
    <mergeCell ref="AG95:AI95"/>
    <mergeCell ref="AK95:AP95"/>
    <mergeCell ref="B95:C95"/>
    <mergeCell ref="D95:E95"/>
    <mergeCell ref="F95:G95"/>
    <mergeCell ref="H95:I95"/>
    <mergeCell ref="J95:L95"/>
    <mergeCell ref="M95:O95"/>
    <mergeCell ref="T94:AA94"/>
    <mergeCell ref="AB94:AF94"/>
    <mergeCell ref="AG94:AI94"/>
    <mergeCell ref="AK94:AP94"/>
    <mergeCell ref="B94:C94"/>
    <mergeCell ref="D94:E94"/>
    <mergeCell ref="F94:G94"/>
    <mergeCell ref="H94:I94"/>
    <mergeCell ref="J94:L94"/>
    <mergeCell ref="M94:O94"/>
    <mergeCell ref="P94:Q94"/>
    <mergeCell ref="R94:S94"/>
    <mergeCell ref="P93:Q93"/>
    <mergeCell ref="R93:S93"/>
    <mergeCell ref="T93:AA93"/>
    <mergeCell ref="AB93:AF93"/>
    <mergeCell ref="AG93:AI93"/>
    <mergeCell ref="AK93:AP93"/>
    <mergeCell ref="B93:C93"/>
    <mergeCell ref="D93:E93"/>
    <mergeCell ref="F93:G93"/>
    <mergeCell ref="H93:I93"/>
    <mergeCell ref="J93:L93"/>
    <mergeCell ref="M93:O93"/>
    <mergeCell ref="T92:AA92"/>
    <mergeCell ref="AB92:AF92"/>
    <mergeCell ref="AG92:AI92"/>
    <mergeCell ref="AK92:AP92"/>
    <mergeCell ref="B92:C92"/>
    <mergeCell ref="D92:E92"/>
    <mergeCell ref="F92:G92"/>
    <mergeCell ref="H92:I92"/>
    <mergeCell ref="J92:L92"/>
    <mergeCell ref="M92:O92"/>
    <mergeCell ref="P92:Q92"/>
    <mergeCell ref="R92:S92"/>
    <mergeCell ref="P91:Q91"/>
    <mergeCell ref="R91:S91"/>
    <mergeCell ref="T91:AA91"/>
    <mergeCell ref="AB91:AF91"/>
    <mergeCell ref="AG91:AI91"/>
    <mergeCell ref="AK91:AP91"/>
    <mergeCell ref="B91:C91"/>
    <mergeCell ref="D91:E91"/>
    <mergeCell ref="F91:G91"/>
    <mergeCell ref="H91:I91"/>
    <mergeCell ref="J91:L91"/>
    <mergeCell ref="M91:O91"/>
    <mergeCell ref="T90:AA90"/>
    <mergeCell ref="AB90:AF90"/>
    <mergeCell ref="AG90:AI90"/>
    <mergeCell ref="AK90:AP90"/>
    <mergeCell ref="B90:C90"/>
    <mergeCell ref="D90:E90"/>
    <mergeCell ref="F90:G90"/>
    <mergeCell ref="H90:I90"/>
    <mergeCell ref="J90:L90"/>
    <mergeCell ref="M90:O90"/>
    <mergeCell ref="P90:Q90"/>
    <mergeCell ref="R90:S90"/>
    <mergeCell ref="P89:Q89"/>
    <mergeCell ref="R89:S89"/>
    <mergeCell ref="T89:AA89"/>
    <mergeCell ref="AB89:AF89"/>
    <mergeCell ref="AG89:AI89"/>
    <mergeCell ref="AK89:AP89"/>
    <mergeCell ref="B89:C89"/>
    <mergeCell ref="D89:E89"/>
    <mergeCell ref="F89:G89"/>
    <mergeCell ref="H89:I89"/>
    <mergeCell ref="J89:L89"/>
    <mergeCell ref="M89:O89"/>
    <mergeCell ref="T88:AA88"/>
    <mergeCell ref="AB88:AF88"/>
    <mergeCell ref="AG88:AI88"/>
    <mergeCell ref="AK88:AP88"/>
    <mergeCell ref="B88:C88"/>
    <mergeCell ref="D88:E88"/>
    <mergeCell ref="F88:G88"/>
    <mergeCell ref="H88:I88"/>
    <mergeCell ref="J88:L88"/>
    <mergeCell ref="M88:O88"/>
    <mergeCell ref="P88:Q88"/>
    <mergeCell ref="R88:S88"/>
    <mergeCell ref="P87:Q87"/>
    <mergeCell ref="R87:S87"/>
    <mergeCell ref="T87:AA87"/>
    <mergeCell ref="AB87:AF87"/>
    <mergeCell ref="AG87:AI87"/>
    <mergeCell ref="AK87:AP87"/>
    <mergeCell ref="B87:C87"/>
    <mergeCell ref="D87:E87"/>
    <mergeCell ref="F87:G87"/>
    <mergeCell ref="H87:I87"/>
    <mergeCell ref="J87:L87"/>
    <mergeCell ref="M87:O87"/>
    <mergeCell ref="T86:AA86"/>
    <mergeCell ref="AB86:AF86"/>
    <mergeCell ref="AG86:AI86"/>
    <mergeCell ref="AK86:AP86"/>
    <mergeCell ref="B86:C86"/>
    <mergeCell ref="D86:E86"/>
    <mergeCell ref="F86:G86"/>
    <mergeCell ref="H86:I86"/>
    <mergeCell ref="J86:L86"/>
    <mergeCell ref="M86:O86"/>
    <mergeCell ref="P86:Q86"/>
    <mergeCell ref="R86:S86"/>
    <mergeCell ref="P85:Q85"/>
    <mergeCell ref="R85:S85"/>
    <mergeCell ref="T85:AA85"/>
    <mergeCell ref="AB85:AF85"/>
    <mergeCell ref="AG85:AI85"/>
    <mergeCell ref="AK85:AP85"/>
    <mergeCell ref="B85:C85"/>
    <mergeCell ref="D85:E85"/>
    <mergeCell ref="F85:G85"/>
    <mergeCell ref="H85:I85"/>
    <mergeCell ref="J85:L85"/>
    <mergeCell ref="M85:O85"/>
    <mergeCell ref="T84:AA84"/>
    <mergeCell ref="AB84:AF84"/>
    <mergeCell ref="AG84:AI84"/>
    <mergeCell ref="AK84:AP84"/>
    <mergeCell ref="B84:C84"/>
    <mergeCell ref="D84:E84"/>
    <mergeCell ref="F84:G84"/>
    <mergeCell ref="H84:I84"/>
    <mergeCell ref="J84:L84"/>
    <mergeCell ref="M84:O84"/>
    <mergeCell ref="P84:Q84"/>
    <mergeCell ref="R84:S84"/>
    <mergeCell ref="P83:Q83"/>
    <mergeCell ref="R83:S83"/>
    <mergeCell ref="T83:AA83"/>
    <mergeCell ref="AB83:AF83"/>
    <mergeCell ref="AG83:AI83"/>
    <mergeCell ref="AK83:AP83"/>
    <mergeCell ref="B83:C83"/>
    <mergeCell ref="D83:E83"/>
    <mergeCell ref="F83:G83"/>
    <mergeCell ref="H83:I83"/>
    <mergeCell ref="J83:L83"/>
    <mergeCell ref="M83:O83"/>
    <mergeCell ref="T82:AA82"/>
    <mergeCell ref="AB82:AF82"/>
    <mergeCell ref="AG82:AI82"/>
    <mergeCell ref="AK82:AP82"/>
    <mergeCell ref="B82:C82"/>
    <mergeCell ref="D82:E82"/>
    <mergeCell ref="F82:G82"/>
    <mergeCell ref="H82:I82"/>
    <mergeCell ref="J82:L82"/>
    <mergeCell ref="M82:O82"/>
    <mergeCell ref="P82:Q82"/>
    <mergeCell ref="R82:S82"/>
    <mergeCell ref="P81:Q81"/>
    <mergeCell ref="R81:S81"/>
    <mergeCell ref="T81:AA81"/>
    <mergeCell ref="AB81:AF81"/>
    <mergeCell ref="AG81:AI81"/>
    <mergeCell ref="AK81:AP81"/>
    <mergeCell ref="B81:C81"/>
    <mergeCell ref="D81:E81"/>
    <mergeCell ref="F81:G81"/>
    <mergeCell ref="H81:I81"/>
    <mergeCell ref="J81:L81"/>
    <mergeCell ref="M81:O81"/>
    <mergeCell ref="T80:AA80"/>
    <mergeCell ref="AB80:AF80"/>
    <mergeCell ref="AG80:AI80"/>
    <mergeCell ref="AK80:AP80"/>
    <mergeCell ref="B80:C80"/>
    <mergeCell ref="D80:E80"/>
    <mergeCell ref="F80:G80"/>
    <mergeCell ref="H80:I80"/>
    <mergeCell ref="J80:L80"/>
    <mergeCell ref="M80:O80"/>
    <mergeCell ref="P80:Q80"/>
    <mergeCell ref="R80:S80"/>
    <mergeCell ref="P79:Q79"/>
    <mergeCell ref="R79:S79"/>
    <mergeCell ref="T79:AA79"/>
    <mergeCell ref="AB79:AF79"/>
    <mergeCell ref="AG79:AI79"/>
    <mergeCell ref="AK79:AP79"/>
    <mergeCell ref="B79:C79"/>
    <mergeCell ref="D79:E79"/>
    <mergeCell ref="F79:G79"/>
    <mergeCell ref="H79:I79"/>
    <mergeCell ref="J79:L79"/>
    <mergeCell ref="M79:O79"/>
    <mergeCell ref="T78:AA78"/>
    <mergeCell ref="AB78:AF78"/>
    <mergeCell ref="AG78:AI78"/>
    <mergeCell ref="AK78:AP78"/>
    <mergeCell ref="B78:C78"/>
    <mergeCell ref="D78:E78"/>
    <mergeCell ref="F78:G78"/>
    <mergeCell ref="H78:I78"/>
    <mergeCell ref="J78:L78"/>
    <mergeCell ref="M78:O78"/>
    <mergeCell ref="P78:Q78"/>
    <mergeCell ref="R78:S78"/>
    <mergeCell ref="P77:Q77"/>
    <mergeCell ref="R77:S77"/>
    <mergeCell ref="T77:AA77"/>
    <mergeCell ref="AB77:AF77"/>
    <mergeCell ref="AG77:AI77"/>
    <mergeCell ref="AK77:AP77"/>
    <mergeCell ref="B77:C77"/>
    <mergeCell ref="D77:E77"/>
    <mergeCell ref="F77:G77"/>
    <mergeCell ref="H77:I77"/>
    <mergeCell ref="J77:L77"/>
    <mergeCell ref="M77:O77"/>
    <mergeCell ref="T76:AA76"/>
    <mergeCell ref="AB76:AF76"/>
    <mergeCell ref="AG76:AI76"/>
    <mergeCell ref="AK76:AP76"/>
    <mergeCell ref="B76:C76"/>
    <mergeCell ref="D76:E76"/>
    <mergeCell ref="F76:G76"/>
    <mergeCell ref="H76:I76"/>
    <mergeCell ref="J76:L76"/>
    <mergeCell ref="M76:O76"/>
    <mergeCell ref="P76:Q76"/>
    <mergeCell ref="R76:S76"/>
    <mergeCell ref="P75:Q75"/>
    <mergeCell ref="R75:S75"/>
    <mergeCell ref="T75:AA75"/>
    <mergeCell ref="AB75:AF75"/>
    <mergeCell ref="AG75:AI75"/>
    <mergeCell ref="AK75:AP75"/>
    <mergeCell ref="B75:C75"/>
    <mergeCell ref="D75:E75"/>
    <mergeCell ref="F75:G75"/>
    <mergeCell ref="H75:I75"/>
    <mergeCell ref="J75:L75"/>
    <mergeCell ref="M75:O75"/>
    <mergeCell ref="T74:AA74"/>
    <mergeCell ref="AB74:AF74"/>
    <mergeCell ref="AG74:AI74"/>
    <mergeCell ref="AK74:AP74"/>
    <mergeCell ref="B74:C74"/>
    <mergeCell ref="D74:E74"/>
    <mergeCell ref="F74:G74"/>
    <mergeCell ref="H74:I74"/>
    <mergeCell ref="J74:L74"/>
    <mergeCell ref="M74:O74"/>
    <mergeCell ref="P74:Q74"/>
    <mergeCell ref="R74:S74"/>
    <mergeCell ref="P73:Q73"/>
    <mergeCell ref="R73:S73"/>
    <mergeCell ref="T73:AA73"/>
    <mergeCell ref="AB73:AF73"/>
    <mergeCell ref="AG73:AI73"/>
    <mergeCell ref="AK73:AP73"/>
    <mergeCell ref="B73:C73"/>
    <mergeCell ref="D73:E73"/>
    <mergeCell ref="F73:G73"/>
    <mergeCell ref="H73:I73"/>
    <mergeCell ref="J73:L73"/>
    <mergeCell ref="M73:O73"/>
    <mergeCell ref="T72:AA72"/>
    <mergeCell ref="AB72:AF72"/>
    <mergeCell ref="AG72:AI72"/>
    <mergeCell ref="AK72:AP72"/>
    <mergeCell ref="B72:C72"/>
    <mergeCell ref="D72:E72"/>
    <mergeCell ref="F72:G72"/>
    <mergeCell ref="H72:I72"/>
    <mergeCell ref="J72:L72"/>
    <mergeCell ref="M72:O72"/>
    <mergeCell ref="P72:Q72"/>
    <mergeCell ref="R72:S72"/>
    <mergeCell ref="P71:Q71"/>
    <mergeCell ref="R71:S71"/>
    <mergeCell ref="T71:AA71"/>
    <mergeCell ref="AB71:AF71"/>
    <mergeCell ref="AG71:AI71"/>
    <mergeCell ref="AK71:AP71"/>
    <mergeCell ref="B71:C71"/>
    <mergeCell ref="D71:E71"/>
    <mergeCell ref="F71:G71"/>
    <mergeCell ref="H71:I71"/>
    <mergeCell ref="J71:L71"/>
    <mergeCell ref="M71:O71"/>
    <mergeCell ref="T70:AA70"/>
    <mergeCell ref="AB70:AF70"/>
    <mergeCell ref="AG70:AI70"/>
    <mergeCell ref="AK70:AP70"/>
    <mergeCell ref="B70:C70"/>
    <mergeCell ref="D70:E70"/>
    <mergeCell ref="F70:G70"/>
    <mergeCell ref="H70:I70"/>
    <mergeCell ref="J70:L70"/>
    <mergeCell ref="M70:O70"/>
    <mergeCell ref="P70:Q70"/>
    <mergeCell ref="R70:S70"/>
    <mergeCell ref="P69:Q69"/>
    <mergeCell ref="R69:S69"/>
    <mergeCell ref="T69:AA69"/>
    <mergeCell ref="AB69:AF69"/>
    <mergeCell ref="AG69:AI69"/>
    <mergeCell ref="AK69:AP69"/>
    <mergeCell ref="B69:C69"/>
    <mergeCell ref="D69:E69"/>
    <mergeCell ref="F69:G69"/>
    <mergeCell ref="H69:I69"/>
    <mergeCell ref="J69:L69"/>
    <mergeCell ref="M69:O69"/>
    <mergeCell ref="T68:AA68"/>
    <mergeCell ref="AB68:AF68"/>
    <mergeCell ref="AG68:AI68"/>
    <mergeCell ref="AK68:AP68"/>
    <mergeCell ref="B68:C68"/>
    <mergeCell ref="D68:E68"/>
    <mergeCell ref="F68:G68"/>
    <mergeCell ref="H68:I68"/>
    <mergeCell ref="J68:L68"/>
    <mergeCell ref="M68:O68"/>
    <mergeCell ref="P68:Q68"/>
    <mergeCell ref="R68:S68"/>
    <mergeCell ref="P67:Q67"/>
    <mergeCell ref="R67:S67"/>
    <mergeCell ref="T67:AA67"/>
    <mergeCell ref="AB67:AF67"/>
    <mergeCell ref="AG67:AI67"/>
    <mergeCell ref="AK67:AP67"/>
    <mergeCell ref="B67:C67"/>
    <mergeCell ref="D67:E67"/>
    <mergeCell ref="F67:G67"/>
    <mergeCell ref="H67:I67"/>
    <mergeCell ref="J67:L67"/>
    <mergeCell ref="M67:O67"/>
    <mergeCell ref="T66:AA66"/>
    <mergeCell ref="AB66:AF66"/>
    <mergeCell ref="AG66:AI66"/>
    <mergeCell ref="AK66:AP66"/>
    <mergeCell ref="B66:C66"/>
    <mergeCell ref="D66:E66"/>
    <mergeCell ref="F66:G66"/>
    <mergeCell ref="H66:I66"/>
    <mergeCell ref="J66:L66"/>
    <mergeCell ref="M66:O66"/>
    <mergeCell ref="P66:Q66"/>
    <mergeCell ref="R66:S66"/>
    <mergeCell ref="P65:Q65"/>
    <mergeCell ref="R65:S65"/>
    <mergeCell ref="T65:AA65"/>
    <mergeCell ref="AB65:AF65"/>
    <mergeCell ref="AG65:AI65"/>
    <mergeCell ref="AK65:AP65"/>
    <mergeCell ref="B65:C65"/>
    <mergeCell ref="D65:E65"/>
    <mergeCell ref="F65:G65"/>
    <mergeCell ref="H65:I65"/>
    <mergeCell ref="J65:L65"/>
    <mergeCell ref="M65:O65"/>
    <mergeCell ref="T64:AA64"/>
    <mergeCell ref="AB64:AF64"/>
    <mergeCell ref="AG64:AI64"/>
    <mergeCell ref="AK64:AP64"/>
    <mergeCell ref="B64:C64"/>
    <mergeCell ref="D64:E64"/>
    <mergeCell ref="F64:G64"/>
    <mergeCell ref="H64:I64"/>
    <mergeCell ref="J64:L64"/>
    <mergeCell ref="M64:O64"/>
    <mergeCell ref="P64:Q64"/>
    <mergeCell ref="R64:S64"/>
    <mergeCell ref="P63:Q63"/>
    <mergeCell ref="R63:S63"/>
    <mergeCell ref="T63:AA63"/>
    <mergeCell ref="AB63:AF63"/>
    <mergeCell ref="AG63:AI63"/>
    <mergeCell ref="AK63:AP63"/>
    <mergeCell ref="B63:C63"/>
    <mergeCell ref="D63:E63"/>
    <mergeCell ref="F63:G63"/>
    <mergeCell ref="H63:I63"/>
    <mergeCell ref="J63:L63"/>
    <mergeCell ref="M63:O63"/>
    <mergeCell ref="T62:AA62"/>
    <mergeCell ref="AB62:AF62"/>
    <mergeCell ref="AG62:AI62"/>
    <mergeCell ref="AK62:AP62"/>
    <mergeCell ref="B62:C62"/>
    <mergeCell ref="D62:E62"/>
    <mergeCell ref="F62:G62"/>
    <mergeCell ref="H62:I62"/>
    <mergeCell ref="J62:L62"/>
    <mergeCell ref="M62:O62"/>
    <mergeCell ref="P62:Q62"/>
    <mergeCell ref="R62:S62"/>
    <mergeCell ref="P61:Q61"/>
    <mergeCell ref="R61:S61"/>
    <mergeCell ref="T61:AA61"/>
    <mergeCell ref="AB61:AF61"/>
    <mergeCell ref="AG61:AI61"/>
    <mergeCell ref="AK61:AP61"/>
    <mergeCell ref="B61:C61"/>
    <mergeCell ref="D61:E61"/>
    <mergeCell ref="F61:G61"/>
    <mergeCell ref="H61:I61"/>
    <mergeCell ref="J61:L61"/>
    <mergeCell ref="M61:O61"/>
    <mergeCell ref="T60:AA60"/>
    <mergeCell ref="AB60:AF60"/>
    <mergeCell ref="AG60:AI60"/>
    <mergeCell ref="AK60:AP60"/>
    <mergeCell ref="B60:C60"/>
    <mergeCell ref="D60:E60"/>
    <mergeCell ref="F60:G60"/>
    <mergeCell ref="H60:I60"/>
    <mergeCell ref="J60:L60"/>
    <mergeCell ref="M60:O60"/>
    <mergeCell ref="P60:Q60"/>
    <mergeCell ref="R60:S60"/>
    <mergeCell ref="P59:Q59"/>
    <mergeCell ref="R59:S59"/>
    <mergeCell ref="T59:AA59"/>
    <mergeCell ref="AB59:AF59"/>
    <mergeCell ref="AG59:AI59"/>
    <mergeCell ref="AK59:AP59"/>
    <mergeCell ref="B59:C59"/>
    <mergeCell ref="D59:E59"/>
    <mergeCell ref="F59:G59"/>
    <mergeCell ref="H59:I59"/>
    <mergeCell ref="J59:L59"/>
    <mergeCell ref="M59:O59"/>
    <mergeCell ref="T58:AA58"/>
    <mergeCell ref="AB58:AF58"/>
    <mergeCell ref="AG58:AI58"/>
    <mergeCell ref="AK58:AP58"/>
    <mergeCell ref="B58:C58"/>
    <mergeCell ref="D58:E58"/>
    <mergeCell ref="F58:G58"/>
    <mergeCell ref="H58:I58"/>
    <mergeCell ref="J58:L58"/>
    <mergeCell ref="M58:O58"/>
    <mergeCell ref="P58:Q58"/>
    <mergeCell ref="R58:S58"/>
    <mergeCell ref="P57:Q57"/>
    <mergeCell ref="R57:S57"/>
    <mergeCell ref="T57:AA57"/>
    <mergeCell ref="AB57:AF57"/>
    <mergeCell ref="AG57:AI57"/>
    <mergeCell ref="AK57:AP57"/>
    <mergeCell ref="B57:C57"/>
    <mergeCell ref="D57:E57"/>
    <mergeCell ref="F57:G57"/>
    <mergeCell ref="H57:I57"/>
    <mergeCell ref="J57:L57"/>
    <mergeCell ref="M57:O57"/>
    <mergeCell ref="T56:AA56"/>
    <mergeCell ref="AB56:AF56"/>
    <mergeCell ref="AG56:AI56"/>
    <mergeCell ref="AK56:AP56"/>
    <mergeCell ref="B56:C56"/>
    <mergeCell ref="D56:E56"/>
    <mergeCell ref="F56:G56"/>
    <mergeCell ref="H56:I56"/>
    <mergeCell ref="J56:L56"/>
    <mergeCell ref="M56:O56"/>
    <mergeCell ref="P56:Q56"/>
    <mergeCell ref="R56:S56"/>
    <mergeCell ref="P55:Q55"/>
    <mergeCell ref="R55:S55"/>
    <mergeCell ref="T55:AA55"/>
    <mergeCell ref="AB55:AF55"/>
    <mergeCell ref="AG55:AI55"/>
    <mergeCell ref="AK55:AP55"/>
    <mergeCell ref="B55:C55"/>
    <mergeCell ref="D55:E55"/>
    <mergeCell ref="F55:G55"/>
    <mergeCell ref="H55:I55"/>
    <mergeCell ref="J55:L55"/>
    <mergeCell ref="M55:O55"/>
    <mergeCell ref="T54:AA54"/>
    <mergeCell ref="AB54:AF54"/>
    <mergeCell ref="AG54:AI54"/>
    <mergeCell ref="AK54:AP54"/>
    <mergeCell ref="B54:C54"/>
    <mergeCell ref="D54:E54"/>
    <mergeCell ref="F54:G54"/>
    <mergeCell ref="H54:I54"/>
    <mergeCell ref="J54:L54"/>
    <mergeCell ref="M54:O54"/>
    <mergeCell ref="P54:Q54"/>
    <mergeCell ref="R54:S54"/>
    <mergeCell ref="P53:Q53"/>
    <mergeCell ref="R53:S53"/>
    <mergeCell ref="T53:AA53"/>
    <mergeCell ref="AB53:AF53"/>
    <mergeCell ref="AG53:AI53"/>
    <mergeCell ref="AK53:AP53"/>
    <mergeCell ref="B53:C53"/>
    <mergeCell ref="D53:E53"/>
    <mergeCell ref="F53:G53"/>
    <mergeCell ref="H53:I53"/>
    <mergeCell ref="J53:L53"/>
    <mergeCell ref="M53:O53"/>
    <mergeCell ref="T52:AA52"/>
    <mergeCell ref="AB52:AF52"/>
    <mergeCell ref="AG52:AI52"/>
    <mergeCell ref="AK52:AP52"/>
    <mergeCell ref="B52:C52"/>
    <mergeCell ref="D52:E52"/>
    <mergeCell ref="F52:G52"/>
    <mergeCell ref="H52:I52"/>
    <mergeCell ref="J52:L52"/>
    <mergeCell ref="M52:O52"/>
    <mergeCell ref="P52:Q52"/>
    <mergeCell ref="R52:S52"/>
    <mergeCell ref="P51:Q51"/>
    <mergeCell ref="R51:S51"/>
    <mergeCell ref="T51:AA51"/>
    <mergeCell ref="AB51:AF51"/>
    <mergeCell ref="AG51:AI51"/>
    <mergeCell ref="AK51:AP51"/>
    <mergeCell ref="B51:C51"/>
    <mergeCell ref="D51:E51"/>
    <mergeCell ref="F51:G51"/>
    <mergeCell ref="H51:I51"/>
    <mergeCell ref="J51:L51"/>
    <mergeCell ref="M51:O51"/>
    <mergeCell ref="T50:AA50"/>
    <mergeCell ref="AB50:AF50"/>
    <mergeCell ref="AG50:AI50"/>
    <mergeCell ref="AK50:AP50"/>
    <mergeCell ref="B50:C50"/>
    <mergeCell ref="D50:E50"/>
    <mergeCell ref="F50:G50"/>
    <mergeCell ref="H50:I50"/>
    <mergeCell ref="J50:L50"/>
    <mergeCell ref="M50:O50"/>
    <mergeCell ref="P50:Q50"/>
    <mergeCell ref="R50:S50"/>
    <mergeCell ref="P49:Q49"/>
    <mergeCell ref="R49:S49"/>
    <mergeCell ref="T49:AA49"/>
    <mergeCell ref="AB49:AF49"/>
    <mergeCell ref="AG49:AI49"/>
    <mergeCell ref="AK49:AP49"/>
    <mergeCell ref="B49:C49"/>
    <mergeCell ref="D49:E49"/>
    <mergeCell ref="F49:G49"/>
    <mergeCell ref="H49:I49"/>
    <mergeCell ref="J49:L49"/>
    <mergeCell ref="M49:O49"/>
    <mergeCell ref="T48:AA48"/>
    <mergeCell ref="AB48:AF48"/>
    <mergeCell ref="AG48:AI48"/>
    <mergeCell ref="AK48:AP48"/>
    <mergeCell ref="B48:C48"/>
    <mergeCell ref="D48:E48"/>
    <mergeCell ref="F48:G48"/>
    <mergeCell ref="H48:I48"/>
    <mergeCell ref="J48:L48"/>
    <mergeCell ref="M48:O48"/>
    <mergeCell ref="P48:Q48"/>
    <mergeCell ref="R48:S48"/>
    <mergeCell ref="P47:Q47"/>
    <mergeCell ref="R47:S47"/>
    <mergeCell ref="T47:AA47"/>
    <mergeCell ref="AB47:AF47"/>
    <mergeCell ref="AG47:AI47"/>
    <mergeCell ref="AK47:AP47"/>
    <mergeCell ref="B47:C47"/>
    <mergeCell ref="D47:E47"/>
    <mergeCell ref="F47:G47"/>
    <mergeCell ref="H47:I47"/>
    <mergeCell ref="J47:L47"/>
    <mergeCell ref="M47:O47"/>
    <mergeCell ref="T46:AA46"/>
    <mergeCell ref="AB46:AF46"/>
    <mergeCell ref="AG46:AI46"/>
    <mergeCell ref="AK46:AP46"/>
    <mergeCell ref="B46:C46"/>
    <mergeCell ref="D46:E46"/>
    <mergeCell ref="F46:G46"/>
    <mergeCell ref="H46:I46"/>
    <mergeCell ref="J46:L46"/>
    <mergeCell ref="M46:O46"/>
    <mergeCell ref="P46:Q46"/>
    <mergeCell ref="R46:S46"/>
    <mergeCell ref="P45:Q45"/>
    <mergeCell ref="R45:S45"/>
    <mergeCell ref="T45:AA45"/>
    <mergeCell ref="AB45:AF45"/>
    <mergeCell ref="AG45:AI45"/>
    <mergeCell ref="AK45:AP45"/>
    <mergeCell ref="B45:C45"/>
    <mergeCell ref="D45:E45"/>
    <mergeCell ref="F45:G45"/>
    <mergeCell ref="H45:I45"/>
    <mergeCell ref="J45:L45"/>
    <mergeCell ref="M45:O45"/>
    <mergeCell ref="T44:AA44"/>
    <mergeCell ref="AB44:AF44"/>
    <mergeCell ref="AG44:AI44"/>
    <mergeCell ref="AK44:AP44"/>
    <mergeCell ref="B44:C44"/>
    <mergeCell ref="D44:E44"/>
    <mergeCell ref="F44:G44"/>
    <mergeCell ref="H44:I44"/>
    <mergeCell ref="J44:L44"/>
    <mergeCell ref="M44:O44"/>
    <mergeCell ref="P44:Q44"/>
    <mergeCell ref="R44:S44"/>
    <mergeCell ref="P43:Q43"/>
    <mergeCell ref="R43:S43"/>
    <mergeCell ref="T43:AA43"/>
    <mergeCell ref="AB43:AF43"/>
    <mergeCell ref="AG43:AI43"/>
    <mergeCell ref="AK43:AP43"/>
    <mergeCell ref="B43:C43"/>
    <mergeCell ref="D43:E43"/>
    <mergeCell ref="F43:G43"/>
    <mergeCell ref="H43:I43"/>
    <mergeCell ref="J43:L43"/>
    <mergeCell ref="M43:O43"/>
    <mergeCell ref="T42:AA42"/>
    <mergeCell ref="AB42:AF42"/>
    <mergeCell ref="AG42:AI42"/>
    <mergeCell ref="AK42:AP42"/>
    <mergeCell ref="B42:C42"/>
    <mergeCell ref="D42:E42"/>
    <mergeCell ref="F42:G42"/>
    <mergeCell ref="H42:I42"/>
    <mergeCell ref="J42:L42"/>
    <mergeCell ref="M42:O42"/>
    <mergeCell ref="P42:Q42"/>
    <mergeCell ref="R42:S42"/>
    <mergeCell ref="P41:Q41"/>
    <mergeCell ref="R41:S41"/>
    <mergeCell ref="T41:AA41"/>
    <mergeCell ref="AB41:AF41"/>
    <mergeCell ref="AG41:AI41"/>
    <mergeCell ref="AK41:AP41"/>
    <mergeCell ref="B41:C41"/>
    <mergeCell ref="D41:E41"/>
    <mergeCell ref="F41:G41"/>
    <mergeCell ref="H41:I41"/>
    <mergeCell ref="J41:L41"/>
    <mergeCell ref="M41:O41"/>
    <mergeCell ref="T40:AA40"/>
    <mergeCell ref="AB40:AF40"/>
    <mergeCell ref="AG40:AI40"/>
    <mergeCell ref="AK40:AP40"/>
    <mergeCell ref="B40:C40"/>
    <mergeCell ref="D40:E40"/>
    <mergeCell ref="F40:G40"/>
    <mergeCell ref="H40:I40"/>
    <mergeCell ref="J40:L40"/>
    <mergeCell ref="M40:O40"/>
    <mergeCell ref="P40:Q40"/>
    <mergeCell ref="R40:S40"/>
    <mergeCell ref="P39:Q39"/>
    <mergeCell ref="R39:S39"/>
    <mergeCell ref="T39:AA39"/>
    <mergeCell ref="AB39:AF39"/>
    <mergeCell ref="AG39:AI39"/>
    <mergeCell ref="AK39:AP39"/>
    <mergeCell ref="B39:C39"/>
    <mergeCell ref="D39:E39"/>
    <mergeCell ref="F39:G39"/>
    <mergeCell ref="H39:I39"/>
    <mergeCell ref="J39:L39"/>
    <mergeCell ref="M39:O39"/>
    <mergeCell ref="T38:AA38"/>
    <mergeCell ref="AB38:AF38"/>
    <mergeCell ref="AG38:AI38"/>
    <mergeCell ref="AK38:AP38"/>
    <mergeCell ref="B38:C38"/>
    <mergeCell ref="D38:E38"/>
    <mergeCell ref="F38:G38"/>
    <mergeCell ref="H38:I38"/>
    <mergeCell ref="J38:L38"/>
    <mergeCell ref="M38:O38"/>
    <mergeCell ref="P38:Q38"/>
    <mergeCell ref="R38:S38"/>
    <mergeCell ref="P37:Q37"/>
    <mergeCell ref="R37:S37"/>
    <mergeCell ref="T37:AA37"/>
    <mergeCell ref="AB37:AF37"/>
    <mergeCell ref="AG37:AI37"/>
    <mergeCell ref="AK37:AP37"/>
    <mergeCell ref="B37:C37"/>
    <mergeCell ref="D37:E37"/>
    <mergeCell ref="F37:G37"/>
    <mergeCell ref="H37:I37"/>
    <mergeCell ref="J37:L37"/>
    <mergeCell ref="M37:O37"/>
    <mergeCell ref="T36:AA36"/>
    <mergeCell ref="AB36:AF36"/>
    <mergeCell ref="AG36:AI36"/>
    <mergeCell ref="AK36:AP36"/>
    <mergeCell ref="B36:C36"/>
    <mergeCell ref="D36:E36"/>
    <mergeCell ref="F36:G36"/>
    <mergeCell ref="H36:I36"/>
    <mergeCell ref="J36:L36"/>
    <mergeCell ref="M36:O36"/>
    <mergeCell ref="P36:Q36"/>
    <mergeCell ref="R36:S36"/>
    <mergeCell ref="P35:Q35"/>
    <mergeCell ref="R35:S35"/>
    <mergeCell ref="T35:AA35"/>
    <mergeCell ref="AB35:AF35"/>
    <mergeCell ref="AG35:AI35"/>
    <mergeCell ref="AK35:AP35"/>
    <mergeCell ref="B35:C35"/>
    <mergeCell ref="D35:E35"/>
    <mergeCell ref="F35:G35"/>
    <mergeCell ref="H35:I35"/>
    <mergeCell ref="J35:L35"/>
    <mergeCell ref="M35:O35"/>
    <mergeCell ref="T34:AA34"/>
    <mergeCell ref="AB34:AF34"/>
    <mergeCell ref="AG34:AI34"/>
    <mergeCell ref="AK34:AP34"/>
    <mergeCell ref="B34:C34"/>
    <mergeCell ref="D34:E34"/>
    <mergeCell ref="F34:G34"/>
    <mergeCell ref="H34:I34"/>
    <mergeCell ref="J34:L34"/>
    <mergeCell ref="M34:O34"/>
    <mergeCell ref="P34:Q34"/>
    <mergeCell ref="R34:S34"/>
    <mergeCell ref="P33:Q33"/>
    <mergeCell ref="R33:S33"/>
    <mergeCell ref="T33:AA33"/>
    <mergeCell ref="AB33:AF33"/>
    <mergeCell ref="AG33:AI33"/>
    <mergeCell ref="AK33:AP33"/>
    <mergeCell ref="B33:C33"/>
    <mergeCell ref="D33:E33"/>
    <mergeCell ref="F33:G33"/>
    <mergeCell ref="H33:I33"/>
    <mergeCell ref="J33:L33"/>
    <mergeCell ref="M33:O33"/>
    <mergeCell ref="T32:AA32"/>
    <mergeCell ref="AB32:AF32"/>
    <mergeCell ref="AG32:AI32"/>
    <mergeCell ref="AK32:AP32"/>
    <mergeCell ref="B32:C32"/>
    <mergeCell ref="D32:E32"/>
    <mergeCell ref="F32:G32"/>
    <mergeCell ref="H32:I32"/>
    <mergeCell ref="J32:L32"/>
    <mergeCell ref="M32:O32"/>
    <mergeCell ref="P32:Q32"/>
    <mergeCell ref="R32:S32"/>
    <mergeCell ref="P31:Q31"/>
    <mergeCell ref="R31:S31"/>
    <mergeCell ref="T31:AA31"/>
    <mergeCell ref="AB31:AF31"/>
    <mergeCell ref="AG31:AI31"/>
    <mergeCell ref="AK31:AP31"/>
    <mergeCell ref="B31:C31"/>
    <mergeCell ref="D31:E31"/>
    <mergeCell ref="F31:G31"/>
    <mergeCell ref="H31:I31"/>
    <mergeCell ref="J31:L31"/>
    <mergeCell ref="M31:O31"/>
    <mergeCell ref="T30:AA30"/>
    <mergeCell ref="AB30:AF30"/>
    <mergeCell ref="AG30:AI30"/>
    <mergeCell ref="AK30:AP30"/>
    <mergeCell ref="B30:C30"/>
    <mergeCell ref="D30:E30"/>
    <mergeCell ref="F30:G30"/>
    <mergeCell ref="H30:I30"/>
    <mergeCell ref="J30:L30"/>
    <mergeCell ref="M30:O30"/>
    <mergeCell ref="P30:Q30"/>
    <mergeCell ref="R30:S30"/>
    <mergeCell ref="P29:Q29"/>
    <mergeCell ref="R29:S29"/>
    <mergeCell ref="T29:AA29"/>
    <mergeCell ref="AB29:AF29"/>
    <mergeCell ref="AG29:AI29"/>
    <mergeCell ref="AK29:AP29"/>
    <mergeCell ref="B29:C29"/>
    <mergeCell ref="D29:E29"/>
    <mergeCell ref="F29:G29"/>
    <mergeCell ref="H29:I29"/>
    <mergeCell ref="J29:L29"/>
    <mergeCell ref="M29:O29"/>
    <mergeCell ref="T28:AA28"/>
    <mergeCell ref="AB28:AF28"/>
    <mergeCell ref="AG28:AI28"/>
    <mergeCell ref="AK28:AP28"/>
    <mergeCell ref="B28:C28"/>
    <mergeCell ref="D28:E28"/>
    <mergeCell ref="F28:G28"/>
    <mergeCell ref="H28:I28"/>
    <mergeCell ref="J28:L28"/>
    <mergeCell ref="M28:O28"/>
    <mergeCell ref="P28:Q28"/>
    <mergeCell ref="R28:S28"/>
    <mergeCell ref="P27:Q27"/>
    <mergeCell ref="R27:S27"/>
    <mergeCell ref="T27:AA27"/>
    <mergeCell ref="AB27:AF27"/>
    <mergeCell ref="AG27:AI27"/>
    <mergeCell ref="AK27:AP27"/>
    <mergeCell ref="B27:C27"/>
    <mergeCell ref="D27:E27"/>
    <mergeCell ref="F27:G27"/>
    <mergeCell ref="H27:I27"/>
    <mergeCell ref="J27:L27"/>
    <mergeCell ref="M27:O27"/>
    <mergeCell ref="T26:AA26"/>
    <mergeCell ref="AB26:AF26"/>
    <mergeCell ref="AG26:AI26"/>
    <mergeCell ref="AK26:AP26"/>
    <mergeCell ref="B26:C26"/>
    <mergeCell ref="D26:E26"/>
    <mergeCell ref="F26:G26"/>
    <mergeCell ref="H26:I26"/>
    <mergeCell ref="J26:L26"/>
    <mergeCell ref="M26:O26"/>
    <mergeCell ref="P26:Q26"/>
    <mergeCell ref="R26:S26"/>
    <mergeCell ref="P25:Q25"/>
    <mergeCell ref="R25:S25"/>
    <mergeCell ref="T25:AA25"/>
    <mergeCell ref="AB25:AF25"/>
    <mergeCell ref="AG25:AI25"/>
    <mergeCell ref="AK25:AP25"/>
    <mergeCell ref="B25:C25"/>
    <mergeCell ref="D25:E25"/>
    <mergeCell ref="F25:G25"/>
    <mergeCell ref="H25:I25"/>
    <mergeCell ref="J25:L25"/>
    <mergeCell ref="M25:O25"/>
    <mergeCell ref="T24:AA24"/>
    <mergeCell ref="AB24:AF24"/>
    <mergeCell ref="AG24:AI24"/>
    <mergeCell ref="AK24:AP24"/>
    <mergeCell ref="B24:C24"/>
    <mergeCell ref="D24:E24"/>
    <mergeCell ref="F24:G24"/>
    <mergeCell ref="H24:I24"/>
    <mergeCell ref="J24:L24"/>
    <mergeCell ref="M24:O24"/>
    <mergeCell ref="P24:Q24"/>
    <mergeCell ref="R24:S24"/>
    <mergeCell ref="P23:Q23"/>
    <mergeCell ref="R23:S23"/>
    <mergeCell ref="T23:AA23"/>
    <mergeCell ref="AB23:AF23"/>
    <mergeCell ref="AG23:AI23"/>
    <mergeCell ref="AK23:AP23"/>
    <mergeCell ref="B23:C23"/>
    <mergeCell ref="D23:E23"/>
    <mergeCell ref="F23:G23"/>
    <mergeCell ref="H23:I23"/>
    <mergeCell ref="J23:L23"/>
    <mergeCell ref="M23:O23"/>
    <mergeCell ref="T22:AA22"/>
    <mergeCell ref="AB22:AF22"/>
    <mergeCell ref="AG22:AI22"/>
    <mergeCell ref="AK22:AP22"/>
    <mergeCell ref="B22:C22"/>
    <mergeCell ref="D22:E22"/>
    <mergeCell ref="F22:G22"/>
    <mergeCell ref="H22:I22"/>
    <mergeCell ref="J22:L22"/>
    <mergeCell ref="M22:O22"/>
    <mergeCell ref="P22:Q22"/>
    <mergeCell ref="R22:S22"/>
    <mergeCell ref="P21:Q21"/>
    <mergeCell ref="R21:S21"/>
    <mergeCell ref="T21:AA21"/>
    <mergeCell ref="AB21:AF21"/>
    <mergeCell ref="AG21:AI21"/>
    <mergeCell ref="AK21:AP21"/>
    <mergeCell ref="B21:C21"/>
    <mergeCell ref="D21:E21"/>
    <mergeCell ref="F21:G21"/>
    <mergeCell ref="H21:I21"/>
    <mergeCell ref="J21:L21"/>
    <mergeCell ref="M21:O21"/>
    <mergeCell ref="T20:AA20"/>
    <mergeCell ref="AB20:AF20"/>
    <mergeCell ref="AG20:AI20"/>
    <mergeCell ref="AK20:AP20"/>
    <mergeCell ref="B20:C20"/>
    <mergeCell ref="D20:E20"/>
    <mergeCell ref="F20:G20"/>
    <mergeCell ref="H20:I20"/>
    <mergeCell ref="J20:L20"/>
    <mergeCell ref="M20:O20"/>
    <mergeCell ref="P20:Q20"/>
    <mergeCell ref="R20:S20"/>
    <mergeCell ref="P19:Q19"/>
    <mergeCell ref="R19:S19"/>
    <mergeCell ref="T19:AA19"/>
    <mergeCell ref="AB19:AF19"/>
    <mergeCell ref="AG19:AI19"/>
    <mergeCell ref="AK19:AP19"/>
    <mergeCell ref="B19:C19"/>
    <mergeCell ref="D19:E19"/>
    <mergeCell ref="F19:G19"/>
    <mergeCell ref="H19:I19"/>
    <mergeCell ref="J19:L19"/>
    <mergeCell ref="M19:O19"/>
    <mergeCell ref="T18:AA18"/>
    <mergeCell ref="AB18:AF18"/>
    <mergeCell ref="AG18:AI18"/>
    <mergeCell ref="AK18:AP18"/>
    <mergeCell ref="AT17:AU17"/>
    <mergeCell ref="B18:C18"/>
    <mergeCell ref="D18:E18"/>
    <mergeCell ref="F18:G18"/>
    <mergeCell ref="H18:I18"/>
    <mergeCell ref="J18:L18"/>
    <mergeCell ref="M18:O18"/>
    <mergeCell ref="P18:Q18"/>
    <mergeCell ref="R18:S18"/>
    <mergeCell ref="P17:Q17"/>
    <mergeCell ref="R17:S17"/>
    <mergeCell ref="T17:AA17"/>
    <mergeCell ref="AB17:AF17"/>
    <mergeCell ref="AG17:AI17"/>
    <mergeCell ref="AK17:AP17"/>
    <mergeCell ref="B2:K6"/>
    <mergeCell ref="N3:AB5"/>
    <mergeCell ref="AE3:AN3"/>
    <mergeCell ref="AP3:AT3"/>
    <mergeCell ref="AE5:AN7"/>
    <mergeCell ref="AP5:AT7"/>
    <mergeCell ref="B16:H16"/>
    <mergeCell ref="I16:AP16"/>
    <mergeCell ref="AT16:AU16"/>
    <mergeCell ref="B17:C17"/>
    <mergeCell ref="D17:E17"/>
    <mergeCell ref="F17:G17"/>
    <mergeCell ref="H17:I17"/>
    <mergeCell ref="J17:L17"/>
    <mergeCell ref="M17:O17"/>
    <mergeCell ref="B15:G15"/>
    <mergeCell ref="H15:AH15"/>
    <mergeCell ref="AN15:AP15"/>
    <mergeCell ref="AT15:AU15"/>
    <mergeCell ref="AE9:AN9"/>
    <mergeCell ref="AP9:AT9"/>
    <mergeCell ref="B14:F14"/>
    <mergeCell ref="G14:I14"/>
    <mergeCell ref="J14:Q14"/>
    <mergeCell ref="R14:X14"/>
    <mergeCell ref="Y14:AE14"/>
    <mergeCell ref="AF14:AK14"/>
    <mergeCell ref="AN14:AP14"/>
    <mergeCell ref="AT14:AU1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2"/>
  </sheetPr>
  <dimension ref="A1:BT226"/>
  <sheetViews>
    <sheetView showGridLines="0" zoomScale="80" zoomScaleNormal="80" workbookViewId="0">
      <pane xSplit="42" topLeftCell="AQ1" activePane="topRight" state="frozen"/>
      <selection pane="topRight" activeCell="A26" sqref="A26"/>
    </sheetView>
  </sheetViews>
  <sheetFormatPr baseColWidth="10" defaultRowHeight="11.25" x14ac:dyDescent="0.2"/>
  <cols>
    <col min="1" max="1" width="11.42578125" style="1008"/>
    <col min="2" max="2" width="2.85546875" style="1008" customWidth="1"/>
    <col min="3" max="6" width="2.7109375" style="1008" customWidth="1"/>
    <col min="7" max="7" width="2.85546875" style="1008" customWidth="1"/>
    <col min="8" max="10" width="2.7109375" style="1008" customWidth="1"/>
    <col min="11" max="11" width="2.42578125" style="1008" customWidth="1"/>
    <col min="12" max="12" width="0.28515625" style="1008" customWidth="1"/>
    <col min="13" max="13" width="1" style="1008" customWidth="1"/>
    <col min="14" max="14" width="1.5703125" style="1008" customWidth="1"/>
    <col min="15" max="27" width="2.7109375" style="1008" customWidth="1"/>
    <col min="28" max="28" width="2.42578125" style="1008" customWidth="1"/>
    <col min="29" max="29" width="0.28515625" style="1008" customWidth="1"/>
    <col min="30" max="30" width="1.85546875" style="1008" customWidth="1"/>
    <col min="31" max="31" width="0.85546875" style="1008" customWidth="1"/>
    <col min="32" max="35" width="2.7109375" style="1008" customWidth="1"/>
    <col min="36" max="36" width="3.28515625" style="1008" customWidth="1"/>
    <col min="37" max="37" width="3.140625" style="1008" customWidth="1"/>
    <col min="38" max="39" width="2.7109375" style="1008" customWidth="1"/>
    <col min="40" max="41" width="0.85546875" style="1008" customWidth="1"/>
    <col min="42" max="42" width="1" style="1008" customWidth="1"/>
    <col min="43" max="43" width="20.7109375" style="1008" customWidth="1"/>
    <col min="44" max="44" width="20.7109375" style="1050" customWidth="1"/>
    <col min="45" max="47" width="20.7109375" style="1008" customWidth="1"/>
    <col min="48" max="48" width="22.28515625" style="1050" customWidth="1"/>
    <col min="49" max="49" width="20.7109375" style="1008" customWidth="1"/>
    <col min="50" max="50" width="20.7109375" style="1050" customWidth="1"/>
    <col min="51" max="51" width="20.7109375" style="1008" customWidth="1"/>
    <col min="52" max="52" width="20.7109375" style="1050" customWidth="1"/>
    <col min="53" max="57" width="20.7109375" style="1008" customWidth="1"/>
    <col min="58" max="58" width="11.42578125" style="1008"/>
    <col min="59" max="59" width="19.5703125" style="1057" hidden="1" customWidth="1"/>
    <col min="60" max="60" width="14.28515625" style="1008" hidden="1" customWidth="1"/>
    <col min="61" max="84" width="0" style="1008" hidden="1" customWidth="1"/>
    <col min="85" max="16384" width="11.42578125" style="1008"/>
  </cols>
  <sheetData>
    <row r="1" spans="2:56" ht="4.3499999999999996" customHeight="1" x14ac:dyDescent="0.2"/>
    <row r="2" spans="2:56" ht="4.3499999999999996" customHeight="1" x14ac:dyDescent="0.2">
      <c r="B2" s="1378"/>
      <c r="C2" s="1378"/>
      <c r="D2" s="1378"/>
      <c r="E2" s="1378"/>
      <c r="F2" s="1378"/>
      <c r="G2" s="1378"/>
      <c r="H2" s="1378"/>
      <c r="I2" s="1378"/>
      <c r="J2" s="1378"/>
      <c r="K2" s="1378"/>
    </row>
    <row r="3" spans="2:56" ht="14.1" customHeight="1" x14ac:dyDescent="0.2">
      <c r="B3" s="1378"/>
      <c r="C3" s="1378"/>
      <c r="D3" s="1378"/>
      <c r="E3" s="1378"/>
      <c r="F3" s="1378"/>
      <c r="G3" s="1378"/>
      <c r="H3" s="1378"/>
      <c r="I3" s="1378"/>
      <c r="J3" s="1378"/>
      <c r="K3" s="1378"/>
      <c r="N3" s="1379" t="s">
        <v>693</v>
      </c>
      <c r="O3" s="1378"/>
      <c r="P3" s="1378"/>
      <c r="Q3" s="1378"/>
      <c r="R3" s="1378"/>
      <c r="S3" s="1378"/>
      <c r="T3" s="1378"/>
      <c r="U3" s="1378"/>
      <c r="V3" s="1378"/>
      <c r="W3" s="1378"/>
      <c r="X3" s="1378"/>
      <c r="Y3" s="1378"/>
      <c r="Z3" s="1378"/>
      <c r="AA3" s="1378"/>
      <c r="AB3" s="1378"/>
      <c r="AE3" s="1380" t="s">
        <v>694</v>
      </c>
      <c r="AF3" s="1378"/>
      <c r="AG3" s="1378"/>
      <c r="AH3" s="1378"/>
      <c r="AI3" s="1378"/>
      <c r="AJ3" s="1378"/>
      <c r="AK3" s="1378"/>
      <c r="AL3" s="1378"/>
      <c r="AM3" s="1378"/>
      <c r="AN3" s="1378"/>
      <c r="AP3" s="1381" t="s">
        <v>820</v>
      </c>
      <c r="AQ3" s="1378"/>
      <c r="AR3" s="1378"/>
      <c r="AS3" s="1378"/>
      <c r="AT3" s="1378"/>
    </row>
    <row r="4" spans="2:56" ht="7.15" customHeight="1" x14ac:dyDescent="0.2">
      <c r="B4" s="1378"/>
      <c r="C4" s="1378"/>
      <c r="D4" s="1378"/>
      <c r="E4" s="1378"/>
      <c r="F4" s="1378"/>
      <c r="G4" s="1378"/>
      <c r="H4" s="1378"/>
      <c r="I4" s="1378"/>
      <c r="J4" s="1378"/>
      <c r="K4" s="1378"/>
      <c r="N4" s="1378"/>
      <c r="O4" s="1378"/>
      <c r="P4" s="1378"/>
      <c r="Q4" s="1378"/>
      <c r="R4" s="1378"/>
      <c r="S4" s="1378"/>
      <c r="T4" s="1378"/>
      <c r="U4" s="1378"/>
      <c r="V4" s="1378"/>
      <c r="W4" s="1378"/>
      <c r="X4" s="1378"/>
      <c r="Y4" s="1378"/>
      <c r="Z4" s="1378"/>
      <c r="AA4" s="1378"/>
      <c r="AB4" s="1378"/>
    </row>
    <row r="5" spans="2:56" ht="28.35" customHeight="1" x14ac:dyDescent="0.2">
      <c r="B5" s="1378"/>
      <c r="C5" s="1378"/>
      <c r="D5" s="1378"/>
      <c r="E5" s="1378"/>
      <c r="F5" s="1378"/>
      <c r="G5" s="1378"/>
      <c r="H5" s="1378"/>
      <c r="I5" s="1378"/>
      <c r="J5" s="1378"/>
      <c r="K5" s="1378"/>
      <c r="N5" s="1378"/>
      <c r="O5" s="1378"/>
      <c r="P5" s="1378"/>
      <c r="Q5" s="1378"/>
      <c r="R5" s="1378"/>
      <c r="S5" s="1378"/>
      <c r="T5" s="1378"/>
      <c r="U5" s="1378"/>
      <c r="V5" s="1378"/>
      <c r="W5" s="1378"/>
      <c r="X5" s="1378"/>
      <c r="Y5" s="1378"/>
      <c r="Z5" s="1378"/>
      <c r="AA5" s="1378"/>
      <c r="AB5" s="1378"/>
      <c r="AE5" s="1380" t="s">
        <v>695</v>
      </c>
      <c r="AF5" s="1378"/>
      <c r="AG5" s="1378"/>
      <c r="AH5" s="1378"/>
      <c r="AI5" s="1378"/>
      <c r="AJ5" s="1378"/>
      <c r="AK5" s="1378"/>
      <c r="AL5" s="1378"/>
      <c r="AM5" s="1378"/>
      <c r="AN5" s="1378"/>
      <c r="AP5" s="1381" t="s">
        <v>696</v>
      </c>
      <c r="AQ5" s="1378"/>
      <c r="AR5" s="1378"/>
      <c r="AS5" s="1378"/>
      <c r="AT5" s="1378"/>
    </row>
    <row r="6" spans="2:56" ht="2.85" customHeight="1" x14ac:dyDescent="0.2">
      <c r="B6" s="1378"/>
      <c r="C6" s="1378"/>
      <c r="D6" s="1378"/>
      <c r="E6" s="1378"/>
      <c r="F6" s="1378"/>
      <c r="G6" s="1378"/>
      <c r="H6" s="1378"/>
      <c r="I6" s="1378"/>
      <c r="J6" s="1378"/>
      <c r="K6" s="1378"/>
      <c r="AE6" s="1378"/>
      <c r="AF6" s="1378"/>
      <c r="AG6" s="1378"/>
      <c r="AH6" s="1378"/>
      <c r="AI6" s="1378"/>
      <c r="AJ6" s="1378"/>
      <c r="AK6" s="1378"/>
      <c r="AL6" s="1378"/>
      <c r="AM6" s="1378"/>
      <c r="AN6" s="1378"/>
      <c r="AP6" s="1378"/>
      <c r="AQ6" s="1378"/>
      <c r="AR6" s="1378"/>
      <c r="AS6" s="1378"/>
      <c r="AT6" s="1378"/>
    </row>
    <row r="7" spans="2:56" x14ac:dyDescent="0.2">
      <c r="AE7" s="1378"/>
      <c r="AF7" s="1378"/>
      <c r="AG7" s="1378"/>
      <c r="AH7" s="1378"/>
      <c r="AI7" s="1378"/>
      <c r="AJ7" s="1378"/>
      <c r="AK7" s="1378"/>
      <c r="AL7" s="1378"/>
      <c r="AM7" s="1378"/>
      <c r="AN7" s="1378"/>
      <c r="AP7" s="1378"/>
      <c r="AQ7" s="1378"/>
      <c r="AR7" s="1378"/>
      <c r="AS7" s="1378"/>
      <c r="AT7" s="1378"/>
    </row>
    <row r="8" spans="2:56" ht="7.15" customHeight="1" x14ac:dyDescent="0.2"/>
    <row r="9" spans="2:56" ht="14.1" customHeight="1" x14ac:dyDescent="0.2">
      <c r="AE9" s="1380" t="s">
        <v>697</v>
      </c>
      <c r="AF9" s="1378"/>
      <c r="AG9" s="1378"/>
      <c r="AH9" s="1378"/>
      <c r="AI9" s="1378"/>
      <c r="AJ9" s="1378"/>
      <c r="AK9" s="1378"/>
      <c r="AL9" s="1378"/>
      <c r="AM9" s="1378"/>
      <c r="AN9" s="1378"/>
      <c r="AP9" s="1381" t="s">
        <v>831</v>
      </c>
      <c r="AQ9" s="1378"/>
      <c r="AR9" s="1378"/>
      <c r="AS9" s="1378"/>
      <c r="AT9" s="1378"/>
      <c r="AW9" s="1088">
        <f>+AW18+AW19+AW20+AW21</f>
        <v>45616982765.150002</v>
      </c>
    </row>
    <row r="10" spans="2:56" ht="0" hidden="1" customHeight="1" x14ac:dyDescent="0.2"/>
    <row r="11" spans="2:56" ht="19.899999999999999" customHeight="1" x14ac:dyDescent="0.2">
      <c r="AR11" s="1088">
        <f>+AR18+AR19+AR20+AR21+AR167+AR168</f>
        <v>11655562928.4</v>
      </c>
      <c r="AS11" s="1088">
        <f t="shared" ref="AS11:BD11" si="0">+AS18+AS19+AS20+AS21+AS167+AS168</f>
        <v>23614942694.52</v>
      </c>
      <c r="AT11" s="1088">
        <f t="shared" si="0"/>
        <v>41197892634</v>
      </c>
      <c r="AU11" s="1088">
        <f t="shared" si="0"/>
        <v>0</v>
      </c>
      <c r="AV11" s="1088">
        <f t="shared" si="0"/>
        <v>57413774758.550003</v>
      </c>
      <c r="AW11" s="1088">
        <f t="shared" si="0"/>
        <v>45758211830.150002</v>
      </c>
      <c r="AX11" s="1088">
        <f t="shared" si="0"/>
        <v>43547741349.5</v>
      </c>
      <c r="AY11" s="1088">
        <f t="shared" si="0"/>
        <v>17656959807.049999</v>
      </c>
      <c r="AZ11" s="1088">
        <f t="shared" si="0"/>
        <v>45234701516.5</v>
      </c>
      <c r="BA11" s="1088">
        <f t="shared" si="0"/>
        <v>2575167391</v>
      </c>
      <c r="BB11" s="1088">
        <f t="shared" si="0"/>
        <v>45227854741.5</v>
      </c>
      <c r="BC11" s="1088">
        <f t="shared" si="0"/>
        <v>6846775</v>
      </c>
      <c r="BD11" s="1088">
        <f t="shared" si="0"/>
        <v>95806071</v>
      </c>
    </row>
    <row r="12" spans="2:56" ht="0" hidden="1" customHeight="1" x14ac:dyDescent="0.2"/>
    <row r="13" spans="2:56" ht="8.4499999999999993" customHeight="1" x14ac:dyDescent="0.2"/>
    <row r="14" spans="2:56" ht="23.25" customHeight="1" x14ac:dyDescent="0.2">
      <c r="B14" s="1428" t="s">
        <v>698</v>
      </c>
      <c r="C14" s="1371"/>
      <c r="D14" s="1371"/>
      <c r="E14" s="1371"/>
      <c r="F14" s="1372"/>
      <c r="G14" s="1398" t="s">
        <v>699</v>
      </c>
      <c r="H14" s="1371"/>
      <c r="I14" s="1372"/>
      <c r="J14" s="1428" t="s">
        <v>700</v>
      </c>
      <c r="K14" s="1371"/>
      <c r="L14" s="1371"/>
      <c r="M14" s="1371"/>
      <c r="N14" s="1371"/>
      <c r="O14" s="1371"/>
      <c r="P14" s="1371"/>
      <c r="Q14" s="1372"/>
      <c r="R14" s="1429" t="s">
        <v>701</v>
      </c>
      <c r="S14" s="1371"/>
      <c r="T14" s="1371"/>
      <c r="U14" s="1371"/>
      <c r="V14" s="1371"/>
      <c r="W14" s="1371"/>
      <c r="X14" s="1372"/>
      <c r="Y14" s="1428" t="s">
        <v>702</v>
      </c>
      <c r="Z14" s="1371"/>
      <c r="AA14" s="1371"/>
      <c r="AB14" s="1371"/>
      <c r="AC14" s="1371"/>
      <c r="AD14" s="1371"/>
      <c r="AE14" s="1372"/>
      <c r="AF14" s="1429" t="s">
        <v>830</v>
      </c>
      <c r="AG14" s="1371"/>
      <c r="AH14" s="1371"/>
      <c r="AI14" s="1371"/>
      <c r="AJ14" s="1371"/>
      <c r="AK14" s="1372"/>
      <c r="AL14" s="1010" t="s">
        <v>685</v>
      </c>
      <c r="AM14" s="1010" t="s">
        <v>685</v>
      </c>
      <c r="AN14" s="1392" t="s">
        <v>685</v>
      </c>
      <c r="AO14" s="1378"/>
      <c r="AP14" s="1378"/>
      <c r="AQ14" s="1010" t="s">
        <v>685</v>
      </c>
      <c r="AR14" s="1051" t="s">
        <v>685</v>
      </c>
      <c r="AS14" s="1010" t="s">
        <v>685</v>
      </c>
      <c r="AT14" s="1392" t="s">
        <v>685</v>
      </c>
      <c r="AU14" s="1378"/>
      <c r="AV14" s="1051">
        <v>48</v>
      </c>
      <c r="AW14" s="1010">
        <v>49</v>
      </c>
      <c r="AX14" s="1051">
        <v>50</v>
      </c>
      <c r="AY14" s="1010">
        <v>51</v>
      </c>
      <c r="AZ14" s="1051">
        <v>52</v>
      </c>
      <c r="BA14" s="1010">
        <v>53</v>
      </c>
      <c r="BB14" s="1010">
        <v>54</v>
      </c>
      <c r="BC14" s="1010">
        <v>55</v>
      </c>
      <c r="BD14" s="1010">
        <v>56</v>
      </c>
    </row>
    <row r="15" spans="2:56" x14ac:dyDescent="0.2">
      <c r="B15" s="1370" t="s">
        <v>703</v>
      </c>
      <c r="C15" s="1371"/>
      <c r="D15" s="1371"/>
      <c r="E15" s="1371"/>
      <c r="F15" s="1371"/>
      <c r="G15" s="1372"/>
      <c r="H15" s="1373" t="s">
        <v>696</v>
      </c>
      <c r="I15" s="1371"/>
      <c r="J15" s="1371"/>
      <c r="K15" s="1371"/>
      <c r="L15" s="1371"/>
      <c r="M15" s="1371"/>
      <c r="N15" s="1371"/>
      <c r="O15" s="1371"/>
      <c r="P15" s="1371"/>
      <c r="Q15" s="1371"/>
      <c r="R15" s="1371"/>
      <c r="S15" s="1371"/>
      <c r="T15" s="1371"/>
      <c r="U15" s="1371"/>
      <c r="V15" s="1371"/>
      <c r="W15" s="1371"/>
      <c r="X15" s="1371"/>
      <c r="Y15" s="1371"/>
      <c r="Z15" s="1371"/>
      <c r="AA15" s="1371"/>
      <c r="AB15" s="1371"/>
      <c r="AC15" s="1371"/>
      <c r="AD15" s="1371"/>
      <c r="AE15" s="1371"/>
      <c r="AF15" s="1371"/>
      <c r="AG15" s="1371"/>
      <c r="AH15" s="1372"/>
      <c r="AI15" s="1012" t="s">
        <v>685</v>
      </c>
      <c r="AJ15" s="1012" t="s">
        <v>685</v>
      </c>
      <c r="AK15" s="1012" t="s">
        <v>685</v>
      </c>
      <c r="AL15" s="1012" t="s">
        <v>685</v>
      </c>
      <c r="AM15" s="1012" t="s">
        <v>685</v>
      </c>
      <c r="AN15" s="1388" t="s">
        <v>685</v>
      </c>
      <c r="AO15" s="1426"/>
      <c r="AP15" s="1426"/>
      <c r="AQ15" s="1010" t="s">
        <v>685</v>
      </c>
      <c r="AR15" s="1051" t="s">
        <v>685</v>
      </c>
      <c r="AS15" s="1010" t="s">
        <v>685</v>
      </c>
      <c r="AT15" s="1392" t="s">
        <v>685</v>
      </c>
      <c r="AU15" s="1378"/>
      <c r="AV15" s="1051" t="s">
        <v>685</v>
      </c>
      <c r="AW15" s="1010" t="s">
        <v>685</v>
      </c>
      <c r="AX15" s="1051" t="s">
        <v>685</v>
      </c>
      <c r="AY15" s="1010" t="s">
        <v>685</v>
      </c>
      <c r="AZ15" s="1051" t="s">
        <v>685</v>
      </c>
      <c r="BA15" s="1010" t="s">
        <v>685</v>
      </c>
      <c r="BB15" s="1010" t="s">
        <v>685</v>
      </c>
      <c r="BC15" s="1010" t="s">
        <v>685</v>
      </c>
      <c r="BD15" s="1010" t="s">
        <v>685</v>
      </c>
    </row>
    <row r="16" spans="2:56" x14ac:dyDescent="0.2">
      <c r="B16" s="1370" t="s">
        <v>704</v>
      </c>
      <c r="C16" s="1371"/>
      <c r="D16" s="1371"/>
      <c r="E16" s="1371"/>
      <c r="F16" s="1371"/>
      <c r="G16" s="1371"/>
      <c r="H16" s="1372"/>
      <c r="I16" s="1373" t="s">
        <v>705</v>
      </c>
      <c r="J16" s="1371"/>
      <c r="K16" s="1371"/>
      <c r="L16" s="1371"/>
      <c r="M16" s="1371"/>
      <c r="N16" s="1371"/>
      <c r="O16" s="1371"/>
      <c r="P16" s="1371"/>
      <c r="Q16" s="1371"/>
      <c r="R16" s="1371"/>
      <c r="S16" s="1371"/>
      <c r="T16" s="1371"/>
      <c r="U16" s="1371"/>
      <c r="V16" s="1371"/>
      <c r="W16" s="1371"/>
      <c r="X16" s="1371"/>
      <c r="Y16" s="1371"/>
      <c r="Z16" s="1371"/>
      <c r="AA16" s="1371"/>
      <c r="AB16" s="1371"/>
      <c r="AC16" s="1371"/>
      <c r="AD16" s="1371"/>
      <c r="AE16" s="1371"/>
      <c r="AF16" s="1371"/>
      <c r="AG16" s="1371"/>
      <c r="AH16" s="1371"/>
      <c r="AI16" s="1371"/>
      <c r="AJ16" s="1371"/>
      <c r="AK16" s="1371"/>
      <c r="AL16" s="1371"/>
      <c r="AM16" s="1371"/>
      <c r="AN16" s="1371"/>
      <c r="AO16" s="1371"/>
      <c r="AP16" s="1372"/>
      <c r="AQ16" s="1010" t="s">
        <v>685</v>
      </c>
      <c r="AR16" s="1051" t="s">
        <v>685</v>
      </c>
      <c r="AS16" s="1010" t="s">
        <v>685</v>
      </c>
      <c r="AT16" s="1392" t="s">
        <v>685</v>
      </c>
      <c r="AU16" s="1378"/>
      <c r="AV16" s="1051" t="s">
        <v>685</v>
      </c>
      <c r="AW16" s="1010" t="s">
        <v>685</v>
      </c>
      <c r="AX16" s="1051" t="s">
        <v>685</v>
      </c>
      <c r="AY16" s="1010" t="s">
        <v>685</v>
      </c>
      <c r="AZ16" s="1051" t="s">
        <v>685</v>
      </c>
      <c r="BA16" s="1010" t="s">
        <v>685</v>
      </c>
      <c r="BB16" s="1010" t="s">
        <v>685</v>
      </c>
      <c r="BC16" s="1010" t="s">
        <v>685</v>
      </c>
      <c r="BD16" s="1010" t="s">
        <v>685</v>
      </c>
    </row>
    <row r="17" spans="1:72" ht="51" x14ac:dyDescent="0.2">
      <c r="B17" s="1427" t="s">
        <v>706</v>
      </c>
      <c r="C17" s="1372"/>
      <c r="D17" s="1390" t="s">
        <v>707</v>
      </c>
      <c r="E17" s="1372"/>
      <c r="F17" s="1427" t="s">
        <v>708</v>
      </c>
      <c r="G17" s="1372"/>
      <c r="H17" s="1427" t="s">
        <v>709</v>
      </c>
      <c r="I17" s="1372"/>
      <c r="J17" s="1427" t="s">
        <v>710</v>
      </c>
      <c r="K17" s="1371"/>
      <c r="L17" s="1372"/>
      <c r="M17" s="1427" t="s">
        <v>711</v>
      </c>
      <c r="N17" s="1371"/>
      <c r="O17" s="1372"/>
      <c r="P17" s="1427" t="s">
        <v>712</v>
      </c>
      <c r="Q17" s="1372"/>
      <c r="R17" s="1427" t="s">
        <v>713</v>
      </c>
      <c r="S17" s="1372"/>
      <c r="T17" s="1427" t="s">
        <v>714</v>
      </c>
      <c r="U17" s="1371"/>
      <c r="V17" s="1371"/>
      <c r="W17" s="1371"/>
      <c r="X17" s="1371"/>
      <c r="Y17" s="1371"/>
      <c r="Z17" s="1371"/>
      <c r="AA17" s="1372"/>
      <c r="AB17" s="1427" t="s">
        <v>715</v>
      </c>
      <c r="AC17" s="1371"/>
      <c r="AD17" s="1371"/>
      <c r="AE17" s="1371"/>
      <c r="AF17" s="1372"/>
      <c r="AG17" s="1427" t="s">
        <v>716</v>
      </c>
      <c r="AH17" s="1371"/>
      <c r="AI17" s="1372"/>
      <c r="AJ17" s="1013" t="s">
        <v>717</v>
      </c>
      <c r="AK17" s="1427" t="s">
        <v>718</v>
      </c>
      <c r="AL17" s="1371"/>
      <c r="AM17" s="1371"/>
      <c r="AN17" s="1371"/>
      <c r="AO17" s="1371"/>
      <c r="AP17" s="1372"/>
      <c r="AQ17" s="1013" t="s">
        <v>719</v>
      </c>
      <c r="AR17" s="1052" t="s">
        <v>720</v>
      </c>
      <c r="AS17" s="1013" t="s">
        <v>721</v>
      </c>
      <c r="AT17" s="1427" t="s">
        <v>722</v>
      </c>
      <c r="AU17" s="1372"/>
      <c r="AV17" s="1052" t="s">
        <v>723</v>
      </c>
      <c r="AW17" s="1013" t="s">
        <v>724</v>
      </c>
      <c r="AX17" s="1052" t="s">
        <v>725</v>
      </c>
      <c r="AY17" s="1013" t="s">
        <v>726</v>
      </c>
      <c r="AZ17" s="1052" t="s">
        <v>727</v>
      </c>
      <c r="BA17" s="1013" t="s">
        <v>728</v>
      </c>
      <c r="BB17" s="1013" t="s">
        <v>729</v>
      </c>
      <c r="BC17" s="1013" t="s">
        <v>730</v>
      </c>
      <c r="BD17" s="1013" t="s">
        <v>731</v>
      </c>
      <c r="BG17" s="1058" t="s">
        <v>719</v>
      </c>
      <c r="BH17" s="1052" t="s">
        <v>720</v>
      </c>
      <c r="BI17" s="1013" t="s">
        <v>721</v>
      </c>
      <c r="BJ17" s="1427" t="s">
        <v>722</v>
      </c>
      <c r="BK17" s="1372"/>
      <c r="BL17" s="1052" t="s">
        <v>723</v>
      </c>
      <c r="BM17" s="1013" t="s">
        <v>724</v>
      </c>
      <c r="BN17" s="1052" t="s">
        <v>725</v>
      </c>
      <c r="BO17" s="1013" t="s">
        <v>726</v>
      </c>
      <c r="BP17" s="1052" t="s">
        <v>727</v>
      </c>
      <c r="BQ17" s="1013" t="s">
        <v>728</v>
      </c>
      <c r="BR17" s="1013" t="s">
        <v>729</v>
      </c>
      <c r="BS17" s="1013" t="s">
        <v>730</v>
      </c>
      <c r="BT17" s="1013" t="s">
        <v>731</v>
      </c>
    </row>
    <row r="18" spans="1:72" ht="21.95" customHeight="1" x14ac:dyDescent="0.2">
      <c r="B18" s="1403" t="s">
        <v>361</v>
      </c>
      <c r="C18" s="1378"/>
      <c r="D18" s="1403"/>
      <c r="E18" s="1378"/>
      <c r="F18" s="1403"/>
      <c r="G18" s="1378"/>
      <c r="H18" s="1403"/>
      <c r="I18" s="1378"/>
      <c r="J18" s="1403"/>
      <c r="K18" s="1378"/>
      <c r="L18" s="1378"/>
      <c r="M18" s="1403"/>
      <c r="N18" s="1378"/>
      <c r="O18" s="1378"/>
      <c r="P18" s="1403"/>
      <c r="Q18" s="1378"/>
      <c r="R18" s="1403"/>
      <c r="S18" s="1378"/>
      <c r="T18" s="1402" t="s">
        <v>58</v>
      </c>
      <c r="U18" s="1378"/>
      <c r="V18" s="1378"/>
      <c r="W18" s="1378"/>
      <c r="X18" s="1378"/>
      <c r="Y18" s="1378"/>
      <c r="Z18" s="1378"/>
      <c r="AA18" s="1378"/>
      <c r="AB18" s="1403" t="s">
        <v>732</v>
      </c>
      <c r="AC18" s="1378"/>
      <c r="AD18" s="1378"/>
      <c r="AE18" s="1378"/>
      <c r="AF18" s="1378"/>
      <c r="AG18" s="1403" t="s">
        <v>733</v>
      </c>
      <c r="AH18" s="1378"/>
      <c r="AI18" s="1378"/>
      <c r="AJ18" s="1016" t="s">
        <v>417</v>
      </c>
      <c r="AK18" s="1404" t="s">
        <v>734</v>
      </c>
      <c r="AL18" s="1378"/>
      <c r="AM18" s="1378"/>
      <c r="AN18" s="1378"/>
      <c r="AO18" s="1378"/>
      <c r="AP18" s="1378"/>
      <c r="AQ18" s="1015">
        <v>412402367610</v>
      </c>
      <c r="AR18" s="1053">
        <v>10197308829.4</v>
      </c>
      <c r="AS18" s="1015">
        <v>835274883.51999998</v>
      </c>
      <c r="AT18" s="1015">
        <v>40981840293</v>
      </c>
      <c r="AU18" s="1015">
        <v>0</v>
      </c>
      <c r="AV18" s="1053">
        <v>32454042985.549999</v>
      </c>
      <c r="AW18" s="1015">
        <v>22256734156.150002</v>
      </c>
      <c r="AX18" s="1053">
        <v>25711052725</v>
      </c>
      <c r="AY18" s="1015">
        <v>6742990260.5500002</v>
      </c>
      <c r="AZ18" s="1053">
        <v>27801023422</v>
      </c>
      <c r="BA18" s="1015">
        <v>2089970697</v>
      </c>
      <c r="BB18" s="1015">
        <v>27794176647</v>
      </c>
      <c r="BC18" s="1015">
        <v>6846775</v>
      </c>
      <c r="BD18" s="1015">
        <v>95806071</v>
      </c>
      <c r="BG18" s="1057">
        <v>412402367610</v>
      </c>
      <c r="BH18" s="1057">
        <v>10197308829.4</v>
      </c>
      <c r="BI18" s="1057">
        <v>835274883.51999998</v>
      </c>
      <c r="BJ18" s="1057">
        <v>40981840293</v>
      </c>
      <c r="BK18" s="1057">
        <v>0</v>
      </c>
      <c r="BL18" s="1057">
        <v>32454042985.549999</v>
      </c>
      <c r="BM18" s="1057">
        <v>22256734156.150002</v>
      </c>
      <c r="BN18" s="1057">
        <v>25711052725</v>
      </c>
      <c r="BO18" s="1057">
        <v>6742990260.5500002</v>
      </c>
      <c r="BP18" s="1057">
        <v>27801023422</v>
      </c>
      <c r="BQ18" s="1057">
        <v>2089970697</v>
      </c>
      <c r="BR18" s="1057">
        <v>27794176647</v>
      </c>
      <c r="BS18" s="1057">
        <v>6846775</v>
      </c>
      <c r="BT18" s="1057">
        <v>95806071</v>
      </c>
    </row>
    <row r="19" spans="1:72" ht="21.95" customHeight="1" x14ac:dyDescent="0.2">
      <c r="B19" s="1403" t="s">
        <v>361</v>
      </c>
      <c r="C19" s="1378"/>
      <c r="D19" s="1403"/>
      <c r="E19" s="1378"/>
      <c r="F19" s="1403"/>
      <c r="G19" s="1378"/>
      <c r="H19" s="1403"/>
      <c r="I19" s="1378"/>
      <c r="J19" s="1403"/>
      <c r="K19" s="1378"/>
      <c r="L19" s="1378"/>
      <c r="M19" s="1403"/>
      <c r="N19" s="1378"/>
      <c r="O19" s="1378"/>
      <c r="P19" s="1403"/>
      <c r="Q19" s="1378"/>
      <c r="R19" s="1403"/>
      <c r="S19" s="1378"/>
      <c r="T19" s="1402" t="s">
        <v>58</v>
      </c>
      <c r="U19" s="1378"/>
      <c r="V19" s="1378"/>
      <c r="W19" s="1378"/>
      <c r="X19" s="1378"/>
      <c r="Y19" s="1378"/>
      <c r="Z19" s="1378"/>
      <c r="AA19" s="1378"/>
      <c r="AB19" s="1403" t="s">
        <v>732</v>
      </c>
      <c r="AC19" s="1378"/>
      <c r="AD19" s="1378"/>
      <c r="AE19" s="1378"/>
      <c r="AF19" s="1378"/>
      <c r="AG19" s="1403" t="s">
        <v>735</v>
      </c>
      <c r="AH19" s="1378"/>
      <c r="AI19" s="1378"/>
      <c r="AJ19" s="1016" t="s">
        <v>417</v>
      </c>
      <c r="AK19" s="1404" t="s">
        <v>734</v>
      </c>
      <c r="AL19" s="1378"/>
      <c r="AM19" s="1378"/>
      <c r="AN19" s="1378"/>
      <c r="AO19" s="1378"/>
      <c r="AP19" s="1378"/>
      <c r="AQ19" s="1015">
        <v>129817132</v>
      </c>
      <c r="AR19" s="1053">
        <v>0</v>
      </c>
      <c r="AS19" s="1015">
        <v>0</v>
      </c>
      <c r="AT19" s="1015">
        <v>0</v>
      </c>
      <c r="AU19" s="1015">
        <v>0</v>
      </c>
      <c r="AV19" s="1053">
        <v>0</v>
      </c>
      <c r="AW19" s="1015">
        <v>0</v>
      </c>
      <c r="AX19" s="1053">
        <v>0</v>
      </c>
      <c r="AY19" s="1015">
        <v>0</v>
      </c>
      <c r="AZ19" s="1053">
        <v>0</v>
      </c>
      <c r="BA19" s="1015">
        <v>0</v>
      </c>
      <c r="BB19" s="1015">
        <v>0</v>
      </c>
      <c r="BC19" s="1015">
        <v>0</v>
      </c>
      <c r="BD19" s="1015">
        <v>0</v>
      </c>
      <c r="BG19" s="1057">
        <v>129817132</v>
      </c>
      <c r="BH19" s="1057">
        <v>0</v>
      </c>
      <c r="BI19" s="1057">
        <v>0</v>
      </c>
      <c r="BJ19" s="1057">
        <v>0</v>
      </c>
      <c r="BK19" s="1057">
        <v>0</v>
      </c>
      <c r="BL19" s="1057">
        <v>0</v>
      </c>
      <c r="BM19" s="1057">
        <v>0</v>
      </c>
      <c r="BN19" s="1057">
        <v>0</v>
      </c>
      <c r="BO19" s="1057">
        <v>0</v>
      </c>
      <c r="BP19" s="1057">
        <v>0</v>
      </c>
      <c r="BQ19" s="1057">
        <v>0</v>
      </c>
      <c r="BR19" s="1057">
        <v>0</v>
      </c>
      <c r="BS19" s="1057">
        <v>0</v>
      </c>
      <c r="BT19" s="1057">
        <v>0</v>
      </c>
    </row>
    <row r="20" spans="1:72" ht="21.95" customHeight="1" x14ac:dyDescent="0.2">
      <c r="B20" s="1403" t="s">
        <v>361</v>
      </c>
      <c r="C20" s="1378"/>
      <c r="D20" s="1403"/>
      <c r="E20" s="1378"/>
      <c r="F20" s="1403"/>
      <c r="G20" s="1378"/>
      <c r="H20" s="1403"/>
      <c r="I20" s="1378"/>
      <c r="J20" s="1403"/>
      <c r="K20" s="1378"/>
      <c r="L20" s="1378"/>
      <c r="M20" s="1403"/>
      <c r="N20" s="1378"/>
      <c r="O20" s="1378"/>
      <c r="P20" s="1403"/>
      <c r="Q20" s="1378"/>
      <c r="R20" s="1403"/>
      <c r="S20" s="1378"/>
      <c r="T20" s="1402" t="s">
        <v>58</v>
      </c>
      <c r="U20" s="1378"/>
      <c r="V20" s="1378"/>
      <c r="W20" s="1378"/>
      <c r="X20" s="1378"/>
      <c r="Y20" s="1378"/>
      <c r="Z20" s="1378"/>
      <c r="AA20" s="1378"/>
      <c r="AB20" s="1403" t="s">
        <v>732</v>
      </c>
      <c r="AC20" s="1378"/>
      <c r="AD20" s="1378"/>
      <c r="AE20" s="1378"/>
      <c r="AF20" s="1378"/>
      <c r="AG20" s="1403" t="s">
        <v>735</v>
      </c>
      <c r="AH20" s="1378"/>
      <c r="AI20" s="1378"/>
      <c r="AJ20" s="1016" t="s">
        <v>433</v>
      </c>
      <c r="AK20" s="1404" t="s">
        <v>736</v>
      </c>
      <c r="AL20" s="1378"/>
      <c r="AM20" s="1378"/>
      <c r="AN20" s="1378"/>
      <c r="AO20" s="1378"/>
      <c r="AP20" s="1378"/>
      <c r="AQ20" s="1015">
        <v>519000000</v>
      </c>
      <c r="AR20" s="1053">
        <v>0</v>
      </c>
      <c r="AS20" s="1015">
        <v>0</v>
      </c>
      <c r="AT20" s="1015">
        <v>0</v>
      </c>
      <c r="AU20" s="1015">
        <v>0</v>
      </c>
      <c r="AV20" s="1053">
        <v>0</v>
      </c>
      <c r="AW20" s="1015">
        <v>0</v>
      </c>
      <c r="AX20" s="1053">
        <v>0</v>
      </c>
      <c r="AY20" s="1015">
        <v>0</v>
      </c>
      <c r="AZ20" s="1053">
        <v>0</v>
      </c>
      <c r="BA20" s="1015">
        <v>0</v>
      </c>
      <c r="BB20" s="1015">
        <v>0</v>
      </c>
      <c r="BC20" s="1015">
        <v>0</v>
      </c>
      <c r="BD20" s="1015">
        <v>0</v>
      </c>
      <c r="BG20" s="1057">
        <v>519000000</v>
      </c>
      <c r="BH20" s="1057">
        <v>0</v>
      </c>
      <c r="BI20" s="1057">
        <v>0</v>
      </c>
      <c r="BJ20" s="1057">
        <v>0</v>
      </c>
      <c r="BK20" s="1057">
        <v>0</v>
      </c>
      <c r="BL20" s="1057">
        <v>0</v>
      </c>
      <c r="BM20" s="1057">
        <v>0</v>
      </c>
      <c r="BN20" s="1057">
        <v>0</v>
      </c>
      <c r="BO20" s="1057">
        <v>0</v>
      </c>
      <c r="BP20" s="1057">
        <v>0</v>
      </c>
      <c r="BQ20" s="1057">
        <v>0</v>
      </c>
      <c r="BR20" s="1057">
        <v>0</v>
      </c>
      <c r="BS20" s="1057">
        <v>0</v>
      </c>
      <c r="BT20" s="1057">
        <v>0</v>
      </c>
    </row>
    <row r="21" spans="1:72" ht="21.95" customHeight="1" x14ac:dyDescent="0.2">
      <c r="B21" s="1403" t="s">
        <v>361</v>
      </c>
      <c r="C21" s="1378"/>
      <c r="D21" s="1403"/>
      <c r="E21" s="1378"/>
      <c r="F21" s="1403"/>
      <c r="G21" s="1378"/>
      <c r="H21" s="1403"/>
      <c r="I21" s="1378"/>
      <c r="J21" s="1403"/>
      <c r="K21" s="1378"/>
      <c r="L21" s="1378"/>
      <c r="M21" s="1403"/>
      <c r="N21" s="1378"/>
      <c r="O21" s="1378"/>
      <c r="P21" s="1403"/>
      <c r="Q21" s="1378"/>
      <c r="R21" s="1403"/>
      <c r="S21" s="1378"/>
      <c r="T21" s="1402" t="s">
        <v>58</v>
      </c>
      <c r="U21" s="1378"/>
      <c r="V21" s="1378"/>
      <c r="W21" s="1378"/>
      <c r="X21" s="1378"/>
      <c r="Y21" s="1378"/>
      <c r="Z21" s="1378"/>
      <c r="AA21" s="1378"/>
      <c r="AB21" s="1403" t="s">
        <v>732</v>
      </c>
      <c r="AC21" s="1378"/>
      <c r="AD21" s="1378"/>
      <c r="AE21" s="1378"/>
      <c r="AF21" s="1378"/>
      <c r="AG21" s="1403" t="s">
        <v>735</v>
      </c>
      <c r="AH21" s="1378"/>
      <c r="AI21" s="1378"/>
      <c r="AJ21" s="1016" t="s">
        <v>370</v>
      </c>
      <c r="AK21" s="1404" t="s">
        <v>737</v>
      </c>
      <c r="AL21" s="1378"/>
      <c r="AM21" s="1378"/>
      <c r="AN21" s="1378"/>
      <c r="AO21" s="1378"/>
      <c r="AP21" s="1378"/>
      <c r="AQ21" s="1015">
        <v>64533630000</v>
      </c>
      <c r="AR21" s="1053">
        <v>1044682567</v>
      </c>
      <c r="AS21" s="1015">
        <v>21330501344</v>
      </c>
      <c r="AT21" s="1015">
        <v>0</v>
      </c>
      <c r="AU21" s="1015">
        <v>0</v>
      </c>
      <c r="AV21" s="1053">
        <v>24404931176</v>
      </c>
      <c r="AW21" s="1015">
        <v>23360248609</v>
      </c>
      <c r="AX21" s="1053">
        <v>15386424828.5</v>
      </c>
      <c r="AY21" s="1015">
        <v>9018506347.5</v>
      </c>
      <c r="AZ21" s="1053">
        <v>14942321216.5</v>
      </c>
      <c r="BA21" s="1015">
        <v>444103612</v>
      </c>
      <c r="BB21" s="1015">
        <v>14942321216.5</v>
      </c>
      <c r="BC21" s="1015">
        <v>0</v>
      </c>
      <c r="BD21" s="1015">
        <v>0</v>
      </c>
      <c r="BG21" s="1057">
        <v>64533630000</v>
      </c>
      <c r="BH21" s="1057">
        <v>1044682567</v>
      </c>
      <c r="BI21" s="1057">
        <v>21330501344</v>
      </c>
      <c r="BJ21" s="1057">
        <v>0</v>
      </c>
      <c r="BK21" s="1057">
        <v>0</v>
      </c>
      <c r="BL21" s="1057">
        <v>24404931176</v>
      </c>
      <c r="BM21" s="1057">
        <v>23360248609</v>
      </c>
      <c r="BN21" s="1057">
        <v>15386424828.5</v>
      </c>
      <c r="BO21" s="1057">
        <v>9018506347.5</v>
      </c>
      <c r="BP21" s="1057">
        <v>14942321216.5</v>
      </c>
      <c r="BQ21" s="1057">
        <v>444103612</v>
      </c>
      <c r="BR21" s="1057">
        <v>14942321216.5</v>
      </c>
      <c r="BS21" s="1057">
        <v>0</v>
      </c>
      <c r="BT21" s="1057">
        <v>0</v>
      </c>
    </row>
    <row r="22" spans="1:72" ht="21.95" customHeight="1" x14ac:dyDescent="0.2">
      <c r="B22" s="1403" t="s">
        <v>361</v>
      </c>
      <c r="C22" s="1378"/>
      <c r="D22" s="1403" t="s">
        <v>738</v>
      </c>
      <c r="E22" s="1378"/>
      <c r="F22" s="1403"/>
      <c r="G22" s="1378"/>
      <c r="H22" s="1403"/>
      <c r="I22" s="1378"/>
      <c r="J22" s="1403"/>
      <c r="K22" s="1378"/>
      <c r="L22" s="1378"/>
      <c r="M22" s="1403"/>
      <c r="N22" s="1378"/>
      <c r="O22" s="1378"/>
      <c r="P22" s="1403"/>
      <c r="Q22" s="1378"/>
      <c r="R22" s="1403"/>
      <c r="S22" s="1378"/>
      <c r="T22" s="1402" t="s">
        <v>57</v>
      </c>
      <c r="U22" s="1378"/>
      <c r="V22" s="1378"/>
      <c r="W22" s="1378"/>
      <c r="X22" s="1378"/>
      <c r="Y22" s="1378"/>
      <c r="Z22" s="1378"/>
      <c r="AA22" s="1378"/>
      <c r="AB22" s="1403" t="s">
        <v>732</v>
      </c>
      <c r="AC22" s="1378"/>
      <c r="AD22" s="1378"/>
      <c r="AE22" s="1378"/>
      <c r="AF22" s="1378"/>
      <c r="AG22" s="1403" t="s">
        <v>733</v>
      </c>
      <c r="AH22" s="1378"/>
      <c r="AI22" s="1378"/>
      <c r="AJ22" s="1016" t="s">
        <v>417</v>
      </c>
      <c r="AK22" s="1404" t="s">
        <v>734</v>
      </c>
      <c r="AL22" s="1378"/>
      <c r="AM22" s="1378"/>
      <c r="AN22" s="1378"/>
      <c r="AO22" s="1378"/>
      <c r="AP22" s="1378"/>
      <c r="AQ22" s="1015">
        <v>169113990302</v>
      </c>
      <c r="AR22" s="1053">
        <v>32831202</v>
      </c>
      <c r="AS22" s="1015">
        <v>112960770</v>
      </c>
      <c r="AT22" s="1015">
        <v>7337757934</v>
      </c>
      <c r="AU22" s="1015">
        <v>0</v>
      </c>
      <c r="AV22" s="1053">
        <v>12204391323</v>
      </c>
      <c r="AW22" s="1015">
        <v>12171560121</v>
      </c>
      <c r="AX22" s="1053">
        <v>12321467576</v>
      </c>
      <c r="AY22" s="1015">
        <v>117076253</v>
      </c>
      <c r="AZ22" s="1053">
        <v>12316317542</v>
      </c>
      <c r="BA22" s="1015">
        <v>5150034</v>
      </c>
      <c r="BB22" s="1015">
        <v>12316317542</v>
      </c>
      <c r="BC22" s="1015">
        <v>0</v>
      </c>
      <c r="BD22" s="1015">
        <v>95797571</v>
      </c>
      <c r="BG22" s="1057">
        <v>169113990302</v>
      </c>
      <c r="BH22" s="1057">
        <v>32831202</v>
      </c>
      <c r="BI22" s="1057">
        <v>112960770</v>
      </c>
      <c r="BJ22" s="1057">
        <v>7337757934</v>
      </c>
      <c r="BK22" s="1057">
        <v>0</v>
      </c>
      <c r="BL22" s="1057">
        <v>12204391323</v>
      </c>
      <c r="BM22" s="1057">
        <v>12171560121</v>
      </c>
      <c r="BN22" s="1057">
        <v>12321467576</v>
      </c>
      <c r="BO22" s="1057">
        <v>117076253</v>
      </c>
      <c r="BP22" s="1057">
        <v>12316317542</v>
      </c>
      <c r="BQ22" s="1057">
        <v>5150034</v>
      </c>
      <c r="BR22" s="1057">
        <v>12316317542</v>
      </c>
      <c r="BS22" s="1057">
        <v>0</v>
      </c>
      <c r="BT22" s="1057">
        <v>95797571</v>
      </c>
    </row>
    <row r="23" spans="1:72" ht="21.95" customHeight="1" x14ac:dyDescent="0.2">
      <c r="B23" s="1403" t="s">
        <v>361</v>
      </c>
      <c r="C23" s="1378"/>
      <c r="D23" s="1403" t="s">
        <v>738</v>
      </c>
      <c r="E23" s="1378"/>
      <c r="F23" s="1403" t="s">
        <v>739</v>
      </c>
      <c r="G23" s="1378"/>
      <c r="H23" s="1403"/>
      <c r="I23" s="1378"/>
      <c r="J23" s="1403"/>
      <c r="K23" s="1378"/>
      <c r="L23" s="1378"/>
      <c r="M23" s="1403"/>
      <c r="N23" s="1378"/>
      <c r="O23" s="1378"/>
      <c r="P23" s="1403"/>
      <c r="Q23" s="1378"/>
      <c r="R23" s="1403"/>
      <c r="S23" s="1378"/>
      <c r="T23" s="1402" t="s">
        <v>57</v>
      </c>
      <c r="U23" s="1378"/>
      <c r="V23" s="1378"/>
      <c r="W23" s="1378"/>
      <c r="X23" s="1378"/>
      <c r="Y23" s="1378"/>
      <c r="Z23" s="1378"/>
      <c r="AA23" s="1378"/>
      <c r="AB23" s="1403" t="s">
        <v>732</v>
      </c>
      <c r="AC23" s="1378"/>
      <c r="AD23" s="1378"/>
      <c r="AE23" s="1378"/>
      <c r="AF23" s="1378"/>
      <c r="AG23" s="1403" t="s">
        <v>733</v>
      </c>
      <c r="AH23" s="1378"/>
      <c r="AI23" s="1378"/>
      <c r="AJ23" s="1016" t="s">
        <v>417</v>
      </c>
      <c r="AK23" s="1404" t="s">
        <v>734</v>
      </c>
      <c r="AL23" s="1378"/>
      <c r="AM23" s="1378"/>
      <c r="AN23" s="1378"/>
      <c r="AO23" s="1378"/>
      <c r="AP23" s="1378"/>
      <c r="AQ23" s="1015">
        <v>169113990302</v>
      </c>
      <c r="AR23" s="1053">
        <v>32831202</v>
      </c>
      <c r="AS23" s="1015">
        <v>112960770</v>
      </c>
      <c r="AT23" s="1015">
        <v>7337757934</v>
      </c>
      <c r="AU23" s="1015">
        <v>0</v>
      </c>
      <c r="AV23" s="1053">
        <v>12204391323</v>
      </c>
      <c r="AW23" s="1015">
        <v>12171560121</v>
      </c>
      <c r="AX23" s="1053">
        <v>12321467576</v>
      </c>
      <c r="AY23" s="1015">
        <v>117076253</v>
      </c>
      <c r="AZ23" s="1053">
        <v>12316317542</v>
      </c>
      <c r="BA23" s="1015">
        <v>5150034</v>
      </c>
      <c r="BB23" s="1015">
        <v>12316317542</v>
      </c>
      <c r="BC23" s="1015">
        <v>0</v>
      </c>
      <c r="BD23" s="1015">
        <v>95797571</v>
      </c>
      <c r="BG23" s="1057">
        <v>169113990302</v>
      </c>
      <c r="BH23" s="1057">
        <v>32831202</v>
      </c>
      <c r="BI23" s="1057">
        <v>112960770</v>
      </c>
      <c r="BJ23" s="1057">
        <v>7337757934</v>
      </c>
      <c r="BK23" s="1057">
        <v>0</v>
      </c>
      <c r="BL23" s="1057">
        <v>12204391323</v>
      </c>
      <c r="BM23" s="1057">
        <v>12171560121</v>
      </c>
      <c r="BN23" s="1057">
        <v>12321467576</v>
      </c>
      <c r="BO23" s="1057">
        <v>117076253</v>
      </c>
      <c r="BP23" s="1057">
        <v>12316317542</v>
      </c>
      <c r="BQ23" s="1057">
        <v>5150034</v>
      </c>
      <c r="BR23" s="1057">
        <v>12316317542</v>
      </c>
      <c r="BS23" s="1057">
        <v>0</v>
      </c>
      <c r="BT23" s="1057">
        <v>95797571</v>
      </c>
    </row>
    <row r="24" spans="1:72" ht="21.95" customHeight="1" x14ac:dyDescent="0.2">
      <c r="B24" s="1403" t="s">
        <v>361</v>
      </c>
      <c r="C24" s="1378"/>
      <c r="D24" s="1403" t="s">
        <v>738</v>
      </c>
      <c r="E24" s="1378"/>
      <c r="F24" s="1403" t="s">
        <v>739</v>
      </c>
      <c r="G24" s="1378"/>
      <c r="H24" s="1403" t="s">
        <v>738</v>
      </c>
      <c r="I24" s="1378"/>
      <c r="J24" s="1403"/>
      <c r="K24" s="1378"/>
      <c r="L24" s="1378"/>
      <c r="M24" s="1403"/>
      <c r="N24" s="1378"/>
      <c r="O24" s="1378"/>
      <c r="P24" s="1403"/>
      <c r="Q24" s="1378"/>
      <c r="R24" s="1403"/>
      <c r="S24" s="1378"/>
      <c r="T24" s="1402" t="s">
        <v>740</v>
      </c>
      <c r="U24" s="1378"/>
      <c r="V24" s="1378"/>
      <c r="W24" s="1378"/>
      <c r="X24" s="1378"/>
      <c r="Y24" s="1378"/>
      <c r="Z24" s="1378"/>
      <c r="AA24" s="1378"/>
      <c r="AB24" s="1403" t="s">
        <v>732</v>
      </c>
      <c r="AC24" s="1378"/>
      <c r="AD24" s="1378"/>
      <c r="AE24" s="1378"/>
      <c r="AF24" s="1378"/>
      <c r="AG24" s="1403" t="s">
        <v>733</v>
      </c>
      <c r="AH24" s="1378"/>
      <c r="AI24" s="1378"/>
      <c r="AJ24" s="1016" t="s">
        <v>417</v>
      </c>
      <c r="AK24" s="1404" t="s">
        <v>734</v>
      </c>
      <c r="AL24" s="1378"/>
      <c r="AM24" s="1378"/>
      <c r="AN24" s="1378"/>
      <c r="AO24" s="1378"/>
      <c r="AP24" s="1378"/>
      <c r="AQ24" s="1015">
        <v>124041940802</v>
      </c>
      <c r="AR24" s="1053">
        <v>2831202</v>
      </c>
      <c r="AS24" s="1015">
        <v>19654000</v>
      </c>
      <c r="AT24" s="1015">
        <v>5852012334</v>
      </c>
      <c r="AU24" s="1015">
        <v>0</v>
      </c>
      <c r="AV24" s="1053">
        <v>9090677697</v>
      </c>
      <c r="AW24" s="1015">
        <v>9087846495</v>
      </c>
      <c r="AX24" s="1053">
        <v>9090677697</v>
      </c>
      <c r="AY24" s="1015">
        <v>0</v>
      </c>
      <c r="AZ24" s="1053">
        <v>9087846495</v>
      </c>
      <c r="BA24" s="1015">
        <v>2831202</v>
      </c>
      <c r="BB24" s="1015">
        <v>9087846495</v>
      </c>
      <c r="BC24" s="1015">
        <v>0</v>
      </c>
      <c r="BD24" s="1015">
        <v>63363263</v>
      </c>
      <c r="BG24" s="1057">
        <v>124041940802</v>
      </c>
      <c r="BH24" s="1057">
        <v>2831202</v>
      </c>
      <c r="BI24" s="1057">
        <v>19654000</v>
      </c>
      <c r="BJ24" s="1057">
        <v>5852012334</v>
      </c>
      <c r="BK24" s="1057">
        <v>0</v>
      </c>
      <c r="BL24" s="1057">
        <v>9090677697</v>
      </c>
      <c r="BM24" s="1057">
        <v>9087846495</v>
      </c>
      <c r="BN24" s="1057">
        <v>9090677697</v>
      </c>
      <c r="BO24" s="1057">
        <v>0</v>
      </c>
      <c r="BP24" s="1057">
        <v>9087846495</v>
      </c>
      <c r="BQ24" s="1057">
        <v>2831202</v>
      </c>
      <c r="BR24" s="1057">
        <v>9087846495</v>
      </c>
      <c r="BS24" s="1057">
        <v>0</v>
      </c>
      <c r="BT24" s="1057">
        <v>63363263</v>
      </c>
    </row>
    <row r="25" spans="1:72" ht="21.95" customHeight="1" x14ac:dyDescent="0.2">
      <c r="B25" s="1411" t="s">
        <v>361</v>
      </c>
      <c r="C25" s="1378"/>
      <c r="D25" s="1411" t="s">
        <v>738</v>
      </c>
      <c r="E25" s="1378"/>
      <c r="F25" s="1411" t="s">
        <v>739</v>
      </c>
      <c r="G25" s="1378"/>
      <c r="H25" s="1411" t="s">
        <v>738</v>
      </c>
      <c r="I25" s="1378"/>
      <c r="J25" s="1411" t="s">
        <v>738</v>
      </c>
      <c r="K25" s="1378"/>
      <c r="L25" s="1378"/>
      <c r="M25" s="1411"/>
      <c r="N25" s="1378"/>
      <c r="O25" s="1378"/>
      <c r="P25" s="1411"/>
      <c r="Q25" s="1378"/>
      <c r="R25" s="1411"/>
      <c r="S25" s="1378"/>
      <c r="T25" s="1412" t="s">
        <v>608</v>
      </c>
      <c r="U25" s="1378"/>
      <c r="V25" s="1378"/>
      <c r="W25" s="1378"/>
      <c r="X25" s="1378"/>
      <c r="Y25" s="1378"/>
      <c r="Z25" s="1378"/>
      <c r="AA25" s="1378"/>
      <c r="AB25" s="1411" t="s">
        <v>732</v>
      </c>
      <c r="AC25" s="1378"/>
      <c r="AD25" s="1378"/>
      <c r="AE25" s="1378"/>
      <c r="AF25" s="1378"/>
      <c r="AG25" s="1411" t="s">
        <v>733</v>
      </c>
      <c r="AH25" s="1378"/>
      <c r="AI25" s="1378"/>
      <c r="AJ25" s="1019" t="s">
        <v>417</v>
      </c>
      <c r="AK25" s="1413" t="s">
        <v>734</v>
      </c>
      <c r="AL25" s="1378"/>
      <c r="AM25" s="1378"/>
      <c r="AN25" s="1378"/>
      <c r="AO25" s="1378"/>
      <c r="AP25" s="1378"/>
      <c r="AQ25" s="1015">
        <v>95112000000</v>
      </c>
      <c r="AR25" s="1053">
        <v>0</v>
      </c>
      <c r="AS25" s="1015">
        <v>0</v>
      </c>
      <c r="AT25" s="1015">
        <v>4539817132</v>
      </c>
      <c r="AU25" s="1015">
        <v>0</v>
      </c>
      <c r="AV25" s="1053">
        <v>7707630021</v>
      </c>
      <c r="AW25" s="1015">
        <v>7707630021</v>
      </c>
      <c r="AX25" s="1053">
        <v>7707630021</v>
      </c>
      <c r="AY25" s="1015">
        <v>0</v>
      </c>
      <c r="AZ25" s="1053">
        <v>7707630021</v>
      </c>
      <c r="BA25" s="1015">
        <v>0</v>
      </c>
      <c r="BB25" s="1015">
        <v>7707630021</v>
      </c>
      <c r="BC25" s="1015">
        <v>0</v>
      </c>
      <c r="BD25" s="1015">
        <v>62328735</v>
      </c>
      <c r="BG25" s="1057">
        <v>95112000000</v>
      </c>
      <c r="BH25" s="1057">
        <v>0</v>
      </c>
      <c r="BI25" s="1057">
        <v>0</v>
      </c>
      <c r="BJ25" s="1057">
        <v>4539817132</v>
      </c>
      <c r="BK25" s="1057">
        <v>0</v>
      </c>
      <c r="BL25" s="1057">
        <v>7707630021</v>
      </c>
      <c r="BM25" s="1057">
        <v>7707630021</v>
      </c>
      <c r="BN25" s="1057">
        <v>7707630021</v>
      </c>
      <c r="BO25" s="1057">
        <v>0</v>
      </c>
      <c r="BP25" s="1057">
        <v>7707630021</v>
      </c>
      <c r="BQ25" s="1057">
        <v>0</v>
      </c>
      <c r="BR25" s="1057">
        <v>7707630021</v>
      </c>
      <c r="BS25" s="1057">
        <v>0</v>
      </c>
      <c r="BT25" s="1057">
        <v>62328735</v>
      </c>
    </row>
    <row r="26" spans="1:72" s="1054" customFormat="1" ht="21.95" customHeight="1" x14ac:dyDescent="0.2">
      <c r="A26" s="1054" t="str">
        <f>+B26&amp;D26&amp;F26&amp;H26&amp;J26&amp;M26&amp;AJ26</f>
        <v>A1011110</v>
      </c>
      <c r="B26" s="1430" t="s">
        <v>361</v>
      </c>
      <c r="C26" s="1431"/>
      <c r="D26" s="1430" t="s">
        <v>738</v>
      </c>
      <c r="E26" s="1431"/>
      <c r="F26" s="1430" t="s">
        <v>739</v>
      </c>
      <c r="G26" s="1431"/>
      <c r="H26" s="1430" t="s">
        <v>738</v>
      </c>
      <c r="I26" s="1431"/>
      <c r="J26" s="1430" t="s">
        <v>738</v>
      </c>
      <c r="K26" s="1431"/>
      <c r="L26" s="1431"/>
      <c r="M26" s="1430" t="s">
        <v>738</v>
      </c>
      <c r="N26" s="1431"/>
      <c r="O26" s="1431"/>
      <c r="P26" s="1430"/>
      <c r="Q26" s="1431"/>
      <c r="R26" s="1430"/>
      <c r="S26" s="1431"/>
      <c r="T26" s="1432" t="s">
        <v>362</v>
      </c>
      <c r="U26" s="1431"/>
      <c r="V26" s="1431"/>
      <c r="W26" s="1431"/>
      <c r="X26" s="1431"/>
      <c r="Y26" s="1431"/>
      <c r="Z26" s="1431"/>
      <c r="AA26" s="1431"/>
      <c r="AB26" s="1430" t="s">
        <v>732</v>
      </c>
      <c r="AC26" s="1431"/>
      <c r="AD26" s="1431"/>
      <c r="AE26" s="1431"/>
      <c r="AF26" s="1431"/>
      <c r="AG26" s="1430" t="s">
        <v>733</v>
      </c>
      <c r="AH26" s="1431"/>
      <c r="AI26" s="1431"/>
      <c r="AJ26" s="1055" t="s">
        <v>417</v>
      </c>
      <c r="AK26" s="1433" t="s">
        <v>734</v>
      </c>
      <c r="AL26" s="1431"/>
      <c r="AM26" s="1431"/>
      <c r="AN26" s="1431"/>
      <c r="AO26" s="1431"/>
      <c r="AP26" s="1431"/>
      <c r="AQ26" s="1056">
        <v>83798251029</v>
      </c>
      <c r="AR26" s="1056">
        <v>0</v>
      </c>
      <c r="AS26" s="1056">
        <v>0</v>
      </c>
      <c r="AT26" s="1056">
        <v>0</v>
      </c>
      <c r="AU26" s="1056">
        <v>0</v>
      </c>
      <c r="AV26" s="1056">
        <v>7209714789</v>
      </c>
      <c r="AW26" s="1056">
        <v>7209714789</v>
      </c>
      <c r="AX26" s="1056">
        <v>7209714789</v>
      </c>
      <c r="AY26" s="1056">
        <v>0</v>
      </c>
      <c r="AZ26" s="1056">
        <v>7209714789</v>
      </c>
      <c r="BA26" s="1056">
        <v>0</v>
      </c>
      <c r="BB26" s="1056">
        <v>7209714789</v>
      </c>
      <c r="BC26" s="1056">
        <v>0</v>
      </c>
      <c r="BD26" s="1056">
        <v>0</v>
      </c>
      <c r="BG26" s="1057">
        <v>83798251029</v>
      </c>
      <c r="BH26" s="1057">
        <v>0</v>
      </c>
      <c r="BI26" s="1057">
        <v>0</v>
      </c>
      <c r="BJ26" s="1057">
        <v>0</v>
      </c>
      <c r="BK26" s="1057">
        <v>0</v>
      </c>
      <c r="BL26" s="1057">
        <v>7209714789</v>
      </c>
      <c r="BM26" s="1057">
        <v>7209714789</v>
      </c>
      <c r="BN26" s="1057">
        <v>7209714789</v>
      </c>
      <c r="BO26" s="1057">
        <v>0</v>
      </c>
      <c r="BP26" s="1057">
        <v>7209714789</v>
      </c>
      <c r="BQ26" s="1057">
        <v>0</v>
      </c>
      <c r="BR26" s="1057">
        <v>7209714789</v>
      </c>
      <c r="BS26" s="1057">
        <v>0</v>
      </c>
      <c r="BT26" s="1057">
        <v>0</v>
      </c>
    </row>
    <row r="27" spans="1:72" ht="21.95" customHeight="1" x14ac:dyDescent="0.2">
      <c r="A27" s="1008" t="str">
        <f t="shared" ref="A27:A90" si="1">+B27&amp;D27&amp;F27&amp;H27&amp;J27&amp;M27&amp;AJ27</f>
        <v>A1011210</v>
      </c>
      <c r="B27" s="1411" t="s">
        <v>361</v>
      </c>
      <c r="C27" s="1378"/>
      <c r="D27" s="1411" t="s">
        <v>738</v>
      </c>
      <c r="E27" s="1378"/>
      <c r="F27" s="1411" t="s">
        <v>739</v>
      </c>
      <c r="G27" s="1378"/>
      <c r="H27" s="1411" t="s">
        <v>738</v>
      </c>
      <c r="I27" s="1378"/>
      <c r="J27" s="1411" t="s">
        <v>738</v>
      </c>
      <c r="K27" s="1378"/>
      <c r="L27" s="1378"/>
      <c r="M27" s="1411" t="s">
        <v>741</v>
      </c>
      <c r="N27" s="1378"/>
      <c r="O27" s="1378"/>
      <c r="P27" s="1411"/>
      <c r="Q27" s="1378"/>
      <c r="R27" s="1411"/>
      <c r="S27" s="1378"/>
      <c r="T27" s="1412" t="s">
        <v>363</v>
      </c>
      <c r="U27" s="1378"/>
      <c r="V27" s="1378"/>
      <c r="W27" s="1378"/>
      <c r="X27" s="1378"/>
      <c r="Y27" s="1378"/>
      <c r="Z27" s="1378"/>
      <c r="AA27" s="1378"/>
      <c r="AB27" s="1411" t="s">
        <v>732</v>
      </c>
      <c r="AC27" s="1378"/>
      <c r="AD27" s="1378"/>
      <c r="AE27" s="1378"/>
      <c r="AF27" s="1378"/>
      <c r="AG27" s="1411" t="s">
        <v>733</v>
      </c>
      <c r="AH27" s="1378"/>
      <c r="AI27" s="1378"/>
      <c r="AJ27" s="1019" t="s">
        <v>417</v>
      </c>
      <c r="AK27" s="1413" t="s">
        <v>734</v>
      </c>
      <c r="AL27" s="1378"/>
      <c r="AM27" s="1378"/>
      <c r="AN27" s="1378"/>
      <c r="AO27" s="1378"/>
      <c r="AP27" s="1378"/>
      <c r="AQ27" s="1015">
        <v>5687370614</v>
      </c>
      <c r="AR27" s="1053">
        <v>0</v>
      </c>
      <c r="AS27" s="1015">
        <v>0</v>
      </c>
      <c r="AT27" s="1015">
        <v>0</v>
      </c>
      <c r="AU27" s="1015">
        <v>0</v>
      </c>
      <c r="AV27" s="1053">
        <v>408340451</v>
      </c>
      <c r="AW27" s="1015">
        <v>408340451</v>
      </c>
      <c r="AX27" s="1053">
        <v>408340451</v>
      </c>
      <c r="AY27" s="1015">
        <v>0</v>
      </c>
      <c r="AZ27" s="1053">
        <v>408340451</v>
      </c>
      <c r="BA27" s="1015">
        <v>0</v>
      </c>
      <c r="BB27" s="1015">
        <v>408340451</v>
      </c>
      <c r="BC27" s="1015">
        <v>0</v>
      </c>
      <c r="BD27" s="1015">
        <v>0</v>
      </c>
      <c r="BG27" s="1057">
        <v>5687370614</v>
      </c>
      <c r="BH27" s="1057">
        <v>0</v>
      </c>
      <c r="BI27" s="1057">
        <v>0</v>
      </c>
      <c r="BJ27" s="1057">
        <v>0</v>
      </c>
      <c r="BK27" s="1057">
        <v>0</v>
      </c>
      <c r="BL27" s="1057">
        <v>408340451</v>
      </c>
      <c r="BM27" s="1057">
        <v>408340451</v>
      </c>
      <c r="BN27" s="1057">
        <v>408340451</v>
      </c>
      <c r="BO27" s="1057">
        <v>0</v>
      </c>
      <c r="BP27" s="1057">
        <v>408340451</v>
      </c>
      <c r="BQ27" s="1057">
        <v>0</v>
      </c>
      <c r="BR27" s="1057">
        <v>408340451</v>
      </c>
      <c r="BS27" s="1057">
        <v>0</v>
      </c>
      <c r="BT27" s="1057">
        <v>0</v>
      </c>
    </row>
    <row r="28" spans="1:72" ht="21.95" customHeight="1" x14ac:dyDescent="0.2">
      <c r="A28" s="1008" t="str">
        <f t="shared" si="1"/>
        <v>A1011410</v>
      </c>
      <c r="B28" s="1411" t="s">
        <v>361</v>
      </c>
      <c r="C28" s="1378"/>
      <c r="D28" s="1411" t="s">
        <v>738</v>
      </c>
      <c r="E28" s="1378"/>
      <c r="F28" s="1411" t="s">
        <v>739</v>
      </c>
      <c r="G28" s="1378"/>
      <c r="H28" s="1411" t="s">
        <v>738</v>
      </c>
      <c r="I28" s="1378"/>
      <c r="J28" s="1411" t="s">
        <v>738</v>
      </c>
      <c r="K28" s="1378"/>
      <c r="L28" s="1378"/>
      <c r="M28" s="1411" t="s">
        <v>742</v>
      </c>
      <c r="N28" s="1378"/>
      <c r="O28" s="1378"/>
      <c r="P28" s="1411"/>
      <c r="Q28" s="1378"/>
      <c r="R28" s="1411"/>
      <c r="S28" s="1378"/>
      <c r="T28" s="1412" t="s">
        <v>364</v>
      </c>
      <c r="U28" s="1378"/>
      <c r="V28" s="1378"/>
      <c r="W28" s="1378"/>
      <c r="X28" s="1378"/>
      <c r="Y28" s="1378"/>
      <c r="Z28" s="1378"/>
      <c r="AA28" s="1378"/>
      <c r="AB28" s="1411" t="s">
        <v>732</v>
      </c>
      <c r="AC28" s="1378"/>
      <c r="AD28" s="1378"/>
      <c r="AE28" s="1378"/>
      <c r="AF28" s="1378"/>
      <c r="AG28" s="1411" t="s">
        <v>733</v>
      </c>
      <c r="AH28" s="1378"/>
      <c r="AI28" s="1378"/>
      <c r="AJ28" s="1019" t="s">
        <v>417</v>
      </c>
      <c r="AK28" s="1413" t="s">
        <v>734</v>
      </c>
      <c r="AL28" s="1378"/>
      <c r="AM28" s="1378"/>
      <c r="AN28" s="1378"/>
      <c r="AO28" s="1378"/>
      <c r="AP28" s="1378"/>
      <c r="AQ28" s="1015">
        <v>1086561225</v>
      </c>
      <c r="AR28" s="1053">
        <v>0</v>
      </c>
      <c r="AS28" s="1015">
        <v>0</v>
      </c>
      <c r="AT28" s="1015">
        <v>0</v>
      </c>
      <c r="AU28" s="1015">
        <v>0</v>
      </c>
      <c r="AV28" s="1053">
        <v>89574781</v>
      </c>
      <c r="AW28" s="1015">
        <v>89574781</v>
      </c>
      <c r="AX28" s="1053">
        <v>89574781</v>
      </c>
      <c r="AY28" s="1015">
        <v>0</v>
      </c>
      <c r="AZ28" s="1053">
        <v>89574781</v>
      </c>
      <c r="BA28" s="1015">
        <v>0</v>
      </c>
      <c r="BB28" s="1015">
        <v>89574781</v>
      </c>
      <c r="BC28" s="1015">
        <v>0</v>
      </c>
      <c r="BD28" s="1015">
        <v>62328735</v>
      </c>
      <c r="BG28" s="1057">
        <v>1086561225</v>
      </c>
      <c r="BH28" s="1057">
        <v>0</v>
      </c>
      <c r="BI28" s="1057">
        <v>0</v>
      </c>
      <c r="BJ28" s="1057">
        <v>0</v>
      </c>
      <c r="BK28" s="1057">
        <v>0</v>
      </c>
      <c r="BL28" s="1057">
        <v>89574781</v>
      </c>
      <c r="BM28" s="1057">
        <v>89574781</v>
      </c>
      <c r="BN28" s="1057">
        <v>89574781</v>
      </c>
      <c r="BO28" s="1057">
        <v>0</v>
      </c>
      <c r="BP28" s="1057">
        <v>89574781</v>
      </c>
      <c r="BQ28" s="1057">
        <v>0</v>
      </c>
      <c r="BR28" s="1057">
        <v>89574781</v>
      </c>
      <c r="BS28" s="1057">
        <v>0</v>
      </c>
      <c r="BT28" s="1057">
        <v>62328735</v>
      </c>
    </row>
    <row r="29" spans="1:72" ht="21.95" customHeight="1" x14ac:dyDescent="0.2">
      <c r="A29" s="1008" t="str">
        <f t="shared" si="1"/>
        <v>A101410</v>
      </c>
      <c r="B29" s="1411" t="s">
        <v>361</v>
      </c>
      <c r="C29" s="1378"/>
      <c r="D29" s="1411" t="s">
        <v>738</v>
      </c>
      <c r="E29" s="1378"/>
      <c r="F29" s="1411" t="s">
        <v>739</v>
      </c>
      <c r="G29" s="1378"/>
      <c r="H29" s="1411" t="s">
        <v>738</v>
      </c>
      <c r="I29" s="1378"/>
      <c r="J29" s="1411" t="s">
        <v>742</v>
      </c>
      <c r="K29" s="1378"/>
      <c r="L29" s="1378"/>
      <c r="M29" s="1411"/>
      <c r="N29" s="1378"/>
      <c r="O29" s="1378"/>
      <c r="P29" s="1411"/>
      <c r="Q29" s="1378"/>
      <c r="R29" s="1411"/>
      <c r="S29" s="1378"/>
      <c r="T29" s="1412" t="s">
        <v>609</v>
      </c>
      <c r="U29" s="1378"/>
      <c r="V29" s="1378"/>
      <c r="W29" s="1378"/>
      <c r="X29" s="1378"/>
      <c r="Y29" s="1378"/>
      <c r="Z29" s="1378"/>
      <c r="AA29" s="1378"/>
      <c r="AB29" s="1411" t="s">
        <v>732</v>
      </c>
      <c r="AC29" s="1378"/>
      <c r="AD29" s="1378"/>
      <c r="AE29" s="1378"/>
      <c r="AF29" s="1378"/>
      <c r="AG29" s="1411" t="s">
        <v>733</v>
      </c>
      <c r="AH29" s="1378"/>
      <c r="AI29" s="1378"/>
      <c r="AJ29" s="1019" t="s">
        <v>417</v>
      </c>
      <c r="AK29" s="1413" t="s">
        <v>734</v>
      </c>
      <c r="AL29" s="1378"/>
      <c r="AM29" s="1378"/>
      <c r="AN29" s="1378"/>
      <c r="AO29" s="1378"/>
      <c r="AP29" s="1378"/>
      <c r="AQ29" s="1015">
        <v>1629000000</v>
      </c>
      <c r="AR29" s="1053">
        <v>0</v>
      </c>
      <c r="AS29" s="1015">
        <v>15290000</v>
      </c>
      <c r="AT29" s="1015">
        <v>2831202</v>
      </c>
      <c r="AU29" s="1015">
        <v>0</v>
      </c>
      <c r="AV29" s="1053">
        <v>121140632</v>
      </c>
      <c r="AW29" s="1015">
        <v>121140632</v>
      </c>
      <c r="AX29" s="1053">
        <v>121140632</v>
      </c>
      <c r="AY29" s="1015">
        <v>0</v>
      </c>
      <c r="AZ29" s="1053">
        <v>121140632</v>
      </c>
      <c r="BA29" s="1015">
        <v>0</v>
      </c>
      <c r="BB29" s="1015">
        <v>121140632</v>
      </c>
      <c r="BC29" s="1015">
        <v>0</v>
      </c>
      <c r="BD29" s="1015">
        <v>0</v>
      </c>
      <c r="BG29" s="1057">
        <v>1629000000</v>
      </c>
      <c r="BH29" s="1057">
        <v>0</v>
      </c>
      <c r="BI29" s="1057">
        <v>15290000</v>
      </c>
      <c r="BJ29" s="1057">
        <v>2831202</v>
      </c>
      <c r="BK29" s="1057">
        <v>0</v>
      </c>
      <c r="BL29" s="1057">
        <v>121140632</v>
      </c>
      <c r="BM29" s="1057">
        <v>121140632</v>
      </c>
      <c r="BN29" s="1057">
        <v>121140632</v>
      </c>
      <c r="BO29" s="1057">
        <v>0</v>
      </c>
      <c r="BP29" s="1057">
        <v>121140632</v>
      </c>
      <c r="BQ29" s="1057">
        <v>0</v>
      </c>
      <c r="BR29" s="1057">
        <v>121140632</v>
      </c>
      <c r="BS29" s="1057">
        <v>0</v>
      </c>
      <c r="BT29" s="1057">
        <v>0</v>
      </c>
    </row>
    <row r="30" spans="1:72" ht="21.95" customHeight="1" x14ac:dyDescent="0.2">
      <c r="A30" s="1008" t="str">
        <f t="shared" si="1"/>
        <v>A1014210</v>
      </c>
      <c r="B30" s="1411" t="s">
        <v>361</v>
      </c>
      <c r="C30" s="1378"/>
      <c r="D30" s="1411" t="s">
        <v>738</v>
      </c>
      <c r="E30" s="1378"/>
      <c r="F30" s="1411" t="s">
        <v>739</v>
      </c>
      <c r="G30" s="1378"/>
      <c r="H30" s="1411" t="s">
        <v>738</v>
      </c>
      <c r="I30" s="1378"/>
      <c r="J30" s="1411" t="s">
        <v>742</v>
      </c>
      <c r="K30" s="1378"/>
      <c r="L30" s="1378"/>
      <c r="M30" s="1411" t="s">
        <v>741</v>
      </c>
      <c r="N30" s="1378"/>
      <c r="O30" s="1378"/>
      <c r="P30" s="1411"/>
      <c r="Q30" s="1378"/>
      <c r="R30" s="1411"/>
      <c r="S30" s="1378"/>
      <c r="T30" s="1412" t="s">
        <v>365</v>
      </c>
      <c r="U30" s="1378"/>
      <c r="V30" s="1378"/>
      <c r="W30" s="1378"/>
      <c r="X30" s="1378"/>
      <c r="Y30" s="1378"/>
      <c r="Z30" s="1378"/>
      <c r="AA30" s="1378"/>
      <c r="AB30" s="1411" t="s">
        <v>732</v>
      </c>
      <c r="AC30" s="1378"/>
      <c r="AD30" s="1378"/>
      <c r="AE30" s="1378"/>
      <c r="AF30" s="1378"/>
      <c r="AG30" s="1411" t="s">
        <v>733</v>
      </c>
      <c r="AH30" s="1378"/>
      <c r="AI30" s="1378"/>
      <c r="AJ30" s="1019" t="s">
        <v>417</v>
      </c>
      <c r="AK30" s="1413" t="s">
        <v>734</v>
      </c>
      <c r="AL30" s="1378"/>
      <c r="AM30" s="1378"/>
      <c r="AN30" s="1378"/>
      <c r="AO30" s="1378"/>
      <c r="AP30" s="1378"/>
      <c r="AQ30" s="1015">
        <v>1626168798</v>
      </c>
      <c r="AR30" s="1053">
        <v>0</v>
      </c>
      <c r="AS30" s="1015">
        <v>15290000</v>
      </c>
      <c r="AT30" s="1015">
        <v>0</v>
      </c>
      <c r="AU30" s="1015">
        <v>0</v>
      </c>
      <c r="AV30" s="1053">
        <v>121140632</v>
      </c>
      <c r="AW30" s="1015">
        <v>121140632</v>
      </c>
      <c r="AX30" s="1053">
        <v>121140632</v>
      </c>
      <c r="AY30" s="1015">
        <v>0</v>
      </c>
      <c r="AZ30" s="1053">
        <v>121140632</v>
      </c>
      <c r="BA30" s="1015">
        <v>0</v>
      </c>
      <c r="BB30" s="1015">
        <v>121140632</v>
      </c>
      <c r="BC30" s="1015">
        <v>0</v>
      </c>
      <c r="BD30" s="1015">
        <v>0</v>
      </c>
      <c r="BG30" s="1057">
        <v>1626168798</v>
      </c>
      <c r="BH30" s="1057">
        <v>0</v>
      </c>
      <c r="BI30" s="1057">
        <v>15290000</v>
      </c>
      <c r="BJ30" s="1057">
        <v>0</v>
      </c>
      <c r="BK30" s="1057">
        <v>0</v>
      </c>
      <c r="BL30" s="1057">
        <v>121140632</v>
      </c>
      <c r="BM30" s="1057">
        <v>121140632</v>
      </c>
      <c r="BN30" s="1057">
        <v>121140632</v>
      </c>
      <c r="BO30" s="1057">
        <v>0</v>
      </c>
      <c r="BP30" s="1057">
        <v>121140632</v>
      </c>
      <c r="BQ30" s="1057">
        <v>0</v>
      </c>
      <c r="BR30" s="1057">
        <v>121140632</v>
      </c>
      <c r="BS30" s="1057">
        <v>0</v>
      </c>
      <c r="BT30" s="1057">
        <v>0</v>
      </c>
    </row>
    <row r="31" spans="1:72" ht="21.95" customHeight="1" x14ac:dyDescent="0.2">
      <c r="A31" s="1008" t="str">
        <f t="shared" si="1"/>
        <v>A101510</v>
      </c>
      <c r="B31" s="1411" t="s">
        <v>361</v>
      </c>
      <c r="C31" s="1378"/>
      <c r="D31" s="1411" t="s">
        <v>738</v>
      </c>
      <c r="E31" s="1378"/>
      <c r="F31" s="1411" t="s">
        <v>739</v>
      </c>
      <c r="G31" s="1378"/>
      <c r="H31" s="1411" t="s">
        <v>738</v>
      </c>
      <c r="I31" s="1378"/>
      <c r="J31" s="1411" t="s">
        <v>743</v>
      </c>
      <c r="K31" s="1378"/>
      <c r="L31" s="1378"/>
      <c r="M31" s="1411"/>
      <c r="N31" s="1378"/>
      <c r="O31" s="1378"/>
      <c r="P31" s="1411"/>
      <c r="Q31" s="1378"/>
      <c r="R31" s="1411"/>
      <c r="S31" s="1378"/>
      <c r="T31" s="1412" t="s">
        <v>611</v>
      </c>
      <c r="U31" s="1378"/>
      <c r="V31" s="1378"/>
      <c r="W31" s="1378"/>
      <c r="X31" s="1378"/>
      <c r="Y31" s="1378"/>
      <c r="Z31" s="1378"/>
      <c r="AA31" s="1378"/>
      <c r="AB31" s="1411" t="s">
        <v>732</v>
      </c>
      <c r="AC31" s="1378"/>
      <c r="AD31" s="1378"/>
      <c r="AE31" s="1378"/>
      <c r="AF31" s="1378"/>
      <c r="AG31" s="1411" t="s">
        <v>733</v>
      </c>
      <c r="AH31" s="1378"/>
      <c r="AI31" s="1378"/>
      <c r="AJ31" s="1019" t="s">
        <v>417</v>
      </c>
      <c r="AK31" s="1413" t="s">
        <v>734</v>
      </c>
      <c r="AL31" s="1378"/>
      <c r="AM31" s="1378"/>
      <c r="AN31" s="1378"/>
      <c r="AO31" s="1378"/>
      <c r="AP31" s="1378"/>
      <c r="AQ31" s="1015">
        <v>25971000000</v>
      </c>
      <c r="AR31" s="1053">
        <v>0</v>
      </c>
      <c r="AS31" s="1015">
        <v>0</v>
      </c>
      <c r="AT31" s="1015">
        <v>1214364000</v>
      </c>
      <c r="AU31" s="1015">
        <v>0</v>
      </c>
      <c r="AV31" s="1053">
        <v>1116548646</v>
      </c>
      <c r="AW31" s="1015">
        <v>1116548646</v>
      </c>
      <c r="AX31" s="1053">
        <v>1116548646</v>
      </c>
      <c r="AY31" s="1015">
        <v>0</v>
      </c>
      <c r="AZ31" s="1053">
        <v>1116548646</v>
      </c>
      <c r="BA31" s="1015">
        <v>0</v>
      </c>
      <c r="BB31" s="1015">
        <v>1116548646</v>
      </c>
      <c r="BC31" s="1015">
        <v>0</v>
      </c>
      <c r="BD31" s="1015">
        <v>1034528</v>
      </c>
      <c r="BG31" s="1057">
        <v>25971000000</v>
      </c>
      <c r="BH31" s="1057">
        <v>0</v>
      </c>
      <c r="BI31" s="1057">
        <v>0</v>
      </c>
      <c r="BJ31" s="1057">
        <v>1214364000</v>
      </c>
      <c r="BK31" s="1057">
        <v>0</v>
      </c>
      <c r="BL31" s="1057">
        <v>1116548646</v>
      </c>
      <c r="BM31" s="1057">
        <v>1116548646</v>
      </c>
      <c r="BN31" s="1057">
        <v>1116548646</v>
      </c>
      <c r="BO31" s="1057">
        <v>0</v>
      </c>
      <c r="BP31" s="1057">
        <v>1116548646</v>
      </c>
      <c r="BQ31" s="1057">
        <v>0</v>
      </c>
      <c r="BR31" s="1057">
        <v>1116548646</v>
      </c>
      <c r="BS31" s="1057">
        <v>0</v>
      </c>
      <c r="BT31" s="1057">
        <v>1034528</v>
      </c>
    </row>
    <row r="32" spans="1:72" ht="21.95" customHeight="1" x14ac:dyDescent="0.2">
      <c r="A32" s="1008" t="str">
        <f t="shared" si="1"/>
        <v>A1015110</v>
      </c>
      <c r="B32" s="1411" t="s">
        <v>361</v>
      </c>
      <c r="C32" s="1378"/>
      <c r="D32" s="1411" t="s">
        <v>738</v>
      </c>
      <c r="E32" s="1378"/>
      <c r="F32" s="1411" t="s">
        <v>739</v>
      </c>
      <c r="G32" s="1378"/>
      <c r="H32" s="1411" t="s">
        <v>738</v>
      </c>
      <c r="I32" s="1378"/>
      <c r="J32" s="1411" t="s">
        <v>743</v>
      </c>
      <c r="K32" s="1378"/>
      <c r="L32" s="1378"/>
      <c r="M32" s="1411" t="s">
        <v>738</v>
      </c>
      <c r="N32" s="1378"/>
      <c r="O32" s="1378"/>
      <c r="P32" s="1411"/>
      <c r="Q32" s="1378"/>
      <c r="R32" s="1411"/>
      <c r="S32" s="1378"/>
      <c r="T32" s="1412" t="s">
        <v>366</v>
      </c>
      <c r="U32" s="1378"/>
      <c r="V32" s="1378"/>
      <c r="W32" s="1378"/>
      <c r="X32" s="1378"/>
      <c r="Y32" s="1378"/>
      <c r="Z32" s="1378"/>
      <c r="AA32" s="1378"/>
      <c r="AB32" s="1411" t="s">
        <v>732</v>
      </c>
      <c r="AC32" s="1378"/>
      <c r="AD32" s="1378"/>
      <c r="AE32" s="1378"/>
      <c r="AF32" s="1378"/>
      <c r="AG32" s="1411" t="s">
        <v>733</v>
      </c>
      <c r="AH32" s="1378"/>
      <c r="AI32" s="1378"/>
      <c r="AJ32" s="1019" t="s">
        <v>417</v>
      </c>
      <c r="AK32" s="1413" t="s">
        <v>734</v>
      </c>
      <c r="AL32" s="1378"/>
      <c r="AM32" s="1378"/>
      <c r="AN32" s="1378"/>
      <c r="AO32" s="1378"/>
      <c r="AP32" s="1378"/>
      <c r="AQ32" s="1015">
        <v>3142140445</v>
      </c>
      <c r="AR32" s="1053">
        <v>0</v>
      </c>
      <c r="AS32" s="1015">
        <v>0</v>
      </c>
      <c r="AT32" s="1015">
        <v>0</v>
      </c>
      <c r="AU32" s="1015">
        <v>0</v>
      </c>
      <c r="AV32" s="1053">
        <v>263949468</v>
      </c>
      <c r="AW32" s="1015">
        <v>263949468</v>
      </c>
      <c r="AX32" s="1053">
        <v>263949468</v>
      </c>
      <c r="AY32" s="1015">
        <v>0</v>
      </c>
      <c r="AZ32" s="1053">
        <v>263949468</v>
      </c>
      <c r="BA32" s="1015">
        <v>0</v>
      </c>
      <c r="BB32" s="1015">
        <v>263949468</v>
      </c>
      <c r="BC32" s="1015">
        <v>0</v>
      </c>
      <c r="BD32" s="1015">
        <v>0</v>
      </c>
      <c r="BG32" s="1057">
        <v>3142140445</v>
      </c>
      <c r="BH32" s="1057">
        <v>0</v>
      </c>
      <c r="BI32" s="1057">
        <v>0</v>
      </c>
      <c r="BJ32" s="1057">
        <v>0</v>
      </c>
      <c r="BK32" s="1057">
        <v>0</v>
      </c>
      <c r="BL32" s="1057">
        <v>263949468</v>
      </c>
      <c r="BM32" s="1057">
        <v>263949468</v>
      </c>
      <c r="BN32" s="1057">
        <v>263949468</v>
      </c>
      <c r="BO32" s="1057">
        <v>0</v>
      </c>
      <c r="BP32" s="1057">
        <v>263949468</v>
      </c>
      <c r="BQ32" s="1057">
        <v>0</v>
      </c>
      <c r="BR32" s="1057">
        <v>263949468</v>
      </c>
      <c r="BS32" s="1057">
        <v>0</v>
      </c>
      <c r="BT32" s="1057">
        <v>0</v>
      </c>
    </row>
    <row r="33" spans="1:72" ht="21.95" customHeight="1" x14ac:dyDescent="0.2">
      <c r="A33" s="1008" t="str">
        <f t="shared" si="1"/>
        <v>A1015210</v>
      </c>
      <c r="B33" s="1411" t="s">
        <v>361</v>
      </c>
      <c r="C33" s="1378"/>
      <c r="D33" s="1411" t="s">
        <v>738</v>
      </c>
      <c r="E33" s="1378"/>
      <c r="F33" s="1411" t="s">
        <v>739</v>
      </c>
      <c r="G33" s="1378"/>
      <c r="H33" s="1411" t="s">
        <v>738</v>
      </c>
      <c r="I33" s="1378"/>
      <c r="J33" s="1411" t="s">
        <v>743</v>
      </c>
      <c r="K33" s="1378"/>
      <c r="L33" s="1378"/>
      <c r="M33" s="1411" t="s">
        <v>741</v>
      </c>
      <c r="N33" s="1378"/>
      <c r="O33" s="1378"/>
      <c r="P33" s="1411"/>
      <c r="Q33" s="1378"/>
      <c r="R33" s="1411"/>
      <c r="S33" s="1378"/>
      <c r="T33" s="1412" t="s">
        <v>367</v>
      </c>
      <c r="U33" s="1378"/>
      <c r="V33" s="1378"/>
      <c r="W33" s="1378"/>
      <c r="X33" s="1378"/>
      <c r="Y33" s="1378"/>
      <c r="Z33" s="1378"/>
      <c r="AA33" s="1378"/>
      <c r="AB33" s="1411" t="s">
        <v>732</v>
      </c>
      <c r="AC33" s="1378"/>
      <c r="AD33" s="1378"/>
      <c r="AE33" s="1378"/>
      <c r="AF33" s="1378"/>
      <c r="AG33" s="1411" t="s">
        <v>733</v>
      </c>
      <c r="AH33" s="1378"/>
      <c r="AI33" s="1378"/>
      <c r="AJ33" s="1019" t="s">
        <v>417</v>
      </c>
      <c r="AK33" s="1413" t="s">
        <v>734</v>
      </c>
      <c r="AL33" s="1378"/>
      <c r="AM33" s="1378"/>
      <c r="AN33" s="1378"/>
      <c r="AO33" s="1378"/>
      <c r="AP33" s="1378"/>
      <c r="AQ33" s="1015">
        <v>2852786777</v>
      </c>
      <c r="AR33" s="1053">
        <v>0</v>
      </c>
      <c r="AS33" s="1015">
        <v>0</v>
      </c>
      <c r="AT33" s="1015">
        <v>0</v>
      </c>
      <c r="AU33" s="1015">
        <v>0</v>
      </c>
      <c r="AV33" s="1053">
        <v>178447920</v>
      </c>
      <c r="AW33" s="1015">
        <v>178447920</v>
      </c>
      <c r="AX33" s="1053">
        <v>178447920</v>
      </c>
      <c r="AY33" s="1015">
        <v>0</v>
      </c>
      <c r="AZ33" s="1053">
        <v>178447920</v>
      </c>
      <c r="BA33" s="1015">
        <v>0</v>
      </c>
      <c r="BB33" s="1015">
        <v>178447920</v>
      </c>
      <c r="BC33" s="1015">
        <v>0</v>
      </c>
      <c r="BD33" s="1015">
        <v>0</v>
      </c>
      <c r="BG33" s="1057">
        <v>2852786777</v>
      </c>
      <c r="BH33" s="1057">
        <v>0</v>
      </c>
      <c r="BI33" s="1057">
        <v>0</v>
      </c>
      <c r="BJ33" s="1057">
        <v>0</v>
      </c>
      <c r="BK33" s="1057">
        <v>0</v>
      </c>
      <c r="BL33" s="1057">
        <v>178447920</v>
      </c>
      <c r="BM33" s="1057">
        <v>178447920</v>
      </c>
      <c r="BN33" s="1057">
        <v>178447920</v>
      </c>
      <c r="BO33" s="1057">
        <v>0</v>
      </c>
      <c r="BP33" s="1057">
        <v>178447920</v>
      </c>
      <c r="BQ33" s="1057">
        <v>0</v>
      </c>
      <c r="BR33" s="1057">
        <v>178447920</v>
      </c>
      <c r="BS33" s="1057">
        <v>0</v>
      </c>
      <c r="BT33" s="1057">
        <v>0</v>
      </c>
    </row>
    <row r="34" spans="1:72" ht="21.95" customHeight="1" x14ac:dyDescent="0.2">
      <c r="A34" s="1008" t="str">
        <f t="shared" si="1"/>
        <v>A10151410</v>
      </c>
      <c r="B34" s="1411" t="s">
        <v>361</v>
      </c>
      <c r="C34" s="1378"/>
      <c r="D34" s="1411" t="s">
        <v>738</v>
      </c>
      <c r="E34" s="1378"/>
      <c r="F34" s="1411" t="s">
        <v>739</v>
      </c>
      <c r="G34" s="1378"/>
      <c r="H34" s="1411" t="s">
        <v>738</v>
      </c>
      <c r="I34" s="1378"/>
      <c r="J34" s="1411" t="s">
        <v>743</v>
      </c>
      <c r="K34" s="1378"/>
      <c r="L34" s="1378"/>
      <c r="M34" s="1411" t="s">
        <v>744</v>
      </c>
      <c r="N34" s="1378"/>
      <c r="O34" s="1378"/>
      <c r="P34" s="1411"/>
      <c r="Q34" s="1378"/>
      <c r="R34" s="1411"/>
      <c r="S34" s="1378"/>
      <c r="T34" s="1412" t="s">
        <v>368</v>
      </c>
      <c r="U34" s="1378"/>
      <c r="V34" s="1378"/>
      <c r="W34" s="1378"/>
      <c r="X34" s="1378"/>
      <c r="Y34" s="1378"/>
      <c r="Z34" s="1378"/>
      <c r="AA34" s="1378"/>
      <c r="AB34" s="1411" t="s">
        <v>732</v>
      </c>
      <c r="AC34" s="1378"/>
      <c r="AD34" s="1378"/>
      <c r="AE34" s="1378"/>
      <c r="AF34" s="1378"/>
      <c r="AG34" s="1411" t="s">
        <v>733</v>
      </c>
      <c r="AH34" s="1378"/>
      <c r="AI34" s="1378"/>
      <c r="AJ34" s="1019" t="s">
        <v>417</v>
      </c>
      <c r="AK34" s="1413" t="s">
        <v>734</v>
      </c>
      <c r="AL34" s="1378"/>
      <c r="AM34" s="1378"/>
      <c r="AN34" s="1378"/>
      <c r="AO34" s="1378"/>
      <c r="AP34" s="1378"/>
      <c r="AQ34" s="1015">
        <v>3777972785</v>
      </c>
      <c r="AR34" s="1053">
        <v>0</v>
      </c>
      <c r="AS34" s="1015">
        <v>0</v>
      </c>
      <c r="AT34" s="1015">
        <v>0</v>
      </c>
      <c r="AU34" s="1015">
        <v>0</v>
      </c>
      <c r="AV34" s="1053">
        <v>0</v>
      </c>
      <c r="AW34" s="1015">
        <v>0</v>
      </c>
      <c r="AX34" s="1053">
        <v>0</v>
      </c>
      <c r="AY34" s="1015">
        <v>0</v>
      </c>
      <c r="AZ34" s="1053">
        <v>0</v>
      </c>
      <c r="BA34" s="1015">
        <v>0</v>
      </c>
      <c r="BB34" s="1015">
        <v>0</v>
      </c>
      <c r="BC34" s="1015">
        <v>0</v>
      </c>
      <c r="BD34" s="1015">
        <v>1034528</v>
      </c>
      <c r="BG34" s="1057">
        <v>3777972785</v>
      </c>
      <c r="BH34" s="1057">
        <v>0</v>
      </c>
      <c r="BI34" s="1057">
        <v>0</v>
      </c>
      <c r="BJ34" s="1057">
        <v>0</v>
      </c>
      <c r="BK34" s="1057">
        <v>0</v>
      </c>
      <c r="BL34" s="1057">
        <v>0</v>
      </c>
      <c r="BM34" s="1057">
        <v>0</v>
      </c>
      <c r="BN34" s="1057">
        <v>0</v>
      </c>
      <c r="BO34" s="1057">
        <v>0</v>
      </c>
      <c r="BP34" s="1057">
        <v>0</v>
      </c>
      <c r="BQ34" s="1057">
        <v>0</v>
      </c>
      <c r="BR34" s="1057">
        <v>0</v>
      </c>
      <c r="BS34" s="1057">
        <v>0</v>
      </c>
      <c r="BT34" s="1057">
        <v>1034528</v>
      </c>
    </row>
    <row r="35" spans="1:72" ht="21.95" customHeight="1" x14ac:dyDescent="0.2">
      <c r="A35" s="1008" t="str">
        <f t="shared" si="1"/>
        <v>A10151510</v>
      </c>
      <c r="B35" s="1411" t="s">
        <v>361</v>
      </c>
      <c r="C35" s="1378"/>
      <c r="D35" s="1411" t="s">
        <v>738</v>
      </c>
      <c r="E35" s="1378"/>
      <c r="F35" s="1411" t="s">
        <v>739</v>
      </c>
      <c r="G35" s="1378"/>
      <c r="H35" s="1411" t="s">
        <v>738</v>
      </c>
      <c r="I35" s="1378"/>
      <c r="J35" s="1411" t="s">
        <v>743</v>
      </c>
      <c r="K35" s="1378"/>
      <c r="L35" s="1378"/>
      <c r="M35" s="1411" t="s">
        <v>745</v>
      </c>
      <c r="N35" s="1378"/>
      <c r="O35" s="1378"/>
      <c r="P35" s="1411"/>
      <c r="Q35" s="1378"/>
      <c r="R35" s="1411"/>
      <c r="S35" s="1378"/>
      <c r="T35" s="1412" t="s">
        <v>369</v>
      </c>
      <c r="U35" s="1378"/>
      <c r="V35" s="1378"/>
      <c r="W35" s="1378"/>
      <c r="X35" s="1378"/>
      <c r="Y35" s="1378"/>
      <c r="Z35" s="1378"/>
      <c r="AA35" s="1378"/>
      <c r="AB35" s="1411" t="s">
        <v>732</v>
      </c>
      <c r="AC35" s="1378"/>
      <c r="AD35" s="1378"/>
      <c r="AE35" s="1378"/>
      <c r="AF35" s="1378"/>
      <c r="AG35" s="1411" t="s">
        <v>733</v>
      </c>
      <c r="AH35" s="1378"/>
      <c r="AI35" s="1378"/>
      <c r="AJ35" s="1019" t="s">
        <v>417</v>
      </c>
      <c r="AK35" s="1413" t="s">
        <v>734</v>
      </c>
      <c r="AL35" s="1378"/>
      <c r="AM35" s="1378"/>
      <c r="AN35" s="1378"/>
      <c r="AO35" s="1378"/>
      <c r="AP35" s="1378"/>
      <c r="AQ35" s="1015">
        <v>4162865456</v>
      </c>
      <c r="AR35" s="1053">
        <v>0</v>
      </c>
      <c r="AS35" s="1015">
        <v>0</v>
      </c>
      <c r="AT35" s="1015">
        <v>0</v>
      </c>
      <c r="AU35" s="1015">
        <v>0</v>
      </c>
      <c r="AV35" s="1053">
        <v>372302985</v>
      </c>
      <c r="AW35" s="1015">
        <v>372302985</v>
      </c>
      <c r="AX35" s="1053">
        <v>372302985</v>
      </c>
      <c r="AY35" s="1015">
        <v>0</v>
      </c>
      <c r="AZ35" s="1053">
        <v>372302985</v>
      </c>
      <c r="BA35" s="1015">
        <v>0</v>
      </c>
      <c r="BB35" s="1015">
        <v>372302985</v>
      </c>
      <c r="BC35" s="1015">
        <v>0</v>
      </c>
      <c r="BD35" s="1015">
        <v>0</v>
      </c>
      <c r="BG35" s="1057">
        <v>4162865456</v>
      </c>
      <c r="BH35" s="1057">
        <v>0</v>
      </c>
      <c r="BI35" s="1057">
        <v>0</v>
      </c>
      <c r="BJ35" s="1057">
        <v>0</v>
      </c>
      <c r="BK35" s="1057">
        <v>0</v>
      </c>
      <c r="BL35" s="1057">
        <v>372302985</v>
      </c>
      <c r="BM35" s="1057">
        <v>372302985</v>
      </c>
      <c r="BN35" s="1057">
        <v>372302985</v>
      </c>
      <c r="BO35" s="1057">
        <v>0</v>
      </c>
      <c r="BP35" s="1057">
        <v>372302985</v>
      </c>
      <c r="BQ35" s="1057">
        <v>0</v>
      </c>
      <c r="BR35" s="1057">
        <v>372302985</v>
      </c>
      <c r="BS35" s="1057">
        <v>0</v>
      </c>
      <c r="BT35" s="1057">
        <v>0</v>
      </c>
    </row>
    <row r="36" spans="1:72" ht="21.95" customHeight="1" x14ac:dyDescent="0.2">
      <c r="A36" s="1008" t="str">
        <f t="shared" si="1"/>
        <v>A10151610</v>
      </c>
      <c r="B36" s="1411" t="s">
        <v>361</v>
      </c>
      <c r="C36" s="1378"/>
      <c r="D36" s="1411" t="s">
        <v>738</v>
      </c>
      <c r="E36" s="1378"/>
      <c r="F36" s="1411" t="s">
        <v>739</v>
      </c>
      <c r="G36" s="1378"/>
      <c r="H36" s="1411" t="s">
        <v>738</v>
      </c>
      <c r="I36" s="1378"/>
      <c r="J36" s="1411" t="s">
        <v>743</v>
      </c>
      <c r="K36" s="1378"/>
      <c r="L36" s="1378"/>
      <c r="M36" s="1411" t="s">
        <v>370</v>
      </c>
      <c r="N36" s="1378"/>
      <c r="O36" s="1378"/>
      <c r="P36" s="1411"/>
      <c r="Q36" s="1378"/>
      <c r="R36" s="1411"/>
      <c r="S36" s="1378"/>
      <c r="T36" s="1412" t="s">
        <v>371</v>
      </c>
      <c r="U36" s="1378"/>
      <c r="V36" s="1378"/>
      <c r="W36" s="1378"/>
      <c r="X36" s="1378"/>
      <c r="Y36" s="1378"/>
      <c r="Z36" s="1378"/>
      <c r="AA36" s="1378"/>
      <c r="AB36" s="1411" t="s">
        <v>732</v>
      </c>
      <c r="AC36" s="1378"/>
      <c r="AD36" s="1378"/>
      <c r="AE36" s="1378"/>
      <c r="AF36" s="1378"/>
      <c r="AG36" s="1411" t="s">
        <v>733</v>
      </c>
      <c r="AH36" s="1378"/>
      <c r="AI36" s="1378"/>
      <c r="AJ36" s="1019" t="s">
        <v>417</v>
      </c>
      <c r="AK36" s="1413" t="s">
        <v>734</v>
      </c>
      <c r="AL36" s="1378"/>
      <c r="AM36" s="1378"/>
      <c r="AN36" s="1378"/>
      <c r="AO36" s="1378"/>
      <c r="AP36" s="1378"/>
      <c r="AQ36" s="1015">
        <v>8837627022</v>
      </c>
      <c r="AR36" s="1053">
        <v>0</v>
      </c>
      <c r="AS36" s="1015">
        <v>0</v>
      </c>
      <c r="AT36" s="1015">
        <v>0</v>
      </c>
      <c r="AU36" s="1015">
        <v>0</v>
      </c>
      <c r="AV36" s="1053">
        <v>129584116</v>
      </c>
      <c r="AW36" s="1015">
        <v>129584116</v>
      </c>
      <c r="AX36" s="1053">
        <v>129584116</v>
      </c>
      <c r="AY36" s="1015">
        <v>0</v>
      </c>
      <c r="AZ36" s="1053">
        <v>129584116</v>
      </c>
      <c r="BA36" s="1015">
        <v>0</v>
      </c>
      <c r="BB36" s="1015">
        <v>129584116</v>
      </c>
      <c r="BC36" s="1015">
        <v>0</v>
      </c>
      <c r="BD36" s="1015">
        <v>0</v>
      </c>
      <c r="BG36" s="1057">
        <v>8837627022</v>
      </c>
      <c r="BH36" s="1057">
        <v>0</v>
      </c>
      <c r="BI36" s="1057">
        <v>0</v>
      </c>
      <c r="BJ36" s="1057">
        <v>0</v>
      </c>
      <c r="BK36" s="1057">
        <v>0</v>
      </c>
      <c r="BL36" s="1057">
        <v>129584116</v>
      </c>
      <c r="BM36" s="1057">
        <v>129584116</v>
      </c>
      <c r="BN36" s="1057">
        <v>129584116</v>
      </c>
      <c r="BO36" s="1057">
        <v>0</v>
      </c>
      <c r="BP36" s="1057">
        <v>129584116</v>
      </c>
      <c r="BQ36" s="1057">
        <v>0</v>
      </c>
      <c r="BR36" s="1057">
        <v>129584116</v>
      </c>
      <c r="BS36" s="1057">
        <v>0</v>
      </c>
      <c r="BT36" s="1057">
        <v>0</v>
      </c>
    </row>
    <row r="37" spans="1:72" ht="21.95" customHeight="1" x14ac:dyDescent="0.2">
      <c r="A37" s="1008" t="str">
        <f t="shared" si="1"/>
        <v>A10152210</v>
      </c>
      <c r="B37" s="1411" t="s">
        <v>361</v>
      </c>
      <c r="C37" s="1378"/>
      <c r="D37" s="1411" t="s">
        <v>738</v>
      </c>
      <c r="E37" s="1378"/>
      <c r="F37" s="1411" t="s">
        <v>739</v>
      </c>
      <c r="G37" s="1378"/>
      <c r="H37" s="1411" t="s">
        <v>738</v>
      </c>
      <c r="I37" s="1378"/>
      <c r="J37" s="1411" t="s">
        <v>743</v>
      </c>
      <c r="K37" s="1378"/>
      <c r="L37" s="1378"/>
      <c r="M37" s="1411" t="s">
        <v>746</v>
      </c>
      <c r="N37" s="1378"/>
      <c r="O37" s="1378"/>
      <c r="P37" s="1411"/>
      <c r="Q37" s="1378"/>
      <c r="R37" s="1411"/>
      <c r="S37" s="1378"/>
      <c r="T37" s="1412" t="s">
        <v>372</v>
      </c>
      <c r="U37" s="1378"/>
      <c r="V37" s="1378"/>
      <c r="W37" s="1378"/>
      <c r="X37" s="1378"/>
      <c r="Y37" s="1378"/>
      <c r="Z37" s="1378"/>
      <c r="AA37" s="1378"/>
      <c r="AB37" s="1411" t="s">
        <v>732</v>
      </c>
      <c r="AC37" s="1378"/>
      <c r="AD37" s="1378"/>
      <c r="AE37" s="1378"/>
      <c r="AF37" s="1378"/>
      <c r="AG37" s="1411" t="s">
        <v>733</v>
      </c>
      <c r="AH37" s="1378"/>
      <c r="AI37" s="1378"/>
      <c r="AJ37" s="1019" t="s">
        <v>417</v>
      </c>
      <c r="AK37" s="1413" t="s">
        <v>734</v>
      </c>
      <c r="AL37" s="1378"/>
      <c r="AM37" s="1378"/>
      <c r="AN37" s="1378"/>
      <c r="AO37" s="1378"/>
      <c r="AP37" s="1378"/>
      <c r="AQ37" s="1015">
        <v>1983243515</v>
      </c>
      <c r="AR37" s="1053">
        <v>0</v>
      </c>
      <c r="AS37" s="1015">
        <v>0</v>
      </c>
      <c r="AT37" s="1015">
        <v>0</v>
      </c>
      <c r="AU37" s="1015">
        <v>0</v>
      </c>
      <c r="AV37" s="1053">
        <v>172264157</v>
      </c>
      <c r="AW37" s="1015">
        <v>172264157</v>
      </c>
      <c r="AX37" s="1053">
        <v>172264157</v>
      </c>
      <c r="AY37" s="1015">
        <v>0</v>
      </c>
      <c r="AZ37" s="1053">
        <v>172264157</v>
      </c>
      <c r="BA37" s="1015">
        <v>0</v>
      </c>
      <c r="BB37" s="1015">
        <v>172264157</v>
      </c>
      <c r="BC37" s="1015">
        <v>0</v>
      </c>
      <c r="BD37" s="1015">
        <v>0</v>
      </c>
      <c r="BG37" s="1057">
        <v>1983243515</v>
      </c>
      <c r="BH37" s="1057">
        <v>0</v>
      </c>
      <c r="BI37" s="1057">
        <v>0</v>
      </c>
      <c r="BJ37" s="1057">
        <v>0</v>
      </c>
      <c r="BK37" s="1057">
        <v>0</v>
      </c>
      <c r="BL37" s="1057">
        <v>172264157</v>
      </c>
      <c r="BM37" s="1057">
        <v>172264157</v>
      </c>
      <c r="BN37" s="1057">
        <v>172264157</v>
      </c>
      <c r="BO37" s="1057">
        <v>0</v>
      </c>
      <c r="BP37" s="1057">
        <v>172264157</v>
      </c>
      <c r="BQ37" s="1057">
        <v>0</v>
      </c>
      <c r="BR37" s="1057">
        <v>172264157</v>
      </c>
      <c r="BS37" s="1057">
        <v>0</v>
      </c>
      <c r="BT37" s="1057">
        <v>0</v>
      </c>
    </row>
    <row r="38" spans="1:72" ht="21.95" customHeight="1" x14ac:dyDescent="0.2">
      <c r="A38" s="1008" t="str">
        <f t="shared" si="1"/>
        <v>A101910</v>
      </c>
      <c r="B38" s="1411" t="s">
        <v>361</v>
      </c>
      <c r="C38" s="1378"/>
      <c r="D38" s="1411" t="s">
        <v>738</v>
      </c>
      <c r="E38" s="1378"/>
      <c r="F38" s="1411" t="s">
        <v>739</v>
      </c>
      <c r="G38" s="1378"/>
      <c r="H38" s="1411" t="s">
        <v>738</v>
      </c>
      <c r="I38" s="1378"/>
      <c r="J38" s="1411" t="s">
        <v>747</v>
      </c>
      <c r="K38" s="1378"/>
      <c r="L38" s="1378"/>
      <c r="M38" s="1411"/>
      <c r="N38" s="1378"/>
      <c r="O38" s="1378"/>
      <c r="P38" s="1411"/>
      <c r="Q38" s="1378"/>
      <c r="R38" s="1411"/>
      <c r="S38" s="1378"/>
      <c r="T38" s="1412" t="s">
        <v>613</v>
      </c>
      <c r="U38" s="1378"/>
      <c r="V38" s="1378"/>
      <c r="W38" s="1378"/>
      <c r="X38" s="1378"/>
      <c r="Y38" s="1378"/>
      <c r="Z38" s="1378"/>
      <c r="AA38" s="1378"/>
      <c r="AB38" s="1411" t="s">
        <v>732</v>
      </c>
      <c r="AC38" s="1378"/>
      <c r="AD38" s="1378"/>
      <c r="AE38" s="1378"/>
      <c r="AF38" s="1378"/>
      <c r="AG38" s="1411" t="s">
        <v>733</v>
      </c>
      <c r="AH38" s="1378"/>
      <c r="AI38" s="1378"/>
      <c r="AJ38" s="1019" t="s">
        <v>417</v>
      </c>
      <c r="AK38" s="1413" t="s">
        <v>734</v>
      </c>
      <c r="AL38" s="1378"/>
      <c r="AM38" s="1378"/>
      <c r="AN38" s="1378"/>
      <c r="AO38" s="1378"/>
      <c r="AP38" s="1378"/>
      <c r="AQ38" s="1015">
        <v>1322000000</v>
      </c>
      <c r="AR38" s="1053">
        <v>0</v>
      </c>
      <c r="AS38" s="1015">
        <v>0</v>
      </c>
      <c r="AT38" s="1015">
        <v>95000000</v>
      </c>
      <c r="AU38" s="1015">
        <v>0</v>
      </c>
      <c r="AV38" s="1053">
        <v>142527196</v>
      </c>
      <c r="AW38" s="1015">
        <v>142527196</v>
      </c>
      <c r="AX38" s="1053">
        <v>142527196</v>
      </c>
      <c r="AY38" s="1015">
        <v>0</v>
      </c>
      <c r="AZ38" s="1053">
        <v>142527196</v>
      </c>
      <c r="BA38" s="1015">
        <v>0</v>
      </c>
      <c r="BB38" s="1015">
        <v>142527196</v>
      </c>
      <c r="BC38" s="1015">
        <v>0</v>
      </c>
      <c r="BD38" s="1015">
        <v>0</v>
      </c>
      <c r="BG38" s="1057">
        <v>1322000000</v>
      </c>
      <c r="BH38" s="1057">
        <v>0</v>
      </c>
      <c r="BI38" s="1057">
        <v>0</v>
      </c>
      <c r="BJ38" s="1057">
        <v>95000000</v>
      </c>
      <c r="BK38" s="1057">
        <v>0</v>
      </c>
      <c r="BL38" s="1057">
        <v>142527196</v>
      </c>
      <c r="BM38" s="1057">
        <v>142527196</v>
      </c>
      <c r="BN38" s="1057">
        <v>142527196</v>
      </c>
      <c r="BO38" s="1057">
        <v>0</v>
      </c>
      <c r="BP38" s="1057">
        <v>142527196</v>
      </c>
      <c r="BQ38" s="1057">
        <v>0</v>
      </c>
      <c r="BR38" s="1057">
        <v>142527196</v>
      </c>
      <c r="BS38" s="1057">
        <v>0</v>
      </c>
      <c r="BT38" s="1057">
        <v>0</v>
      </c>
    </row>
    <row r="39" spans="1:72" ht="21.95" customHeight="1" x14ac:dyDescent="0.2">
      <c r="A39" s="1008" t="str">
        <f t="shared" si="1"/>
        <v>A1019110</v>
      </c>
      <c r="B39" s="1411" t="s">
        <v>361</v>
      </c>
      <c r="C39" s="1378"/>
      <c r="D39" s="1411" t="s">
        <v>738</v>
      </c>
      <c r="E39" s="1378"/>
      <c r="F39" s="1411" t="s">
        <v>739</v>
      </c>
      <c r="G39" s="1378"/>
      <c r="H39" s="1411" t="s">
        <v>738</v>
      </c>
      <c r="I39" s="1378"/>
      <c r="J39" s="1411" t="s">
        <v>747</v>
      </c>
      <c r="K39" s="1378"/>
      <c r="L39" s="1378"/>
      <c r="M39" s="1411" t="s">
        <v>738</v>
      </c>
      <c r="N39" s="1378"/>
      <c r="O39" s="1378"/>
      <c r="P39" s="1411"/>
      <c r="Q39" s="1378"/>
      <c r="R39" s="1411"/>
      <c r="S39" s="1378"/>
      <c r="T39" s="1412" t="s">
        <v>373</v>
      </c>
      <c r="U39" s="1378"/>
      <c r="V39" s="1378"/>
      <c r="W39" s="1378"/>
      <c r="X39" s="1378"/>
      <c r="Y39" s="1378"/>
      <c r="Z39" s="1378"/>
      <c r="AA39" s="1378"/>
      <c r="AB39" s="1411" t="s">
        <v>732</v>
      </c>
      <c r="AC39" s="1378"/>
      <c r="AD39" s="1378"/>
      <c r="AE39" s="1378"/>
      <c r="AF39" s="1378"/>
      <c r="AG39" s="1411" t="s">
        <v>733</v>
      </c>
      <c r="AH39" s="1378"/>
      <c r="AI39" s="1378"/>
      <c r="AJ39" s="1019" t="s">
        <v>417</v>
      </c>
      <c r="AK39" s="1413" t="s">
        <v>734</v>
      </c>
      <c r="AL39" s="1378"/>
      <c r="AM39" s="1378"/>
      <c r="AN39" s="1378"/>
      <c r="AO39" s="1378"/>
      <c r="AP39" s="1378"/>
      <c r="AQ39" s="1015">
        <v>321334427</v>
      </c>
      <c r="AR39" s="1053">
        <v>0</v>
      </c>
      <c r="AS39" s="1015">
        <v>0</v>
      </c>
      <c r="AT39" s="1015">
        <v>0</v>
      </c>
      <c r="AU39" s="1015">
        <v>0</v>
      </c>
      <c r="AV39" s="1053">
        <v>25300135</v>
      </c>
      <c r="AW39" s="1015">
        <v>25300135</v>
      </c>
      <c r="AX39" s="1053">
        <v>25300135</v>
      </c>
      <c r="AY39" s="1015">
        <v>0</v>
      </c>
      <c r="AZ39" s="1053">
        <v>25300135</v>
      </c>
      <c r="BA39" s="1015">
        <v>0</v>
      </c>
      <c r="BB39" s="1015">
        <v>25300135</v>
      </c>
      <c r="BC39" s="1015">
        <v>0</v>
      </c>
      <c r="BD39" s="1015">
        <v>0</v>
      </c>
      <c r="BG39" s="1057">
        <v>321334427</v>
      </c>
      <c r="BH39" s="1057">
        <v>0</v>
      </c>
      <c r="BI39" s="1057">
        <v>0</v>
      </c>
      <c r="BJ39" s="1057">
        <v>0</v>
      </c>
      <c r="BK39" s="1057">
        <v>0</v>
      </c>
      <c r="BL39" s="1057">
        <v>25300135</v>
      </c>
      <c r="BM39" s="1057">
        <v>25300135</v>
      </c>
      <c r="BN39" s="1057">
        <v>25300135</v>
      </c>
      <c r="BO39" s="1057">
        <v>0</v>
      </c>
      <c r="BP39" s="1057">
        <v>25300135</v>
      </c>
      <c r="BQ39" s="1057">
        <v>0</v>
      </c>
      <c r="BR39" s="1057">
        <v>25300135</v>
      </c>
      <c r="BS39" s="1057">
        <v>0</v>
      </c>
      <c r="BT39" s="1057">
        <v>0</v>
      </c>
    </row>
    <row r="40" spans="1:72" ht="21.95" customHeight="1" x14ac:dyDescent="0.2">
      <c r="A40" s="1008" t="str">
        <f t="shared" si="1"/>
        <v>A1019310</v>
      </c>
      <c r="B40" s="1411" t="s">
        <v>361</v>
      </c>
      <c r="C40" s="1378"/>
      <c r="D40" s="1411" t="s">
        <v>738</v>
      </c>
      <c r="E40" s="1378"/>
      <c r="F40" s="1411" t="s">
        <v>739</v>
      </c>
      <c r="G40" s="1378"/>
      <c r="H40" s="1411" t="s">
        <v>738</v>
      </c>
      <c r="I40" s="1378"/>
      <c r="J40" s="1411" t="s">
        <v>747</v>
      </c>
      <c r="K40" s="1378"/>
      <c r="L40" s="1378"/>
      <c r="M40" s="1411" t="s">
        <v>748</v>
      </c>
      <c r="N40" s="1378"/>
      <c r="O40" s="1378"/>
      <c r="P40" s="1411"/>
      <c r="Q40" s="1378"/>
      <c r="R40" s="1411"/>
      <c r="S40" s="1378"/>
      <c r="T40" s="1412" t="s">
        <v>374</v>
      </c>
      <c r="U40" s="1378"/>
      <c r="V40" s="1378"/>
      <c r="W40" s="1378"/>
      <c r="X40" s="1378"/>
      <c r="Y40" s="1378"/>
      <c r="Z40" s="1378"/>
      <c r="AA40" s="1378"/>
      <c r="AB40" s="1411" t="s">
        <v>732</v>
      </c>
      <c r="AC40" s="1378"/>
      <c r="AD40" s="1378"/>
      <c r="AE40" s="1378"/>
      <c r="AF40" s="1378"/>
      <c r="AG40" s="1411" t="s">
        <v>733</v>
      </c>
      <c r="AH40" s="1378"/>
      <c r="AI40" s="1378"/>
      <c r="AJ40" s="1019" t="s">
        <v>417</v>
      </c>
      <c r="AK40" s="1413" t="s">
        <v>734</v>
      </c>
      <c r="AL40" s="1378"/>
      <c r="AM40" s="1378"/>
      <c r="AN40" s="1378"/>
      <c r="AO40" s="1378"/>
      <c r="AP40" s="1378"/>
      <c r="AQ40" s="1015">
        <v>905665573</v>
      </c>
      <c r="AR40" s="1053">
        <v>0</v>
      </c>
      <c r="AS40" s="1015">
        <v>0</v>
      </c>
      <c r="AT40" s="1015">
        <v>0</v>
      </c>
      <c r="AU40" s="1015">
        <v>0</v>
      </c>
      <c r="AV40" s="1053">
        <v>117227061</v>
      </c>
      <c r="AW40" s="1015">
        <v>117227061</v>
      </c>
      <c r="AX40" s="1053">
        <v>117227061</v>
      </c>
      <c r="AY40" s="1015">
        <v>0</v>
      </c>
      <c r="AZ40" s="1053">
        <v>117227061</v>
      </c>
      <c r="BA40" s="1015">
        <v>0</v>
      </c>
      <c r="BB40" s="1015">
        <v>117227061</v>
      </c>
      <c r="BC40" s="1015">
        <v>0</v>
      </c>
      <c r="BD40" s="1015">
        <v>0</v>
      </c>
      <c r="BG40" s="1057">
        <v>905665573</v>
      </c>
      <c r="BH40" s="1057">
        <v>0</v>
      </c>
      <c r="BI40" s="1057">
        <v>0</v>
      </c>
      <c r="BJ40" s="1057">
        <v>0</v>
      </c>
      <c r="BK40" s="1057">
        <v>0</v>
      </c>
      <c r="BL40" s="1057">
        <v>117227061</v>
      </c>
      <c r="BM40" s="1057">
        <v>117227061</v>
      </c>
      <c r="BN40" s="1057">
        <v>117227061</v>
      </c>
      <c r="BO40" s="1057">
        <v>0</v>
      </c>
      <c r="BP40" s="1057">
        <v>117227061</v>
      </c>
      <c r="BQ40" s="1057">
        <v>0</v>
      </c>
      <c r="BR40" s="1057">
        <v>117227061</v>
      </c>
      <c r="BS40" s="1057">
        <v>0</v>
      </c>
      <c r="BT40" s="1057">
        <v>0</v>
      </c>
    </row>
    <row r="41" spans="1:72" ht="21.95" customHeight="1" x14ac:dyDescent="0.2">
      <c r="A41" s="1008" t="str">
        <f t="shared" si="1"/>
        <v>A10199910</v>
      </c>
      <c r="B41" s="1411" t="s">
        <v>361</v>
      </c>
      <c r="C41" s="1378"/>
      <c r="D41" s="1411" t="s">
        <v>738</v>
      </c>
      <c r="E41" s="1378"/>
      <c r="F41" s="1411" t="s">
        <v>739</v>
      </c>
      <c r="G41" s="1378"/>
      <c r="H41" s="1411" t="s">
        <v>738</v>
      </c>
      <c r="I41" s="1378"/>
      <c r="J41" s="1411" t="s">
        <v>749</v>
      </c>
      <c r="K41" s="1378"/>
      <c r="L41" s="1378"/>
      <c r="M41" s="1411"/>
      <c r="N41" s="1378"/>
      <c r="O41" s="1378"/>
      <c r="P41" s="1411"/>
      <c r="Q41" s="1378"/>
      <c r="R41" s="1411"/>
      <c r="S41" s="1378"/>
      <c r="T41" s="1412" t="s">
        <v>750</v>
      </c>
      <c r="U41" s="1378"/>
      <c r="V41" s="1378"/>
      <c r="W41" s="1378"/>
      <c r="X41" s="1378"/>
      <c r="Y41" s="1378"/>
      <c r="Z41" s="1378"/>
      <c r="AA41" s="1378"/>
      <c r="AB41" s="1411" t="s">
        <v>732</v>
      </c>
      <c r="AC41" s="1378"/>
      <c r="AD41" s="1378"/>
      <c r="AE41" s="1378"/>
      <c r="AF41" s="1378"/>
      <c r="AG41" s="1411" t="s">
        <v>733</v>
      </c>
      <c r="AH41" s="1378"/>
      <c r="AI41" s="1378"/>
      <c r="AJ41" s="1019" t="s">
        <v>417</v>
      </c>
      <c r="AK41" s="1413" t="s">
        <v>734</v>
      </c>
      <c r="AL41" s="1378"/>
      <c r="AM41" s="1378"/>
      <c r="AN41" s="1378"/>
      <c r="AO41" s="1378"/>
      <c r="AP41" s="1378"/>
      <c r="AQ41" s="1015">
        <v>7940802</v>
      </c>
      <c r="AR41" s="1053">
        <v>2831202</v>
      </c>
      <c r="AS41" s="1015">
        <v>4364000</v>
      </c>
      <c r="AT41" s="1015">
        <v>0</v>
      </c>
      <c r="AU41" s="1015">
        <v>0</v>
      </c>
      <c r="AV41" s="1053">
        <v>2831202</v>
      </c>
      <c r="AW41" s="1015">
        <v>0</v>
      </c>
      <c r="AX41" s="1053">
        <v>2831202</v>
      </c>
      <c r="AY41" s="1015">
        <v>0</v>
      </c>
      <c r="AZ41" s="1053">
        <v>0</v>
      </c>
      <c r="BA41" s="1015">
        <v>2831202</v>
      </c>
      <c r="BB41" s="1015">
        <v>0</v>
      </c>
      <c r="BC41" s="1015">
        <v>0</v>
      </c>
      <c r="BD41" s="1015">
        <v>0</v>
      </c>
      <c r="BG41" s="1057">
        <v>7940802</v>
      </c>
      <c r="BH41" s="1057">
        <v>2831202</v>
      </c>
      <c r="BI41" s="1057">
        <v>4364000</v>
      </c>
      <c r="BJ41" s="1057">
        <v>0</v>
      </c>
      <c r="BK41" s="1057">
        <v>0</v>
      </c>
      <c r="BL41" s="1057">
        <v>2831202</v>
      </c>
      <c r="BM41" s="1057">
        <v>0</v>
      </c>
      <c r="BN41" s="1057">
        <v>2831202</v>
      </c>
      <c r="BO41" s="1057">
        <v>0</v>
      </c>
      <c r="BP41" s="1057">
        <v>0</v>
      </c>
      <c r="BQ41" s="1057">
        <v>2831202</v>
      </c>
      <c r="BR41" s="1057">
        <v>0</v>
      </c>
      <c r="BS41" s="1057">
        <v>0</v>
      </c>
      <c r="BT41" s="1057">
        <v>0</v>
      </c>
    </row>
    <row r="42" spans="1:72" ht="21.95" customHeight="1" x14ac:dyDescent="0.2">
      <c r="A42" s="1008" t="str">
        <f t="shared" si="1"/>
        <v>A10210</v>
      </c>
      <c r="B42" s="1403" t="s">
        <v>361</v>
      </c>
      <c r="C42" s="1378"/>
      <c r="D42" s="1403" t="s">
        <v>738</v>
      </c>
      <c r="E42" s="1378"/>
      <c r="F42" s="1403" t="s">
        <v>739</v>
      </c>
      <c r="G42" s="1378"/>
      <c r="H42" s="1403" t="s">
        <v>741</v>
      </c>
      <c r="I42" s="1378"/>
      <c r="J42" s="1403"/>
      <c r="K42" s="1378"/>
      <c r="L42" s="1378"/>
      <c r="M42" s="1403"/>
      <c r="N42" s="1378"/>
      <c r="O42" s="1378"/>
      <c r="P42" s="1403"/>
      <c r="Q42" s="1378"/>
      <c r="R42" s="1403"/>
      <c r="S42" s="1378"/>
      <c r="T42" s="1402" t="s">
        <v>616</v>
      </c>
      <c r="U42" s="1378"/>
      <c r="V42" s="1378"/>
      <c r="W42" s="1378"/>
      <c r="X42" s="1378"/>
      <c r="Y42" s="1378"/>
      <c r="Z42" s="1378"/>
      <c r="AA42" s="1378"/>
      <c r="AB42" s="1403" t="s">
        <v>732</v>
      </c>
      <c r="AC42" s="1378"/>
      <c r="AD42" s="1378"/>
      <c r="AE42" s="1378"/>
      <c r="AF42" s="1378"/>
      <c r="AG42" s="1403" t="s">
        <v>733</v>
      </c>
      <c r="AH42" s="1378"/>
      <c r="AI42" s="1378"/>
      <c r="AJ42" s="1016" t="s">
        <v>417</v>
      </c>
      <c r="AK42" s="1404" t="s">
        <v>734</v>
      </c>
      <c r="AL42" s="1378"/>
      <c r="AM42" s="1378"/>
      <c r="AN42" s="1378"/>
      <c r="AO42" s="1378"/>
      <c r="AP42" s="1378"/>
      <c r="AQ42" s="1015">
        <v>2758049500</v>
      </c>
      <c r="AR42" s="1053">
        <v>30000000</v>
      </c>
      <c r="AS42" s="1015">
        <v>83634738</v>
      </c>
      <c r="AT42" s="1015">
        <v>0</v>
      </c>
      <c r="AU42" s="1015">
        <v>0</v>
      </c>
      <c r="AV42" s="1053">
        <v>60000000</v>
      </c>
      <c r="AW42" s="1015">
        <v>30000000</v>
      </c>
      <c r="AX42" s="1053">
        <v>177076253</v>
      </c>
      <c r="AY42" s="1015">
        <v>117076253</v>
      </c>
      <c r="AZ42" s="1053">
        <v>174757421</v>
      </c>
      <c r="BA42" s="1015">
        <v>2318832</v>
      </c>
      <c r="BB42" s="1015">
        <v>174757421</v>
      </c>
      <c r="BC42" s="1015">
        <v>0</v>
      </c>
      <c r="BD42" s="1015">
        <v>0</v>
      </c>
      <c r="BG42" s="1057">
        <v>2758049500</v>
      </c>
      <c r="BH42" s="1057">
        <v>30000000</v>
      </c>
      <c r="BI42" s="1057">
        <v>83634738</v>
      </c>
      <c r="BJ42" s="1057">
        <v>0</v>
      </c>
      <c r="BK42" s="1057">
        <v>0</v>
      </c>
      <c r="BL42" s="1057">
        <v>60000000</v>
      </c>
      <c r="BM42" s="1057">
        <v>30000000</v>
      </c>
      <c r="BN42" s="1057">
        <v>177076253</v>
      </c>
      <c r="BO42" s="1057">
        <v>117076253</v>
      </c>
      <c r="BP42" s="1057">
        <v>174757421</v>
      </c>
      <c r="BQ42" s="1057">
        <v>2318832</v>
      </c>
      <c r="BR42" s="1057">
        <v>174757421</v>
      </c>
      <c r="BS42" s="1057">
        <v>0</v>
      </c>
      <c r="BT42" s="1057">
        <v>0</v>
      </c>
    </row>
    <row r="43" spans="1:72" ht="21.95" customHeight="1" x14ac:dyDescent="0.2">
      <c r="A43" s="1008" t="str">
        <f t="shared" si="1"/>
        <v>A1021210</v>
      </c>
      <c r="B43" s="1411" t="s">
        <v>361</v>
      </c>
      <c r="C43" s="1378"/>
      <c r="D43" s="1411" t="s">
        <v>738</v>
      </c>
      <c r="E43" s="1378"/>
      <c r="F43" s="1411" t="s">
        <v>739</v>
      </c>
      <c r="G43" s="1378"/>
      <c r="H43" s="1411" t="s">
        <v>741</v>
      </c>
      <c r="I43" s="1378"/>
      <c r="J43" s="1411" t="s">
        <v>751</v>
      </c>
      <c r="K43" s="1378"/>
      <c r="L43" s="1378"/>
      <c r="M43" s="1411"/>
      <c r="N43" s="1378"/>
      <c r="O43" s="1378"/>
      <c r="P43" s="1411"/>
      <c r="Q43" s="1378"/>
      <c r="R43" s="1411"/>
      <c r="S43" s="1378"/>
      <c r="T43" s="1412" t="s">
        <v>375</v>
      </c>
      <c r="U43" s="1378"/>
      <c r="V43" s="1378"/>
      <c r="W43" s="1378"/>
      <c r="X43" s="1378"/>
      <c r="Y43" s="1378"/>
      <c r="Z43" s="1378"/>
      <c r="AA43" s="1378"/>
      <c r="AB43" s="1411" t="s">
        <v>732</v>
      </c>
      <c r="AC43" s="1378"/>
      <c r="AD43" s="1378"/>
      <c r="AE43" s="1378"/>
      <c r="AF43" s="1378"/>
      <c r="AG43" s="1411" t="s">
        <v>733</v>
      </c>
      <c r="AH43" s="1378"/>
      <c r="AI43" s="1378"/>
      <c r="AJ43" s="1019" t="s">
        <v>417</v>
      </c>
      <c r="AK43" s="1413" t="s">
        <v>734</v>
      </c>
      <c r="AL43" s="1378"/>
      <c r="AM43" s="1378"/>
      <c r="AN43" s="1378"/>
      <c r="AO43" s="1378"/>
      <c r="AP43" s="1378"/>
      <c r="AQ43" s="1015">
        <v>2758049500</v>
      </c>
      <c r="AR43" s="1053">
        <v>30000000</v>
      </c>
      <c r="AS43" s="1015">
        <v>83634738</v>
      </c>
      <c r="AT43" s="1015">
        <v>0</v>
      </c>
      <c r="AU43" s="1015">
        <v>0</v>
      </c>
      <c r="AV43" s="1053">
        <v>60000000</v>
      </c>
      <c r="AW43" s="1015">
        <v>30000000</v>
      </c>
      <c r="AX43" s="1053">
        <v>177076253</v>
      </c>
      <c r="AY43" s="1015">
        <v>117076253</v>
      </c>
      <c r="AZ43" s="1053">
        <v>174757421</v>
      </c>
      <c r="BA43" s="1015">
        <v>2318832</v>
      </c>
      <c r="BB43" s="1015">
        <v>174757421</v>
      </c>
      <c r="BC43" s="1015">
        <v>0</v>
      </c>
      <c r="BD43" s="1015">
        <v>0</v>
      </c>
      <c r="BG43" s="1057">
        <v>2758049500</v>
      </c>
      <c r="BH43" s="1057">
        <v>30000000</v>
      </c>
      <c r="BI43" s="1057">
        <v>83634738</v>
      </c>
      <c r="BJ43" s="1057">
        <v>0</v>
      </c>
      <c r="BK43" s="1057">
        <v>0</v>
      </c>
      <c r="BL43" s="1057">
        <v>60000000</v>
      </c>
      <c r="BM43" s="1057">
        <v>30000000</v>
      </c>
      <c r="BN43" s="1057">
        <v>177076253</v>
      </c>
      <c r="BO43" s="1057">
        <v>117076253</v>
      </c>
      <c r="BP43" s="1057">
        <v>174757421</v>
      </c>
      <c r="BQ43" s="1057">
        <v>2318832</v>
      </c>
      <c r="BR43" s="1057">
        <v>174757421</v>
      </c>
      <c r="BS43" s="1057">
        <v>0</v>
      </c>
      <c r="BT43" s="1057">
        <v>0</v>
      </c>
    </row>
    <row r="44" spans="1:72" ht="21.95" customHeight="1" x14ac:dyDescent="0.2">
      <c r="A44" s="1008" t="str">
        <f t="shared" si="1"/>
        <v>A10510</v>
      </c>
      <c r="B44" s="1411" t="s">
        <v>361</v>
      </c>
      <c r="C44" s="1378"/>
      <c r="D44" s="1411" t="s">
        <v>738</v>
      </c>
      <c r="E44" s="1378"/>
      <c r="F44" s="1411" t="s">
        <v>739</v>
      </c>
      <c r="G44" s="1378"/>
      <c r="H44" s="1411" t="s">
        <v>743</v>
      </c>
      <c r="I44" s="1378"/>
      <c r="J44" s="1411"/>
      <c r="K44" s="1378"/>
      <c r="L44" s="1378"/>
      <c r="M44" s="1411"/>
      <c r="N44" s="1378"/>
      <c r="O44" s="1378"/>
      <c r="P44" s="1411"/>
      <c r="Q44" s="1378"/>
      <c r="R44" s="1411"/>
      <c r="S44" s="1378"/>
      <c r="T44" s="1412" t="s">
        <v>618</v>
      </c>
      <c r="U44" s="1378"/>
      <c r="V44" s="1378"/>
      <c r="W44" s="1378"/>
      <c r="X44" s="1378"/>
      <c r="Y44" s="1378"/>
      <c r="Z44" s="1378"/>
      <c r="AA44" s="1378"/>
      <c r="AB44" s="1411" t="s">
        <v>732</v>
      </c>
      <c r="AC44" s="1378"/>
      <c r="AD44" s="1378"/>
      <c r="AE44" s="1378"/>
      <c r="AF44" s="1378"/>
      <c r="AG44" s="1411" t="s">
        <v>733</v>
      </c>
      <c r="AH44" s="1378"/>
      <c r="AI44" s="1378"/>
      <c r="AJ44" s="1019" t="s">
        <v>417</v>
      </c>
      <c r="AK44" s="1413" t="s">
        <v>734</v>
      </c>
      <c r="AL44" s="1378"/>
      <c r="AM44" s="1378"/>
      <c r="AN44" s="1378"/>
      <c r="AO44" s="1378"/>
      <c r="AP44" s="1378"/>
      <c r="AQ44" s="1015">
        <v>42314000000</v>
      </c>
      <c r="AR44" s="1053">
        <v>0</v>
      </c>
      <c r="AS44" s="1015">
        <v>9672032</v>
      </c>
      <c r="AT44" s="1015">
        <v>1485745600</v>
      </c>
      <c r="AU44" s="1015">
        <v>0</v>
      </c>
      <c r="AV44" s="1053">
        <v>3053713626</v>
      </c>
      <c r="AW44" s="1015">
        <v>3053713626</v>
      </c>
      <c r="AX44" s="1053">
        <v>3053713626</v>
      </c>
      <c r="AY44" s="1015">
        <v>0</v>
      </c>
      <c r="AZ44" s="1053">
        <v>3053713626</v>
      </c>
      <c r="BA44" s="1015">
        <v>0</v>
      </c>
      <c r="BB44" s="1015">
        <v>3053713626</v>
      </c>
      <c r="BC44" s="1015">
        <v>0</v>
      </c>
      <c r="BD44" s="1015">
        <v>32434308</v>
      </c>
      <c r="BG44" s="1057">
        <v>42314000000</v>
      </c>
      <c r="BH44" s="1057">
        <v>0</v>
      </c>
      <c r="BI44" s="1057">
        <v>9672032</v>
      </c>
      <c r="BJ44" s="1057">
        <v>1485745600</v>
      </c>
      <c r="BK44" s="1057">
        <v>0</v>
      </c>
      <c r="BL44" s="1057">
        <v>3053713626</v>
      </c>
      <c r="BM44" s="1057">
        <v>3053713626</v>
      </c>
      <c r="BN44" s="1057">
        <v>3053713626</v>
      </c>
      <c r="BO44" s="1057">
        <v>0</v>
      </c>
      <c r="BP44" s="1057">
        <v>3053713626</v>
      </c>
      <c r="BQ44" s="1057">
        <v>0</v>
      </c>
      <c r="BR44" s="1057">
        <v>3053713626</v>
      </c>
      <c r="BS44" s="1057">
        <v>0</v>
      </c>
      <c r="BT44" s="1057">
        <v>32434308</v>
      </c>
    </row>
    <row r="45" spans="1:72" ht="21.95" customHeight="1" x14ac:dyDescent="0.2">
      <c r="A45" s="1008" t="str">
        <f t="shared" si="1"/>
        <v>A105110</v>
      </c>
      <c r="B45" s="1403" t="s">
        <v>361</v>
      </c>
      <c r="C45" s="1378"/>
      <c r="D45" s="1403" t="s">
        <v>738</v>
      </c>
      <c r="E45" s="1378"/>
      <c r="F45" s="1403" t="s">
        <v>739</v>
      </c>
      <c r="G45" s="1378"/>
      <c r="H45" s="1403" t="s">
        <v>743</v>
      </c>
      <c r="I45" s="1378"/>
      <c r="J45" s="1403" t="s">
        <v>738</v>
      </c>
      <c r="K45" s="1378"/>
      <c r="L45" s="1378"/>
      <c r="M45" s="1403"/>
      <c r="N45" s="1378"/>
      <c r="O45" s="1378"/>
      <c r="P45" s="1403"/>
      <c r="Q45" s="1378"/>
      <c r="R45" s="1403"/>
      <c r="S45" s="1378"/>
      <c r="T45" s="1402" t="s">
        <v>620</v>
      </c>
      <c r="U45" s="1378"/>
      <c r="V45" s="1378"/>
      <c r="W45" s="1378"/>
      <c r="X45" s="1378"/>
      <c r="Y45" s="1378"/>
      <c r="Z45" s="1378"/>
      <c r="AA45" s="1378"/>
      <c r="AB45" s="1403" t="s">
        <v>732</v>
      </c>
      <c r="AC45" s="1378"/>
      <c r="AD45" s="1378"/>
      <c r="AE45" s="1378"/>
      <c r="AF45" s="1378"/>
      <c r="AG45" s="1403" t="s">
        <v>733</v>
      </c>
      <c r="AH45" s="1378"/>
      <c r="AI45" s="1378"/>
      <c r="AJ45" s="1016" t="s">
        <v>417</v>
      </c>
      <c r="AK45" s="1404" t="s">
        <v>734</v>
      </c>
      <c r="AL45" s="1378"/>
      <c r="AM45" s="1378"/>
      <c r="AN45" s="1378"/>
      <c r="AO45" s="1378"/>
      <c r="AP45" s="1378"/>
      <c r="AQ45" s="1015">
        <v>21973224000</v>
      </c>
      <c r="AR45" s="1053">
        <v>0</v>
      </c>
      <c r="AS45" s="1015">
        <v>9672032</v>
      </c>
      <c r="AT45" s="1015">
        <v>0</v>
      </c>
      <c r="AU45" s="1015">
        <v>0</v>
      </c>
      <c r="AV45" s="1053">
        <v>1533435232</v>
      </c>
      <c r="AW45" s="1015">
        <v>1533435232</v>
      </c>
      <c r="AX45" s="1053">
        <v>1533435232</v>
      </c>
      <c r="AY45" s="1015">
        <v>0</v>
      </c>
      <c r="AZ45" s="1053">
        <v>1533435232</v>
      </c>
      <c r="BA45" s="1015">
        <v>0</v>
      </c>
      <c r="BB45" s="1015">
        <v>1533435232</v>
      </c>
      <c r="BC45" s="1015">
        <v>0</v>
      </c>
      <c r="BD45" s="1015">
        <v>30771966</v>
      </c>
      <c r="BG45" s="1057">
        <v>21973224000</v>
      </c>
      <c r="BH45" s="1057">
        <v>0</v>
      </c>
      <c r="BI45" s="1057">
        <v>9672032</v>
      </c>
      <c r="BJ45" s="1057">
        <v>0</v>
      </c>
      <c r="BK45" s="1057">
        <v>0</v>
      </c>
      <c r="BL45" s="1057">
        <v>1533435232</v>
      </c>
      <c r="BM45" s="1057">
        <v>1533435232</v>
      </c>
      <c r="BN45" s="1057">
        <v>1533435232</v>
      </c>
      <c r="BO45" s="1057">
        <v>0</v>
      </c>
      <c r="BP45" s="1057">
        <v>1533435232</v>
      </c>
      <c r="BQ45" s="1057">
        <v>0</v>
      </c>
      <c r="BR45" s="1057">
        <v>1533435232</v>
      </c>
      <c r="BS45" s="1057">
        <v>0</v>
      </c>
      <c r="BT45" s="1057">
        <v>30771966</v>
      </c>
    </row>
    <row r="46" spans="1:72" ht="21.95" customHeight="1" x14ac:dyDescent="0.2">
      <c r="A46" s="1008" t="str">
        <f t="shared" si="1"/>
        <v>A1051110</v>
      </c>
      <c r="B46" s="1411" t="s">
        <v>361</v>
      </c>
      <c r="C46" s="1378"/>
      <c r="D46" s="1411" t="s">
        <v>738</v>
      </c>
      <c r="E46" s="1378"/>
      <c r="F46" s="1411" t="s">
        <v>739</v>
      </c>
      <c r="G46" s="1378"/>
      <c r="H46" s="1411" t="s">
        <v>743</v>
      </c>
      <c r="I46" s="1378"/>
      <c r="J46" s="1411" t="s">
        <v>738</v>
      </c>
      <c r="K46" s="1378"/>
      <c r="L46" s="1378"/>
      <c r="M46" s="1411" t="s">
        <v>738</v>
      </c>
      <c r="N46" s="1378"/>
      <c r="O46" s="1378"/>
      <c r="P46" s="1411"/>
      <c r="Q46" s="1378"/>
      <c r="R46" s="1411"/>
      <c r="S46" s="1378"/>
      <c r="T46" s="1412" t="s">
        <v>376</v>
      </c>
      <c r="U46" s="1378"/>
      <c r="V46" s="1378"/>
      <c r="W46" s="1378"/>
      <c r="X46" s="1378"/>
      <c r="Y46" s="1378"/>
      <c r="Z46" s="1378"/>
      <c r="AA46" s="1378"/>
      <c r="AB46" s="1411" t="s">
        <v>732</v>
      </c>
      <c r="AC46" s="1378"/>
      <c r="AD46" s="1378"/>
      <c r="AE46" s="1378"/>
      <c r="AF46" s="1378"/>
      <c r="AG46" s="1411" t="s">
        <v>733</v>
      </c>
      <c r="AH46" s="1378"/>
      <c r="AI46" s="1378"/>
      <c r="AJ46" s="1019" t="s">
        <v>417</v>
      </c>
      <c r="AK46" s="1413" t="s">
        <v>734</v>
      </c>
      <c r="AL46" s="1378"/>
      <c r="AM46" s="1378"/>
      <c r="AN46" s="1378"/>
      <c r="AO46" s="1378"/>
      <c r="AP46" s="1378"/>
      <c r="AQ46" s="1015">
        <v>4247370203</v>
      </c>
      <c r="AR46" s="1053">
        <v>0</v>
      </c>
      <c r="AS46" s="1015">
        <v>0</v>
      </c>
      <c r="AT46" s="1015">
        <v>0</v>
      </c>
      <c r="AU46" s="1015">
        <v>0</v>
      </c>
      <c r="AV46" s="1053">
        <v>337114000</v>
      </c>
      <c r="AW46" s="1015">
        <v>337114000</v>
      </c>
      <c r="AX46" s="1053">
        <v>337114000</v>
      </c>
      <c r="AY46" s="1015">
        <v>0</v>
      </c>
      <c r="AZ46" s="1053">
        <v>337114000</v>
      </c>
      <c r="BA46" s="1015">
        <v>0</v>
      </c>
      <c r="BB46" s="1015">
        <v>337114000</v>
      </c>
      <c r="BC46" s="1015">
        <v>0</v>
      </c>
      <c r="BD46" s="1015">
        <v>0</v>
      </c>
      <c r="BG46" s="1057">
        <v>4247370203</v>
      </c>
      <c r="BH46" s="1057">
        <v>0</v>
      </c>
      <c r="BI46" s="1057">
        <v>0</v>
      </c>
      <c r="BJ46" s="1057">
        <v>0</v>
      </c>
      <c r="BK46" s="1057">
        <v>0</v>
      </c>
      <c r="BL46" s="1057">
        <v>337114000</v>
      </c>
      <c r="BM46" s="1057">
        <v>337114000</v>
      </c>
      <c r="BN46" s="1057">
        <v>337114000</v>
      </c>
      <c r="BO46" s="1057">
        <v>0</v>
      </c>
      <c r="BP46" s="1057">
        <v>337114000</v>
      </c>
      <c r="BQ46" s="1057">
        <v>0</v>
      </c>
      <c r="BR46" s="1057">
        <v>337114000</v>
      </c>
      <c r="BS46" s="1057">
        <v>0</v>
      </c>
      <c r="BT46" s="1057">
        <v>0</v>
      </c>
    </row>
    <row r="47" spans="1:72" ht="21.95" customHeight="1" x14ac:dyDescent="0.2">
      <c r="A47" s="1008" t="str">
        <f t="shared" si="1"/>
        <v>A1051210</v>
      </c>
      <c r="B47" s="1411" t="s">
        <v>361</v>
      </c>
      <c r="C47" s="1378"/>
      <c r="D47" s="1411" t="s">
        <v>738</v>
      </c>
      <c r="E47" s="1378"/>
      <c r="F47" s="1411" t="s">
        <v>739</v>
      </c>
      <c r="G47" s="1378"/>
      <c r="H47" s="1411" t="s">
        <v>743</v>
      </c>
      <c r="I47" s="1378"/>
      <c r="J47" s="1411" t="s">
        <v>738</v>
      </c>
      <c r="K47" s="1378"/>
      <c r="L47" s="1378"/>
      <c r="M47" s="1411" t="s">
        <v>741</v>
      </c>
      <c r="N47" s="1378"/>
      <c r="O47" s="1378"/>
      <c r="P47" s="1411"/>
      <c r="Q47" s="1378"/>
      <c r="R47" s="1411"/>
      <c r="S47" s="1378"/>
      <c r="T47" s="1412" t="s">
        <v>377</v>
      </c>
      <c r="U47" s="1378"/>
      <c r="V47" s="1378"/>
      <c r="W47" s="1378"/>
      <c r="X47" s="1378"/>
      <c r="Y47" s="1378"/>
      <c r="Z47" s="1378"/>
      <c r="AA47" s="1378"/>
      <c r="AB47" s="1411" t="s">
        <v>732</v>
      </c>
      <c r="AC47" s="1378"/>
      <c r="AD47" s="1378"/>
      <c r="AE47" s="1378"/>
      <c r="AF47" s="1378"/>
      <c r="AG47" s="1411" t="s">
        <v>733</v>
      </c>
      <c r="AH47" s="1378"/>
      <c r="AI47" s="1378"/>
      <c r="AJ47" s="1019" t="s">
        <v>417</v>
      </c>
      <c r="AK47" s="1413" t="s">
        <v>734</v>
      </c>
      <c r="AL47" s="1378"/>
      <c r="AM47" s="1378"/>
      <c r="AN47" s="1378"/>
      <c r="AO47" s="1378"/>
      <c r="AP47" s="1378"/>
      <c r="AQ47" s="1015">
        <v>3397203153</v>
      </c>
      <c r="AR47" s="1053">
        <v>0</v>
      </c>
      <c r="AS47" s="1015">
        <v>9672032</v>
      </c>
      <c r="AT47" s="1015">
        <v>0</v>
      </c>
      <c r="AU47" s="1015">
        <v>0</v>
      </c>
      <c r="AV47" s="1053">
        <v>25723560</v>
      </c>
      <c r="AW47" s="1015">
        <v>25723560</v>
      </c>
      <c r="AX47" s="1053">
        <v>25723560</v>
      </c>
      <c r="AY47" s="1015">
        <v>0</v>
      </c>
      <c r="AZ47" s="1053">
        <v>25723560</v>
      </c>
      <c r="BA47" s="1015">
        <v>0</v>
      </c>
      <c r="BB47" s="1015">
        <v>25723560</v>
      </c>
      <c r="BC47" s="1015">
        <v>0</v>
      </c>
      <c r="BD47" s="1015">
        <v>0</v>
      </c>
      <c r="BG47" s="1057">
        <v>3397203153</v>
      </c>
      <c r="BH47" s="1057">
        <v>0</v>
      </c>
      <c r="BI47" s="1057">
        <v>9672032</v>
      </c>
      <c r="BJ47" s="1057">
        <v>0</v>
      </c>
      <c r="BK47" s="1057">
        <v>0</v>
      </c>
      <c r="BL47" s="1057">
        <v>25723560</v>
      </c>
      <c r="BM47" s="1057">
        <v>25723560</v>
      </c>
      <c r="BN47" s="1057">
        <v>25723560</v>
      </c>
      <c r="BO47" s="1057">
        <v>0</v>
      </c>
      <c r="BP47" s="1057">
        <v>25723560</v>
      </c>
      <c r="BQ47" s="1057">
        <v>0</v>
      </c>
      <c r="BR47" s="1057">
        <v>25723560</v>
      </c>
      <c r="BS47" s="1057">
        <v>0</v>
      </c>
      <c r="BT47" s="1057">
        <v>0</v>
      </c>
    </row>
    <row r="48" spans="1:72" ht="21.95" customHeight="1" x14ac:dyDescent="0.2">
      <c r="A48" s="1008" t="str">
        <f t="shared" si="1"/>
        <v>A1051310</v>
      </c>
      <c r="B48" s="1411" t="s">
        <v>361</v>
      </c>
      <c r="C48" s="1378"/>
      <c r="D48" s="1411" t="s">
        <v>738</v>
      </c>
      <c r="E48" s="1378"/>
      <c r="F48" s="1411" t="s">
        <v>739</v>
      </c>
      <c r="G48" s="1378"/>
      <c r="H48" s="1411" t="s">
        <v>743</v>
      </c>
      <c r="I48" s="1378"/>
      <c r="J48" s="1411" t="s">
        <v>738</v>
      </c>
      <c r="K48" s="1378"/>
      <c r="L48" s="1378"/>
      <c r="M48" s="1411" t="s">
        <v>748</v>
      </c>
      <c r="N48" s="1378"/>
      <c r="O48" s="1378"/>
      <c r="P48" s="1411"/>
      <c r="Q48" s="1378"/>
      <c r="R48" s="1411"/>
      <c r="S48" s="1378"/>
      <c r="T48" s="1412" t="s">
        <v>378</v>
      </c>
      <c r="U48" s="1378"/>
      <c r="V48" s="1378"/>
      <c r="W48" s="1378"/>
      <c r="X48" s="1378"/>
      <c r="Y48" s="1378"/>
      <c r="Z48" s="1378"/>
      <c r="AA48" s="1378"/>
      <c r="AB48" s="1411" t="s">
        <v>732</v>
      </c>
      <c r="AC48" s="1378"/>
      <c r="AD48" s="1378"/>
      <c r="AE48" s="1378"/>
      <c r="AF48" s="1378"/>
      <c r="AG48" s="1411" t="s">
        <v>733</v>
      </c>
      <c r="AH48" s="1378"/>
      <c r="AI48" s="1378"/>
      <c r="AJ48" s="1019" t="s">
        <v>417</v>
      </c>
      <c r="AK48" s="1413" t="s">
        <v>734</v>
      </c>
      <c r="AL48" s="1378"/>
      <c r="AM48" s="1378"/>
      <c r="AN48" s="1378"/>
      <c r="AO48" s="1378"/>
      <c r="AP48" s="1378"/>
      <c r="AQ48" s="1015">
        <v>5118480408</v>
      </c>
      <c r="AR48" s="1053">
        <v>0</v>
      </c>
      <c r="AS48" s="1015">
        <v>0</v>
      </c>
      <c r="AT48" s="1015">
        <v>0</v>
      </c>
      <c r="AU48" s="1015">
        <v>0</v>
      </c>
      <c r="AV48" s="1053">
        <v>406507200</v>
      </c>
      <c r="AW48" s="1015">
        <v>406507200</v>
      </c>
      <c r="AX48" s="1053">
        <v>406507200</v>
      </c>
      <c r="AY48" s="1015">
        <v>0</v>
      </c>
      <c r="AZ48" s="1053">
        <v>406507200</v>
      </c>
      <c r="BA48" s="1015">
        <v>0</v>
      </c>
      <c r="BB48" s="1015">
        <v>406507200</v>
      </c>
      <c r="BC48" s="1015">
        <v>0</v>
      </c>
      <c r="BD48" s="1015">
        <v>1475432</v>
      </c>
      <c r="BG48" s="1057">
        <v>5118480408</v>
      </c>
      <c r="BH48" s="1057">
        <v>0</v>
      </c>
      <c r="BI48" s="1057">
        <v>0</v>
      </c>
      <c r="BJ48" s="1057">
        <v>0</v>
      </c>
      <c r="BK48" s="1057">
        <v>0</v>
      </c>
      <c r="BL48" s="1057">
        <v>406507200</v>
      </c>
      <c r="BM48" s="1057">
        <v>406507200</v>
      </c>
      <c r="BN48" s="1057">
        <v>406507200</v>
      </c>
      <c r="BO48" s="1057">
        <v>0</v>
      </c>
      <c r="BP48" s="1057">
        <v>406507200</v>
      </c>
      <c r="BQ48" s="1057">
        <v>0</v>
      </c>
      <c r="BR48" s="1057">
        <v>406507200</v>
      </c>
      <c r="BS48" s="1057">
        <v>0</v>
      </c>
      <c r="BT48" s="1057">
        <v>1475432</v>
      </c>
    </row>
    <row r="49" spans="1:72" ht="21.95" customHeight="1" x14ac:dyDescent="0.2">
      <c r="A49" s="1008" t="str">
        <f t="shared" si="1"/>
        <v>A1051410</v>
      </c>
      <c r="B49" s="1411" t="s">
        <v>361</v>
      </c>
      <c r="C49" s="1378"/>
      <c r="D49" s="1411" t="s">
        <v>738</v>
      </c>
      <c r="E49" s="1378"/>
      <c r="F49" s="1411" t="s">
        <v>739</v>
      </c>
      <c r="G49" s="1378"/>
      <c r="H49" s="1411" t="s">
        <v>743</v>
      </c>
      <c r="I49" s="1378"/>
      <c r="J49" s="1411" t="s">
        <v>738</v>
      </c>
      <c r="K49" s="1378"/>
      <c r="L49" s="1378"/>
      <c r="M49" s="1411" t="s">
        <v>742</v>
      </c>
      <c r="N49" s="1378"/>
      <c r="O49" s="1378"/>
      <c r="P49" s="1411"/>
      <c r="Q49" s="1378"/>
      <c r="R49" s="1411"/>
      <c r="S49" s="1378"/>
      <c r="T49" s="1412" t="s">
        <v>379</v>
      </c>
      <c r="U49" s="1378"/>
      <c r="V49" s="1378"/>
      <c r="W49" s="1378"/>
      <c r="X49" s="1378"/>
      <c r="Y49" s="1378"/>
      <c r="Z49" s="1378"/>
      <c r="AA49" s="1378"/>
      <c r="AB49" s="1411" t="s">
        <v>732</v>
      </c>
      <c r="AC49" s="1378"/>
      <c r="AD49" s="1378"/>
      <c r="AE49" s="1378"/>
      <c r="AF49" s="1378"/>
      <c r="AG49" s="1411" t="s">
        <v>733</v>
      </c>
      <c r="AH49" s="1378"/>
      <c r="AI49" s="1378"/>
      <c r="AJ49" s="1019" t="s">
        <v>417</v>
      </c>
      <c r="AK49" s="1413" t="s">
        <v>734</v>
      </c>
      <c r="AL49" s="1378"/>
      <c r="AM49" s="1378"/>
      <c r="AN49" s="1378"/>
      <c r="AO49" s="1378"/>
      <c r="AP49" s="1378"/>
      <c r="AQ49" s="1015">
        <v>8151842568</v>
      </c>
      <c r="AR49" s="1053">
        <v>0</v>
      </c>
      <c r="AS49" s="1015">
        <v>0</v>
      </c>
      <c r="AT49" s="1015">
        <v>0</v>
      </c>
      <c r="AU49" s="1015">
        <v>0</v>
      </c>
      <c r="AV49" s="1053">
        <v>673396100</v>
      </c>
      <c r="AW49" s="1015">
        <v>673396100</v>
      </c>
      <c r="AX49" s="1053">
        <v>673396100</v>
      </c>
      <c r="AY49" s="1015">
        <v>0</v>
      </c>
      <c r="AZ49" s="1053">
        <v>673396100</v>
      </c>
      <c r="BA49" s="1015">
        <v>0</v>
      </c>
      <c r="BB49" s="1015">
        <v>673396100</v>
      </c>
      <c r="BC49" s="1015">
        <v>0</v>
      </c>
      <c r="BD49" s="1015">
        <v>29296534</v>
      </c>
      <c r="BG49" s="1057">
        <v>8151842568</v>
      </c>
      <c r="BH49" s="1057">
        <v>0</v>
      </c>
      <c r="BI49" s="1057">
        <v>0</v>
      </c>
      <c r="BJ49" s="1057">
        <v>0</v>
      </c>
      <c r="BK49" s="1057">
        <v>0</v>
      </c>
      <c r="BL49" s="1057">
        <v>673396100</v>
      </c>
      <c r="BM49" s="1057">
        <v>673396100</v>
      </c>
      <c r="BN49" s="1057">
        <v>673396100</v>
      </c>
      <c r="BO49" s="1057">
        <v>0</v>
      </c>
      <c r="BP49" s="1057">
        <v>673396100</v>
      </c>
      <c r="BQ49" s="1057">
        <v>0</v>
      </c>
      <c r="BR49" s="1057">
        <v>673396100</v>
      </c>
      <c r="BS49" s="1057">
        <v>0</v>
      </c>
      <c r="BT49" s="1057">
        <v>29296534</v>
      </c>
    </row>
    <row r="50" spans="1:72" ht="21.95" customHeight="1" x14ac:dyDescent="0.2">
      <c r="A50" s="1008" t="str">
        <f t="shared" si="1"/>
        <v>A1051510</v>
      </c>
      <c r="B50" s="1411" t="s">
        <v>361</v>
      </c>
      <c r="C50" s="1378"/>
      <c r="D50" s="1411" t="s">
        <v>738</v>
      </c>
      <c r="E50" s="1378"/>
      <c r="F50" s="1411" t="s">
        <v>739</v>
      </c>
      <c r="G50" s="1378"/>
      <c r="H50" s="1411" t="s">
        <v>743</v>
      </c>
      <c r="I50" s="1378"/>
      <c r="J50" s="1411" t="s">
        <v>738</v>
      </c>
      <c r="K50" s="1378"/>
      <c r="L50" s="1378"/>
      <c r="M50" s="1411" t="s">
        <v>743</v>
      </c>
      <c r="N50" s="1378"/>
      <c r="O50" s="1378"/>
      <c r="P50" s="1411"/>
      <c r="Q50" s="1378"/>
      <c r="R50" s="1411"/>
      <c r="S50" s="1378"/>
      <c r="T50" s="1412" t="s">
        <v>380</v>
      </c>
      <c r="U50" s="1378"/>
      <c r="V50" s="1378"/>
      <c r="W50" s="1378"/>
      <c r="X50" s="1378"/>
      <c r="Y50" s="1378"/>
      <c r="Z50" s="1378"/>
      <c r="AA50" s="1378"/>
      <c r="AB50" s="1411" t="s">
        <v>732</v>
      </c>
      <c r="AC50" s="1378"/>
      <c r="AD50" s="1378"/>
      <c r="AE50" s="1378"/>
      <c r="AF50" s="1378"/>
      <c r="AG50" s="1411" t="s">
        <v>733</v>
      </c>
      <c r="AH50" s="1378"/>
      <c r="AI50" s="1378"/>
      <c r="AJ50" s="1019" t="s">
        <v>417</v>
      </c>
      <c r="AK50" s="1413" t="s">
        <v>734</v>
      </c>
      <c r="AL50" s="1378"/>
      <c r="AM50" s="1378"/>
      <c r="AN50" s="1378"/>
      <c r="AO50" s="1378"/>
      <c r="AP50" s="1378"/>
      <c r="AQ50" s="1015">
        <v>1058327668</v>
      </c>
      <c r="AR50" s="1053">
        <v>0</v>
      </c>
      <c r="AS50" s="1015">
        <v>0</v>
      </c>
      <c r="AT50" s="1015">
        <v>0</v>
      </c>
      <c r="AU50" s="1015">
        <v>0</v>
      </c>
      <c r="AV50" s="1053">
        <v>90694372</v>
      </c>
      <c r="AW50" s="1015">
        <v>90694372</v>
      </c>
      <c r="AX50" s="1053">
        <v>90694372</v>
      </c>
      <c r="AY50" s="1015">
        <v>0</v>
      </c>
      <c r="AZ50" s="1053">
        <v>90694372</v>
      </c>
      <c r="BA50" s="1015">
        <v>0</v>
      </c>
      <c r="BB50" s="1015">
        <v>90694372</v>
      </c>
      <c r="BC50" s="1015">
        <v>0</v>
      </c>
      <c r="BD50" s="1015">
        <v>0</v>
      </c>
      <c r="BG50" s="1057">
        <v>1058327668</v>
      </c>
      <c r="BH50" s="1057">
        <v>0</v>
      </c>
      <c r="BI50" s="1057">
        <v>0</v>
      </c>
      <c r="BJ50" s="1057">
        <v>0</v>
      </c>
      <c r="BK50" s="1057">
        <v>0</v>
      </c>
      <c r="BL50" s="1057">
        <v>90694372</v>
      </c>
      <c r="BM50" s="1057">
        <v>90694372</v>
      </c>
      <c r="BN50" s="1057">
        <v>90694372</v>
      </c>
      <c r="BO50" s="1057">
        <v>0</v>
      </c>
      <c r="BP50" s="1057">
        <v>90694372</v>
      </c>
      <c r="BQ50" s="1057">
        <v>0</v>
      </c>
      <c r="BR50" s="1057">
        <v>90694372</v>
      </c>
      <c r="BS50" s="1057">
        <v>0</v>
      </c>
      <c r="BT50" s="1057">
        <v>0</v>
      </c>
    </row>
    <row r="51" spans="1:72" ht="21.95" customHeight="1" x14ac:dyDescent="0.2">
      <c r="A51" s="1008" t="str">
        <f t="shared" si="1"/>
        <v>A105210</v>
      </c>
      <c r="B51" s="1403" t="s">
        <v>361</v>
      </c>
      <c r="C51" s="1378"/>
      <c r="D51" s="1403" t="s">
        <v>738</v>
      </c>
      <c r="E51" s="1378"/>
      <c r="F51" s="1403" t="s">
        <v>739</v>
      </c>
      <c r="G51" s="1378"/>
      <c r="H51" s="1403" t="s">
        <v>743</v>
      </c>
      <c r="I51" s="1378"/>
      <c r="J51" s="1403" t="s">
        <v>741</v>
      </c>
      <c r="K51" s="1378"/>
      <c r="L51" s="1378"/>
      <c r="M51" s="1403"/>
      <c r="N51" s="1378"/>
      <c r="O51" s="1378"/>
      <c r="P51" s="1403"/>
      <c r="Q51" s="1378"/>
      <c r="R51" s="1403"/>
      <c r="S51" s="1378"/>
      <c r="T51" s="1402" t="s">
        <v>752</v>
      </c>
      <c r="U51" s="1378"/>
      <c r="V51" s="1378"/>
      <c r="W51" s="1378"/>
      <c r="X51" s="1378"/>
      <c r="Y51" s="1378"/>
      <c r="Z51" s="1378"/>
      <c r="AA51" s="1378"/>
      <c r="AB51" s="1403" t="s">
        <v>732</v>
      </c>
      <c r="AC51" s="1378"/>
      <c r="AD51" s="1378"/>
      <c r="AE51" s="1378"/>
      <c r="AF51" s="1378"/>
      <c r="AG51" s="1403" t="s">
        <v>733</v>
      </c>
      <c r="AH51" s="1378"/>
      <c r="AI51" s="1378"/>
      <c r="AJ51" s="1016" t="s">
        <v>417</v>
      </c>
      <c r="AK51" s="1404" t="s">
        <v>734</v>
      </c>
      <c r="AL51" s="1378"/>
      <c r="AM51" s="1378"/>
      <c r="AN51" s="1378"/>
      <c r="AO51" s="1378"/>
      <c r="AP51" s="1378"/>
      <c r="AQ51" s="1015">
        <v>13499872539</v>
      </c>
      <c r="AR51" s="1053">
        <v>0</v>
      </c>
      <c r="AS51" s="1015">
        <v>0</v>
      </c>
      <c r="AT51" s="1015">
        <v>0</v>
      </c>
      <c r="AU51" s="1015">
        <v>0</v>
      </c>
      <c r="AV51" s="1053">
        <v>1087504194</v>
      </c>
      <c r="AW51" s="1015">
        <v>1087504194</v>
      </c>
      <c r="AX51" s="1053">
        <v>1087504194</v>
      </c>
      <c r="AY51" s="1015">
        <v>0</v>
      </c>
      <c r="AZ51" s="1053">
        <v>1087504194</v>
      </c>
      <c r="BA51" s="1015">
        <v>0</v>
      </c>
      <c r="BB51" s="1015">
        <v>1087504194</v>
      </c>
      <c r="BC51" s="1015">
        <v>0</v>
      </c>
      <c r="BD51" s="1015">
        <v>1662342</v>
      </c>
      <c r="BG51" s="1057">
        <v>13499872539</v>
      </c>
      <c r="BH51" s="1057">
        <v>0</v>
      </c>
      <c r="BI51" s="1057">
        <v>0</v>
      </c>
      <c r="BJ51" s="1057">
        <v>0</v>
      </c>
      <c r="BK51" s="1057">
        <v>0</v>
      </c>
      <c r="BL51" s="1057">
        <v>1087504194</v>
      </c>
      <c r="BM51" s="1057">
        <v>1087504194</v>
      </c>
      <c r="BN51" s="1057">
        <v>1087504194</v>
      </c>
      <c r="BO51" s="1057">
        <v>0</v>
      </c>
      <c r="BP51" s="1057">
        <v>1087504194</v>
      </c>
      <c r="BQ51" s="1057">
        <v>0</v>
      </c>
      <c r="BR51" s="1057">
        <v>1087504194</v>
      </c>
      <c r="BS51" s="1057">
        <v>0</v>
      </c>
      <c r="BT51" s="1057">
        <v>1662342</v>
      </c>
    </row>
    <row r="52" spans="1:72" ht="21.95" customHeight="1" x14ac:dyDescent="0.2">
      <c r="A52" s="1008" t="str">
        <f t="shared" si="1"/>
        <v>A1052110</v>
      </c>
      <c r="B52" s="1411" t="s">
        <v>361</v>
      </c>
      <c r="C52" s="1378"/>
      <c r="D52" s="1411" t="s">
        <v>738</v>
      </c>
      <c r="E52" s="1378"/>
      <c r="F52" s="1411" t="s">
        <v>739</v>
      </c>
      <c r="G52" s="1378"/>
      <c r="H52" s="1411" t="s">
        <v>743</v>
      </c>
      <c r="I52" s="1378"/>
      <c r="J52" s="1411" t="s">
        <v>741</v>
      </c>
      <c r="K52" s="1378"/>
      <c r="L52" s="1378"/>
      <c r="M52" s="1411" t="s">
        <v>738</v>
      </c>
      <c r="N52" s="1378"/>
      <c r="O52" s="1378"/>
      <c r="P52" s="1411"/>
      <c r="Q52" s="1378"/>
      <c r="R52" s="1411"/>
      <c r="S52" s="1378"/>
      <c r="T52" s="1412" t="s">
        <v>381</v>
      </c>
      <c r="U52" s="1378"/>
      <c r="V52" s="1378"/>
      <c r="W52" s="1378"/>
      <c r="X52" s="1378"/>
      <c r="Y52" s="1378"/>
      <c r="Z52" s="1378"/>
      <c r="AA52" s="1378"/>
      <c r="AB52" s="1411" t="s">
        <v>732</v>
      </c>
      <c r="AC52" s="1378"/>
      <c r="AD52" s="1378"/>
      <c r="AE52" s="1378"/>
      <c r="AF52" s="1378"/>
      <c r="AG52" s="1411" t="s">
        <v>733</v>
      </c>
      <c r="AH52" s="1378"/>
      <c r="AI52" s="1378"/>
      <c r="AJ52" s="1019" t="s">
        <v>417</v>
      </c>
      <c r="AK52" s="1413" t="s">
        <v>734</v>
      </c>
      <c r="AL52" s="1378"/>
      <c r="AM52" s="1378"/>
      <c r="AN52" s="1378"/>
      <c r="AO52" s="1378"/>
      <c r="AP52" s="1378"/>
      <c r="AQ52" s="1015">
        <v>148627109</v>
      </c>
      <c r="AR52" s="1053">
        <v>0</v>
      </c>
      <c r="AS52" s="1015">
        <v>0</v>
      </c>
      <c r="AT52" s="1015">
        <v>0</v>
      </c>
      <c r="AU52" s="1015">
        <v>0</v>
      </c>
      <c r="AV52" s="1053">
        <v>9133900</v>
      </c>
      <c r="AW52" s="1015">
        <v>9133900</v>
      </c>
      <c r="AX52" s="1053">
        <v>9133900</v>
      </c>
      <c r="AY52" s="1015">
        <v>0</v>
      </c>
      <c r="AZ52" s="1053">
        <v>9133900</v>
      </c>
      <c r="BA52" s="1015">
        <v>0</v>
      </c>
      <c r="BB52" s="1015">
        <v>9133900</v>
      </c>
      <c r="BC52" s="1015">
        <v>0</v>
      </c>
      <c r="BD52" s="1015">
        <v>0</v>
      </c>
      <c r="BG52" s="1057">
        <v>148627109</v>
      </c>
      <c r="BH52" s="1057">
        <v>0</v>
      </c>
      <c r="BI52" s="1057">
        <v>0</v>
      </c>
      <c r="BJ52" s="1057">
        <v>0</v>
      </c>
      <c r="BK52" s="1057">
        <v>0</v>
      </c>
      <c r="BL52" s="1057">
        <v>9133900</v>
      </c>
      <c r="BM52" s="1057">
        <v>9133900</v>
      </c>
      <c r="BN52" s="1057">
        <v>9133900</v>
      </c>
      <c r="BO52" s="1057">
        <v>0</v>
      </c>
      <c r="BP52" s="1057">
        <v>9133900</v>
      </c>
      <c r="BQ52" s="1057">
        <v>0</v>
      </c>
      <c r="BR52" s="1057">
        <v>9133900</v>
      </c>
      <c r="BS52" s="1057">
        <v>0</v>
      </c>
      <c r="BT52" s="1057">
        <v>0</v>
      </c>
    </row>
    <row r="53" spans="1:72" ht="21.95" customHeight="1" x14ac:dyDescent="0.2">
      <c r="A53" s="1008" t="str">
        <f t="shared" si="1"/>
        <v>A1052210</v>
      </c>
      <c r="B53" s="1411" t="s">
        <v>361</v>
      </c>
      <c r="C53" s="1378"/>
      <c r="D53" s="1411" t="s">
        <v>738</v>
      </c>
      <c r="E53" s="1378"/>
      <c r="F53" s="1411" t="s">
        <v>739</v>
      </c>
      <c r="G53" s="1378"/>
      <c r="H53" s="1411" t="s">
        <v>743</v>
      </c>
      <c r="I53" s="1378"/>
      <c r="J53" s="1411" t="s">
        <v>741</v>
      </c>
      <c r="K53" s="1378"/>
      <c r="L53" s="1378"/>
      <c r="M53" s="1411" t="s">
        <v>741</v>
      </c>
      <c r="N53" s="1378"/>
      <c r="O53" s="1378"/>
      <c r="P53" s="1411"/>
      <c r="Q53" s="1378"/>
      <c r="R53" s="1411"/>
      <c r="S53" s="1378"/>
      <c r="T53" s="1412" t="s">
        <v>382</v>
      </c>
      <c r="U53" s="1378"/>
      <c r="V53" s="1378"/>
      <c r="W53" s="1378"/>
      <c r="X53" s="1378"/>
      <c r="Y53" s="1378"/>
      <c r="Z53" s="1378"/>
      <c r="AA53" s="1378"/>
      <c r="AB53" s="1411" t="s">
        <v>732</v>
      </c>
      <c r="AC53" s="1378"/>
      <c r="AD53" s="1378"/>
      <c r="AE53" s="1378"/>
      <c r="AF53" s="1378"/>
      <c r="AG53" s="1411" t="s">
        <v>733</v>
      </c>
      <c r="AH53" s="1378"/>
      <c r="AI53" s="1378"/>
      <c r="AJ53" s="1019" t="s">
        <v>417</v>
      </c>
      <c r="AK53" s="1413" t="s">
        <v>734</v>
      </c>
      <c r="AL53" s="1378"/>
      <c r="AM53" s="1378"/>
      <c r="AN53" s="1378"/>
      <c r="AO53" s="1378"/>
      <c r="AP53" s="1378"/>
      <c r="AQ53" s="1015">
        <v>6543597377</v>
      </c>
      <c r="AR53" s="1053">
        <v>0</v>
      </c>
      <c r="AS53" s="1015">
        <v>0</v>
      </c>
      <c r="AT53" s="1015">
        <v>0</v>
      </c>
      <c r="AU53" s="1015">
        <v>0</v>
      </c>
      <c r="AV53" s="1053">
        <v>519449714</v>
      </c>
      <c r="AW53" s="1015">
        <v>519449714</v>
      </c>
      <c r="AX53" s="1053">
        <v>519449714</v>
      </c>
      <c r="AY53" s="1015">
        <v>0</v>
      </c>
      <c r="AZ53" s="1053">
        <v>519449714</v>
      </c>
      <c r="BA53" s="1015">
        <v>0</v>
      </c>
      <c r="BB53" s="1015">
        <v>519449714</v>
      </c>
      <c r="BC53" s="1015">
        <v>0</v>
      </c>
      <c r="BD53" s="1015">
        <v>0</v>
      </c>
      <c r="BG53" s="1057">
        <v>6543597377</v>
      </c>
      <c r="BH53" s="1057">
        <v>0</v>
      </c>
      <c r="BI53" s="1057">
        <v>0</v>
      </c>
      <c r="BJ53" s="1057">
        <v>0</v>
      </c>
      <c r="BK53" s="1057">
        <v>0</v>
      </c>
      <c r="BL53" s="1057">
        <v>519449714</v>
      </c>
      <c r="BM53" s="1057">
        <v>519449714</v>
      </c>
      <c r="BN53" s="1057">
        <v>519449714</v>
      </c>
      <c r="BO53" s="1057">
        <v>0</v>
      </c>
      <c r="BP53" s="1057">
        <v>519449714</v>
      </c>
      <c r="BQ53" s="1057">
        <v>0</v>
      </c>
      <c r="BR53" s="1057">
        <v>519449714</v>
      </c>
      <c r="BS53" s="1057">
        <v>0</v>
      </c>
      <c r="BT53" s="1057">
        <v>0</v>
      </c>
    </row>
    <row r="54" spans="1:72" ht="21.95" customHeight="1" x14ac:dyDescent="0.2">
      <c r="A54" s="1008" t="str">
        <f t="shared" si="1"/>
        <v>A1052310</v>
      </c>
      <c r="B54" s="1411" t="s">
        <v>361</v>
      </c>
      <c r="C54" s="1378"/>
      <c r="D54" s="1411" t="s">
        <v>738</v>
      </c>
      <c r="E54" s="1378"/>
      <c r="F54" s="1411" t="s">
        <v>739</v>
      </c>
      <c r="G54" s="1378"/>
      <c r="H54" s="1411" t="s">
        <v>743</v>
      </c>
      <c r="I54" s="1378"/>
      <c r="J54" s="1411" t="s">
        <v>741</v>
      </c>
      <c r="K54" s="1378"/>
      <c r="L54" s="1378"/>
      <c r="M54" s="1411" t="s">
        <v>748</v>
      </c>
      <c r="N54" s="1378"/>
      <c r="O54" s="1378"/>
      <c r="P54" s="1411"/>
      <c r="Q54" s="1378"/>
      <c r="R54" s="1411"/>
      <c r="S54" s="1378"/>
      <c r="T54" s="1412" t="s">
        <v>383</v>
      </c>
      <c r="U54" s="1378"/>
      <c r="V54" s="1378"/>
      <c r="W54" s="1378"/>
      <c r="X54" s="1378"/>
      <c r="Y54" s="1378"/>
      <c r="Z54" s="1378"/>
      <c r="AA54" s="1378"/>
      <c r="AB54" s="1411" t="s">
        <v>732</v>
      </c>
      <c r="AC54" s="1378"/>
      <c r="AD54" s="1378"/>
      <c r="AE54" s="1378"/>
      <c r="AF54" s="1378"/>
      <c r="AG54" s="1411" t="s">
        <v>733</v>
      </c>
      <c r="AH54" s="1378"/>
      <c r="AI54" s="1378"/>
      <c r="AJ54" s="1019" t="s">
        <v>417</v>
      </c>
      <c r="AK54" s="1413" t="s">
        <v>734</v>
      </c>
      <c r="AL54" s="1378"/>
      <c r="AM54" s="1378"/>
      <c r="AN54" s="1378"/>
      <c r="AO54" s="1378"/>
      <c r="AP54" s="1378"/>
      <c r="AQ54" s="1015">
        <v>6718291834</v>
      </c>
      <c r="AR54" s="1053">
        <v>0</v>
      </c>
      <c r="AS54" s="1015">
        <v>0</v>
      </c>
      <c r="AT54" s="1015">
        <v>0</v>
      </c>
      <c r="AU54" s="1015">
        <v>0</v>
      </c>
      <c r="AV54" s="1053">
        <v>552691980</v>
      </c>
      <c r="AW54" s="1015">
        <v>552691980</v>
      </c>
      <c r="AX54" s="1053">
        <v>552691980</v>
      </c>
      <c r="AY54" s="1015">
        <v>0</v>
      </c>
      <c r="AZ54" s="1053">
        <v>552691980</v>
      </c>
      <c r="BA54" s="1015">
        <v>0</v>
      </c>
      <c r="BB54" s="1015">
        <v>552691980</v>
      </c>
      <c r="BC54" s="1015">
        <v>0</v>
      </c>
      <c r="BD54" s="1015">
        <v>1652057</v>
      </c>
      <c r="BG54" s="1057">
        <v>6718291834</v>
      </c>
      <c r="BH54" s="1057">
        <v>0</v>
      </c>
      <c r="BI54" s="1057">
        <v>0</v>
      </c>
      <c r="BJ54" s="1057">
        <v>0</v>
      </c>
      <c r="BK54" s="1057">
        <v>0</v>
      </c>
      <c r="BL54" s="1057">
        <v>552691980</v>
      </c>
      <c r="BM54" s="1057">
        <v>552691980</v>
      </c>
      <c r="BN54" s="1057">
        <v>552691980</v>
      </c>
      <c r="BO54" s="1057">
        <v>0</v>
      </c>
      <c r="BP54" s="1057">
        <v>552691980</v>
      </c>
      <c r="BQ54" s="1057">
        <v>0</v>
      </c>
      <c r="BR54" s="1057">
        <v>552691980</v>
      </c>
      <c r="BS54" s="1057">
        <v>0</v>
      </c>
      <c r="BT54" s="1057">
        <v>1652057</v>
      </c>
    </row>
    <row r="55" spans="1:72" ht="21.95" customHeight="1" x14ac:dyDescent="0.2">
      <c r="A55" s="1008" t="str">
        <f t="shared" si="1"/>
        <v>A1052610</v>
      </c>
      <c r="B55" s="1411" t="s">
        <v>361</v>
      </c>
      <c r="C55" s="1378"/>
      <c r="D55" s="1411" t="s">
        <v>738</v>
      </c>
      <c r="E55" s="1378"/>
      <c r="F55" s="1411" t="s">
        <v>739</v>
      </c>
      <c r="G55" s="1378"/>
      <c r="H55" s="1411" t="s">
        <v>743</v>
      </c>
      <c r="I55" s="1378"/>
      <c r="J55" s="1411" t="s">
        <v>741</v>
      </c>
      <c r="K55" s="1378"/>
      <c r="L55" s="1378"/>
      <c r="M55" s="1411" t="s">
        <v>753</v>
      </c>
      <c r="N55" s="1378"/>
      <c r="O55" s="1378"/>
      <c r="P55" s="1411"/>
      <c r="Q55" s="1378"/>
      <c r="R55" s="1411"/>
      <c r="S55" s="1378"/>
      <c r="T55" s="1412" t="s">
        <v>384</v>
      </c>
      <c r="U55" s="1378"/>
      <c r="V55" s="1378"/>
      <c r="W55" s="1378"/>
      <c r="X55" s="1378"/>
      <c r="Y55" s="1378"/>
      <c r="Z55" s="1378"/>
      <c r="AA55" s="1378"/>
      <c r="AB55" s="1411" t="s">
        <v>732</v>
      </c>
      <c r="AC55" s="1378"/>
      <c r="AD55" s="1378"/>
      <c r="AE55" s="1378"/>
      <c r="AF55" s="1378"/>
      <c r="AG55" s="1411" t="s">
        <v>733</v>
      </c>
      <c r="AH55" s="1378"/>
      <c r="AI55" s="1378"/>
      <c r="AJ55" s="1019" t="s">
        <v>417</v>
      </c>
      <c r="AK55" s="1413" t="s">
        <v>734</v>
      </c>
      <c r="AL55" s="1378"/>
      <c r="AM55" s="1378"/>
      <c r="AN55" s="1378"/>
      <c r="AO55" s="1378"/>
      <c r="AP55" s="1378"/>
      <c r="AQ55" s="1015">
        <v>89356219</v>
      </c>
      <c r="AR55" s="1053">
        <v>0</v>
      </c>
      <c r="AS55" s="1015">
        <v>0</v>
      </c>
      <c r="AT55" s="1015">
        <v>0</v>
      </c>
      <c r="AU55" s="1015">
        <v>0</v>
      </c>
      <c r="AV55" s="1053">
        <v>6228600</v>
      </c>
      <c r="AW55" s="1015">
        <v>6228600</v>
      </c>
      <c r="AX55" s="1053">
        <v>6228600</v>
      </c>
      <c r="AY55" s="1015">
        <v>0</v>
      </c>
      <c r="AZ55" s="1053">
        <v>6228600</v>
      </c>
      <c r="BA55" s="1015">
        <v>0</v>
      </c>
      <c r="BB55" s="1015">
        <v>6228600</v>
      </c>
      <c r="BC55" s="1015">
        <v>0</v>
      </c>
      <c r="BD55" s="1015">
        <v>10285</v>
      </c>
      <c r="BG55" s="1057">
        <v>89356219</v>
      </c>
      <c r="BH55" s="1057">
        <v>0</v>
      </c>
      <c r="BI55" s="1057">
        <v>0</v>
      </c>
      <c r="BJ55" s="1057">
        <v>0</v>
      </c>
      <c r="BK55" s="1057">
        <v>0</v>
      </c>
      <c r="BL55" s="1057">
        <v>6228600</v>
      </c>
      <c r="BM55" s="1057">
        <v>6228600</v>
      </c>
      <c r="BN55" s="1057">
        <v>6228600</v>
      </c>
      <c r="BO55" s="1057">
        <v>0</v>
      </c>
      <c r="BP55" s="1057">
        <v>6228600</v>
      </c>
      <c r="BQ55" s="1057">
        <v>0</v>
      </c>
      <c r="BR55" s="1057">
        <v>6228600</v>
      </c>
      <c r="BS55" s="1057">
        <v>0</v>
      </c>
      <c r="BT55" s="1057">
        <v>10285</v>
      </c>
    </row>
    <row r="56" spans="1:72" ht="21.95" customHeight="1" x14ac:dyDescent="0.2">
      <c r="A56" s="1008" t="str">
        <f t="shared" si="1"/>
        <v>A105610</v>
      </c>
      <c r="B56" s="1411" t="s">
        <v>361</v>
      </c>
      <c r="C56" s="1378"/>
      <c r="D56" s="1411" t="s">
        <v>738</v>
      </c>
      <c r="E56" s="1378"/>
      <c r="F56" s="1411" t="s">
        <v>739</v>
      </c>
      <c r="G56" s="1378"/>
      <c r="H56" s="1411" t="s">
        <v>743</v>
      </c>
      <c r="I56" s="1378"/>
      <c r="J56" s="1411" t="s">
        <v>753</v>
      </c>
      <c r="K56" s="1378"/>
      <c r="L56" s="1378"/>
      <c r="M56" s="1411"/>
      <c r="N56" s="1378"/>
      <c r="O56" s="1378"/>
      <c r="P56" s="1411"/>
      <c r="Q56" s="1378"/>
      <c r="R56" s="1411"/>
      <c r="S56" s="1378"/>
      <c r="T56" s="1412" t="s">
        <v>385</v>
      </c>
      <c r="U56" s="1378"/>
      <c r="V56" s="1378"/>
      <c r="W56" s="1378"/>
      <c r="X56" s="1378"/>
      <c r="Y56" s="1378"/>
      <c r="Z56" s="1378"/>
      <c r="AA56" s="1378"/>
      <c r="AB56" s="1411" t="s">
        <v>732</v>
      </c>
      <c r="AC56" s="1378"/>
      <c r="AD56" s="1378"/>
      <c r="AE56" s="1378"/>
      <c r="AF56" s="1378"/>
      <c r="AG56" s="1411" t="s">
        <v>733</v>
      </c>
      <c r="AH56" s="1378"/>
      <c r="AI56" s="1378"/>
      <c r="AJ56" s="1019" t="s">
        <v>417</v>
      </c>
      <c r="AK56" s="1413" t="s">
        <v>734</v>
      </c>
      <c r="AL56" s="1378"/>
      <c r="AM56" s="1378"/>
      <c r="AN56" s="1378"/>
      <c r="AO56" s="1378"/>
      <c r="AP56" s="1378"/>
      <c r="AQ56" s="1015">
        <v>3207076847</v>
      </c>
      <c r="AR56" s="1053">
        <v>0</v>
      </c>
      <c r="AS56" s="1015">
        <v>0</v>
      </c>
      <c r="AT56" s="1015">
        <v>0</v>
      </c>
      <c r="AU56" s="1015">
        <v>0</v>
      </c>
      <c r="AV56" s="1053">
        <v>259678000</v>
      </c>
      <c r="AW56" s="1015">
        <v>259678000</v>
      </c>
      <c r="AX56" s="1053">
        <v>259678000</v>
      </c>
      <c r="AY56" s="1015">
        <v>0</v>
      </c>
      <c r="AZ56" s="1053">
        <v>259678000</v>
      </c>
      <c r="BA56" s="1015">
        <v>0</v>
      </c>
      <c r="BB56" s="1015">
        <v>259678000</v>
      </c>
      <c r="BC56" s="1015">
        <v>0</v>
      </c>
      <c r="BD56" s="1015">
        <v>0</v>
      </c>
      <c r="BG56" s="1057">
        <v>3207076847</v>
      </c>
      <c r="BH56" s="1057">
        <v>0</v>
      </c>
      <c r="BI56" s="1057">
        <v>0</v>
      </c>
      <c r="BJ56" s="1057">
        <v>0</v>
      </c>
      <c r="BK56" s="1057">
        <v>0</v>
      </c>
      <c r="BL56" s="1057">
        <v>259678000</v>
      </c>
      <c r="BM56" s="1057">
        <v>259678000</v>
      </c>
      <c r="BN56" s="1057">
        <v>259678000</v>
      </c>
      <c r="BO56" s="1057">
        <v>0</v>
      </c>
      <c r="BP56" s="1057">
        <v>259678000</v>
      </c>
      <c r="BQ56" s="1057">
        <v>0</v>
      </c>
      <c r="BR56" s="1057">
        <v>259678000</v>
      </c>
      <c r="BS56" s="1057">
        <v>0</v>
      </c>
      <c r="BT56" s="1057">
        <v>0</v>
      </c>
    </row>
    <row r="57" spans="1:72" ht="21.95" customHeight="1" x14ac:dyDescent="0.2">
      <c r="A57" s="1008" t="str">
        <f t="shared" si="1"/>
        <v>A105710</v>
      </c>
      <c r="B57" s="1411" t="s">
        <v>361</v>
      </c>
      <c r="C57" s="1378"/>
      <c r="D57" s="1411" t="s">
        <v>738</v>
      </c>
      <c r="E57" s="1378"/>
      <c r="F57" s="1411" t="s">
        <v>739</v>
      </c>
      <c r="G57" s="1378"/>
      <c r="H57" s="1411" t="s">
        <v>743</v>
      </c>
      <c r="I57" s="1378"/>
      <c r="J57" s="1411" t="s">
        <v>754</v>
      </c>
      <c r="K57" s="1378"/>
      <c r="L57" s="1378"/>
      <c r="M57" s="1411"/>
      <c r="N57" s="1378"/>
      <c r="O57" s="1378"/>
      <c r="P57" s="1411"/>
      <c r="Q57" s="1378"/>
      <c r="R57" s="1411"/>
      <c r="S57" s="1378"/>
      <c r="T57" s="1412" t="s">
        <v>386</v>
      </c>
      <c r="U57" s="1378"/>
      <c r="V57" s="1378"/>
      <c r="W57" s="1378"/>
      <c r="X57" s="1378"/>
      <c r="Y57" s="1378"/>
      <c r="Z57" s="1378"/>
      <c r="AA57" s="1378"/>
      <c r="AB57" s="1411" t="s">
        <v>732</v>
      </c>
      <c r="AC57" s="1378"/>
      <c r="AD57" s="1378"/>
      <c r="AE57" s="1378"/>
      <c r="AF57" s="1378"/>
      <c r="AG57" s="1411" t="s">
        <v>733</v>
      </c>
      <c r="AH57" s="1378"/>
      <c r="AI57" s="1378"/>
      <c r="AJ57" s="1019" t="s">
        <v>417</v>
      </c>
      <c r="AK57" s="1413" t="s">
        <v>734</v>
      </c>
      <c r="AL57" s="1378"/>
      <c r="AM57" s="1378"/>
      <c r="AN57" s="1378"/>
      <c r="AO57" s="1378"/>
      <c r="AP57" s="1378"/>
      <c r="AQ57" s="1015">
        <v>534630552</v>
      </c>
      <c r="AR57" s="1053">
        <v>0</v>
      </c>
      <c r="AS57" s="1015">
        <v>0</v>
      </c>
      <c r="AT57" s="1015">
        <v>0</v>
      </c>
      <c r="AU57" s="1015">
        <v>0</v>
      </c>
      <c r="AV57" s="1053">
        <v>43275500</v>
      </c>
      <c r="AW57" s="1015">
        <v>43275500</v>
      </c>
      <c r="AX57" s="1053">
        <v>43275500</v>
      </c>
      <c r="AY57" s="1015">
        <v>0</v>
      </c>
      <c r="AZ57" s="1053">
        <v>43275500</v>
      </c>
      <c r="BA57" s="1015">
        <v>0</v>
      </c>
      <c r="BB57" s="1015">
        <v>43275500</v>
      </c>
      <c r="BC57" s="1015">
        <v>0</v>
      </c>
      <c r="BD57" s="1015">
        <v>0</v>
      </c>
      <c r="BG57" s="1057">
        <v>534630552</v>
      </c>
      <c r="BH57" s="1057">
        <v>0</v>
      </c>
      <c r="BI57" s="1057">
        <v>0</v>
      </c>
      <c r="BJ57" s="1057">
        <v>0</v>
      </c>
      <c r="BK57" s="1057">
        <v>0</v>
      </c>
      <c r="BL57" s="1057">
        <v>43275500</v>
      </c>
      <c r="BM57" s="1057">
        <v>43275500</v>
      </c>
      <c r="BN57" s="1057">
        <v>43275500</v>
      </c>
      <c r="BO57" s="1057">
        <v>0</v>
      </c>
      <c r="BP57" s="1057">
        <v>43275500</v>
      </c>
      <c r="BQ57" s="1057">
        <v>0</v>
      </c>
      <c r="BR57" s="1057">
        <v>43275500</v>
      </c>
      <c r="BS57" s="1057">
        <v>0</v>
      </c>
      <c r="BT57" s="1057">
        <v>0</v>
      </c>
    </row>
    <row r="58" spans="1:72" ht="21.95" customHeight="1" x14ac:dyDescent="0.2">
      <c r="A58" s="1008" t="str">
        <f t="shared" si="1"/>
        <v>A105810</v>
      </c>
      <c r="B58" s="1411" t="s">
        <v>361</v>
      </c>
      <c r="C58" s="1378"/>
      <c r="D58" s="1411" t="s">
        <v>738</v>
      </c>
      <c r="E58" s="1378"/>
      <c r="F58" s="1411" t="s">
        <v>739</v>
      </c>
      <c r="G58" s="1378"/>
      <c r="H58" s="1411" t="s">
        <v>743</v>
      </c>
      <c r="I58" s="1378"/>
      <c r="J58" s="1411" t="s">
        <v>755</v>
      </c>
      <c r="K58" s="1378"/>
      <c r="L58" s="1378"/>
      <c r="M58" s="1411"/>
      <c r="N58" s="1378"/>
      <c r="O58" s="1378"/>
      <c r="P58" s="1411"/>
      <c r="Q58" s="1378"/>
      <c r="R58" s="1411"/>
      <c r="S58" s="1378"/>
      <c r="T58" s="1412" t="s">
        <v>387</v>
      </c>
      <c r="U58" s="1378"/>
      <c r="V58" s="1378"/>
      <c r="W58" s="1378"/>
      <c r="X58" s="1378"/>
      <c r="Y58" s="1378"/>
      <c r="Z58" s="1378"/>
      <c r="AA58" s="1378"/>
      <c r="AB58" s="1411" t="s">
        <v>732</v>
      </c>
      <c r="AC58" s="1378"/>
      <c r="AD58" s="1378"/>
      <c r="AE58" s="1378"/>
      <c r="AF58" s="1378"/>
      <c r="AG58" s="1411" t="s">
        <v>733</v>
      </c>
      <c r="AH58" s="1378"/>
      <c r="AI58" s="1378"/>
      <c r="AJ58" s="1019" t="s">
        <v>417</v>
      </c>
      <c r="AK58" s="1413" t="s">
        <v>734</v>
      </c>
      <c r="AL58" s="1378"/>
      <c r="AM58" s="1378"/>
      <c r="AN58" s="1378"/>
      <c r="AO58" s="1378"/>
      <c r="AP58" s="1378"/>
      <c r="AQ58" s="1015">
        <v>534630583</v>
      </c>
      <c r="AR58" s="1053">
        <v>0</v>
      </c>
      <c r="AS58" s="1015">
        <v>0</v>
      </c>
      <c r="AT58" s="1015">
        <v>0</v>
      </c>
      <c r="AU58" s="1015">
        <v>0</v>
      </c>
      <c r="AV58" s="1053">
        <v>43275500</v>
      </c>
      <c r="AW58" s="1015">
        <v>43275500</v>
      </c>
      <c r="AX58" s="1053">
        <v>43275500</v>
      </c>
      <c r="AY58" s="1015">
        <v>0</v>
      </c>
      <c r="AZ58" s="1053">
        <v>43275500</v>
      </c>
      <c r="BA58" s="1015">
        <v>0</v>
      </c>
      <c r="BB58" s="1015">
        <v>43275500</v>
      </c>
      <c r="BC58" s="1015">
        <v>0</v>
      </c>
      <c r="BD58" s="1015">
        <v>0</v>
      </c>
      <c r="BG58" s="1057">
        <v>534630583</v>
      </c>
      <c r="BH58" s="1057">
        <v>0</v>
      </c>
      <c r="BI58" s="1057">
        <v>0</v>
      </c>
      <c r="BJ58" s="1057">
        <v>0</v>
      </c>
      <c r="BK58" s="1057">
        <v>0</v>
      </c>
      <c r="BL58" s="1057">
        <v>43275500</v>
      </c>
      <c r="BM58" s="1057">
        <v>43275500</v>
      </c>
      <c r="BN58" s="1057">
        <v>43275500</v>
      </c>
      <c r="BO58" s="1057">
        <v>0</v>
      </c>
      <c r="BP58" s="1057">
        <v>43275500</v>
      </c>
      <c r="BQ58" s="1057">
        <v>0</v>
      </c>
      <c r="BR58" s="1057">
        <v>43275500</v>
      </c>
      <c r="BS58" s="1057">
        <v>0</v>
      </c>
      <c r="BT58" s="1057">
        <v>0</v>
      </c>
    </row>
    <row r="59" spans="1:72" ht="21.95" customHeight="1" x14ac:dyDescent="0.2">
      <c r="A59" s="1008" t="str">
        <f t="shared" si="1"/>
        <v>A105910</v>
      </c>
      <c r="B59" s="1411" t="s">
        <v>361</v>
      </c>
      <c r="C59" s="1378"/>
      <c r="D59" s="1411" t="s">
        <v>738</v>
      </c>
      <c r="E59" s="1378"/>
      <c r="F59" s="1411" t="s">
        <v>739</v>
      </c>
      <c r="G59" s="1378"/>
      <c r="H59" s="1411" t="s">
        <v>743</v>
      </c>
      <c r="I59" s="1378"/>
      <c r="J59" s="1411" t="s">
        <v>747</v>
      </c>
      <c r="K59" s="1378"/>
      <c r="L59" s="1378"/>
      <c r="M59" s="1411"/>
      <c r="N59" s="1378"/>
      <c r="O59" s="1378"/>
      <c r="P59" s="1411"/>
      <c r="Q59" s="1378"/>
      <c r="R59" s="1411"/>
      <c r="S59" s="1378"/>
      <c r="T59" s="1412" t="s">
        <v>388</v>
      </c>
      <c r="U59" s="1378"/>
      <c r="V59" s="1378"/>
      <c r="W59" s="1378"/>
      <c r="X59" s="1378"/>
      <c r="Y59" s="1378"/>
      <c r="Z59" s="1378"/>
      <c r="AA59" s="1378"/>
      <c r="AB59" s="1411" t="s">
        <v>732</v>
      </c>
      <c r="AC59" s="1378"/>
      <c r="AD59" s="1378"/>
      <c r="AE59" s="1378"/>
      <c r="AF59" s="1378"/>
      <c r="AG59" s="1411" t="s">
        <v>733</v>
      </c>
      <c r="AH59" s="1378"/>
      <c r="AI59" s="1378"/>
      <c r="AJ59" s="1019" t="s">
        <v>417</v>
      </c>
      <c r="AK59" s="1413" t="s">
        <v>734</v>
      </c>
      <c r="AL59" s="1378"/>
      <c r="AM59" s="1378"/>
      <c r="AN59" s="1378"/>
      <c r="AO59" s="1378"/>
      <c r="AP59" s="1378"/>
      <c r="AQ59" s="1015">
        <v>1078819879</v>
      </c>
      <c r="AR59" s="1053">
        <v>0</v>
      </c>
      <c r="AS59" s="1015">
        <v>0</v>
      </c>
      <c r="AT59" s="1015">
        <v>0</v>
      </c>
      <c r="AU59" s="1015">
        <v>0</v>
      </c>
      <c r="AV59" s="1053">
        <v>86545200</v>
      </c>
      <c r="AW59" s="1015">
        <v>86545200</v>
      </c>
      <c r="AX59" s="1053">
        <v>86545200</v>
      </c>
      <c r="AY59" s="1015">
        <v>0</v>
      </c>
      <c r="AZ59" s="1053">
        <v>86545200</v>
      </c>
      <c r="BA59" s="1015">
        <v>0</v>
      </c>
      <c r="BB59" s="1015">
        <v>86545200</v>
      </c>
      <c r="BC59" s="1015">
        <v>0</v>
      </c>
      <c r="BD59" s="1015">
        <v>0</v>
      </c>
      <c r="BG59" s="1057">
        <v>1078819879</v>
      </c>
      <c r="BH59" s="1057">
        <v>0</v>
      </c>
      <c r="BI59" s="1057">
        <v>0</v>
      </c>
      <c r="BJ59" s="1057">
        <v>0</v>
      </c>
      <c r="BK59" s="1057">
        <v>0</v>
      </c>
      <c r="BL59" s="1057">
        <v>86545200</v>
      </c>
      <c r="BM59" s="1057">
        <v>86545200</v>
      </c>
      <c r="BN59" s="1057">
        <v>86545200</v>
      </c>
      <c r="BO59" s="1057">
        <v>0</v>
      </c>
      <c r="BP59" s="1057">
        <v>86545200</v>
      </c>
      <c r="BQ59" s="1057">
        <v>0</v>
      </c>
      <c r="BR59" s="1057">
        <v>86545200</v>
      </c>
      <c r="BS59" s="1057">
        <v>0</v>
      </c>
      <c r="BT59" s="1057">
        <v>0</v>
      </c>
    </row>
    <row r="60" spans="1:72" ht="21.95" customHeight="1" x14ac:dyDescent="0.2">
      <c r="A60" s="1008" t="str">
        <f t="shared" si="1"/>
        <v>A210</v>
      </c>
      <c r="B60" s="1403" t="s">
        <v>361</v>
      </c>
      <c r="C60" s="1378"/>
      <c r="D60" s="1403" t="s">
        <v>741</v>
      </c>
      <c r="E60" s="1378"/>
      <c r="F60" s="1403"/>
      <c r="G60" s="1378"/>
      <c r="H60" s="1403"/>
      <c r="I60" s="1378"/>
      <c r="J60" s="1403"/>
      <c r="K60" s="1378"/>
      <c r="L60" s="1378"/>
      <c r="M60" s="1403"/>
      <c r="N60" s="1378"/>
      <c r="O60" s="1378"/>
      <c r="P60" s="1403"/>
      <c r="Q60" s="1378"/>
      <c r="R60" s="1403"/>
      <c r="S60" s="1378"/>
      <c r="T60" s="1402" t="s">
        <v>59</v>
      </c>
      <c r="U60" s="1378"/>
      <c r="V60" s="1378"/>
      <c r="W60" s="1378"/>
      <c r="X60" s="1378"/>
      <c r="Y60" s="1378"/>
      <c r="Z60" s="1378"/>
      <c r="AA60" s="1378"/>
      <c r="AB60" s="1403" t="s">
        <v>732</v>
      </c>
      <c r="AC60" s="1378"/>
      <c r="AD60" s="1378"/>
      <c r="AE60" s="1378"/>
      <c r="AF60" s="1378"/>
      <c r="AG60" s="1403" t="s">
        <v>733</v>
      </c>
      <c r="AH60" s="1378"/>
      <c r="AI60" s="1378"/>
      <c r="AJ60" s="1016" t="s">
        <v>417</v>
      </c>
      <c r="AK60" s="1404" t="s">
        <v>734</v>
      </c>
      <c r="AL60" s="1378"/>
      <c r="AM60" s="1378"/>
      <c r="AN60" s="1378"/>
      <c r="AO60" s="1378"/>
      <c r="AP60" s="1378"/>
      <c r="AQ60" s="1015">
        <v>15227793192</v>
      </c>
      <c r="AR60" s="1053">
        <v>651819471.39999998</v>
      </c>
      <c r="AS60" s="1015">
        <v>249128536.52000001</v>
      </c>
      <c r="AT60" s="1015">
        <v>40295692</v>
      </c>
      <c r="AU60" s="1015">
        <v>0</v>
      </c>
      <c r="AV60" s="1053">
        <v>619885995.54999995</v>
      </c>
      <c r="AW60" s="1015">
        <v>31933475.850000001</v>
      </c>
      <c r="AX60" s="1053">
        <v>999010507</v>
      </c>
      <c r="AY60" s="1015">
        <v>379124511.44999999</v>
      </c>
      <c r="AZ60" s="1053">
        <v>968614572</v>
      </c>
      <c r="BA60" s="1015">
        <v>30395935</v>
      </c>
      <c r="BB60" s="1015">
        <v>962091797</v>
      </c>
      <c r="BC60" s="1015">
        <v>6522775</v>
      </c>
      <c r="BD60" s="1015">
        <v>8500</v>
      </c>
      <c r="BG60" s="1057">
        <v>15227793192</v>
      </c>
      <c r="BH60" s="1057">
        <v>651819471.39999998</v>
      </c>
      <c r="BI60" s="1057">
        <v>249128536.52000001</v>
      </c>
      <c r="BJ60" s="1057">
        <v>40295692</v>
      </c>
      <c r="BK60" s="1057">
        <v>0</v>
      </c>
      <c r="BL60" s="1057">
        <v>619885995.54999995</v>
      </c>
      <c r="BM60" s="1057">
        <v>31933475.850000001</v>
      </c>
      <c r="BN60" s="1057">
        <v>999010507</v>
      </c>
      <c r="BO60" s="1057">
        <v>379124511.44999999</v>
      </c>
      <c r="BP60" s="1057">
        <v>968614572</v>
      </c>
      <c r="BQ60" s="1057">
        <v>30395935</v>
      </c>
      <c r="BR60" s="1057">
        <v>962091797</v>
      </c>
      <c r="BS60" s="1057">
        <v>6522775</v>
      </c>
      <c r="BT60" s="1057">
        <v>8500</v>
      </c>
    </row>
    <row r="61" spans="1:72" ht="21.95" customHeight="1" x14ac:dyDescent="0.2">
      <c r="A61" s="1008" t="str">
        <f t="shared" si="1"/>
        <v>A2010</v>
      </c>
      <c r="B61" s="1403" t="s">
        <v>361</v>
      </c>
      <c r="C61" s="1378"/>
      <c r="D61" s="1403" t="s">
        <v>741</v>
      </c>
      <c r="E61" s="1378"/>
      <c r="F61" s="1403" t="s">
        <v>739</v>
      </c>
      <c r="G61" s="1378"/>
      <c r="H61" s="1403"/>
      <c r="I61" s="1378"/>
      <c r="J61" s="1403"/>
      <c r="K61" s="1378"/>
      <c r="L61" s="1378"/>
      <c r="M61" s="1403"/>
      <c r="N61" s="1378"/>
      <c r="O61" s="1378"/>
      <c r="P61" s="1403"/>
      <c r="Q61" s="1378"/>
      <c r="R61" s="1403"/>
      <c r="S61" s="1378"/>
      <c r="T61" s="1402" t="s">
        <v>59</v>
      </c>
      <c r="U61" s="1378"/>
      <c r="V61" s="1378"/>
      <c r="W61" s="1378"/>
      <c r="X61" s="1378"/>
      <c r="Y61" s="1378"/>
      <c r="Z61" s="1378"/>
      <c r="AA61" s="1378"/>
      <c r="AB61" s="1403" t="s">
        <v>732</v>
      </c>
      <c r="AC61" s="1378"/>
      <c r="AD61" s="1378"/>
      <c r="AE61" s="1378"/>
      <c r="AF61" s="1378"/>
      <c r="AG61" s="1403" t="s">
        <v>733</v>
      </c>
      <c r="AH61" s="1378"/>
      <c r="AI61" s="1378"/>
      <c r="AJ61" s="1016" t="s">
        <v>417</v>
      </c>
      <c r="AK61" s="1404" t="s">
        <v>734</v>
      </c>
      <c r="AL61" s="1378"/>
      <c r="AM61" s="1378"/>
      <c r="AN61" s="1378"/>
      <c r="AO61" s="1378"/>
      <c r="AP61" s="1378"/>
      <c r="AQ61" s="1015">
        <v>15227793192</v>
      </c>
      <c r="AR61" s="1053">
        <v>651819471.39999998</v>
      </c>
      <c r="AS61" s="1015">
        <v>249128536.52000001</v>
      </c>
      <c r="AT61" s="1015">
        <v>40295692</v>
      </c>
      <c r="AU61" s="1015">
        <v>0</v>
      </c>
      <c r="AV61" s="1053">
        <v>619885995.54999995</v>
      </c>
      <c r="AW61" s="1015">
        <v>31933475.850000001</v>
      </c>
      <c r="AX61" s="1053">
        <v>999010507</v>
      </c>
      <c r="AY61" s="1015">
        <v>379124511.44999999</v>
      </c>
      <c r="AZ61" s="1053">
        <v>968614572</v>
      </c>
      <c r="BA61" s="1015">
        <v>30395935</v>
      </c>
      <c r="BB61" s="1015">
        <v>962091797</v>
      </c>
      <c r="BC61" s="1015">
        <v>6522775</v>
      </c>
      <c r="BD61" s="1015">
        <v>8500</v>
      </c>
      <c r="BG61" s="1057">
        <v>15227793192</v>
      </c>
      <c r="BH61" s="1057">
        <v>651819471.39999998</v>
      </c>
      <c r="BI61" s="1057">
        <v>249128536.52000001</v>
      </c>
      <c r="BJ61" s="1057">
        <v>40295692</v>
      </c>
      <c r="BK61" s="1057">
        <v>0</v>
      </c>
      <c r="BL61" s="1057">
        <v>619885995.54999995</v>
      </c>
      <c r="BM61" s="1057">
        <v>31933475.850000001</v>
      </c>
      <c r="BN61" s="1057">
        <v>999010507</v>
      </c>
      <c r="BO61" s="1057">
        <v>379124511.44999999</v>
      </c>
      <c r="BP61" s="1057">
        <v>968614572</v>
      </c>
      <c r="BQ61" s="1057">
        <v>30395935</v>
      </c>
      <c r="BR61" s="1057">
        <v>962091797</v>
      </c>
      <c r="BS61" s="1057">
        <v>6522775</v>
      </c>
      <c r="BT61" s="1057">
        <v>8500</v>
      </c>
    </row>
    <row r="62" spans="1:72" ht="21.95" customHeight="1" x14ac:dyDescent="0.2">
      <c r="A62" s="1008" t="str">
        <f t="shared" si="1"/>
        <v>A20310</v>
      </c>
      <c r="B62" s="1411" t="s">
        <v>361</v>
      </c>
      <c r="C62" s="1378"/>
      <c r="D62" s="1411" t="s">
        <v>741</v>
      </c>
      <c r="E62" s="1378"/>
      <c r="F62" s="1411" t="s">
        <v>739</v>
      </c>
      <c r="G62" s="1378"/>
      <c r="H62" s="1411" t="s">
        <v>748</v>
      </c>
      <c r="I62" s="1378"/>
      <c r="J62" s="1411"/>
      <c r="K62" s="1378"/>
      <c r="L62" s="1378"/>
      <c r="M62" s="1411"/>
      <c r="N62" s="1378"/>
      <c r="O62" s="1378"/>
      <c r="P62" s="1411"/>
      <c r="Q62" s="1378"/>
      <c r="R62" s="1411"/>
      <c r="S62" s="1378"/>
      <c r="T62" s="1412" t="s">
        <v>625</v>
      </c>
      <c r="U62" s="1378"/>
      <c r="V62" s="1378"/>
      <c r="W62" s="1378"/>
      <c r="X62" s="1378"/>
      <c r="Y62" s="1378"/>
      <c r="Z62" s="1378"/>
      <c r="AA62" s="1378"/>
      <c r="AB62" s="1411" t="s">
        <v>732</v>
      </c>
      <c r="AC62" s="1378"/>
      <c r="AD62" s="1378"/>
      <c r="AE62" s="1378"/>
      <c r="AF62" s="1378"/>
      <c r="AG62" s="1411" t="s">
        <v>733</v>
      </c>
      <c r="AH62" s="1378"/>
      <c r="AI62" s="1378"/>
      <c r="AJ62" s="1019" t="s">
        <v>417</v>
      </c>
      <c r="AK62" s="1413" t="s">
        <v>734</v>
      </c>
      <c r="AL62" s="1378"/>
      <c r="AM62" s="1378"/>
      <c r="AN62" s="1378"/>
      <c r="AO62" s="1378"/>
      <c r="AP62" s="1378"/>
      <c r="AQ62" s="1015">
        <v>334000000</v>
      </c>
      <c r="AR62" s="1053">
        <v>0</v>
      </c>
      <c r="AS62" s="1015">
        <v>14075821</v>
      </c>
      <c r="AT62" s="1015">
        <v>0</v>
      </c>
      <c r="AU62" s="1015">
        <v>0</v>
      </c>
      <c r="AV62" s="1053">
        <v>0</v>
      </c>
      <c r="AW62" s="1015">
        <v>0</v>
      </c>
      <c r="AX62" s="1053">
        <v>0</v>
      </c>
      <c r="AY62" s="1015">
        <v>0</v>
      </c>
      <c r="AZ62" s="1053">
        <v>0</v>
      </c>
      <c r="BA62" s="1015">
        <v>0</v>
      </c>
      <c r="BB62" s="1015">
        <v>0</v>
      </c>
      <c r="BC62" s="1015">
        <v>0</v>
      </c>
      <c r="BD62" s="1015">
        <v>0</v>
      </c>
      <c r="BG62" s="1057">
        <v>334000000</v>
      </c>
      <c r="BH62" s="1057">
        <v>0</v>
      </c>
      <c r="BI62" s="1057">
        <v>14075821</v>
      </c>
      <c r="BJ62" s="1057">
        <v>0</v>
      </c>
      <c r="BK62" s="1057">
        <v>0</v>
      </c>
      <c r="BL62" s="1057">
        <v>0</v>
      </c>
      <c r="BM62" s="1057">
        <v>0</v>
      </c>
      <c r="BN62" s="1057">
        <v>0</v>
      </c>
      <c r="BO62" s="1057">
        <v>0</v>
      </c>
      <c r="BP62" s="1057">
        <v>0</v>
      </c>
      <c r="BQ62" s="1057">
        <v>0</v>
      </c>
      <c r="BR62" s="1057">
        <v>0</v>
      </c>
      <c r="BS62" s="1057">
        <v>0</v>
      </c>
      <c r="BT62" s="1057">
        <v>0</v>
      </c>
    </row>
    <row r="63" spans="1:72" ht="21.95" customHeight="1" x14ac:dyDescent="0.2">
      <c r="A63" s="1008" t="str">
        <f t="shared" si="1"/>
        <v>A2035010</v>
      </c>
      <c r="B63" s="1403" t="s">
        <v>361</v>
      </c>
      <c r="C63" s="1378"/>
      <c r="D63" s="1403" t="s">
        <v>741</v>
      </c>
      <c r="E63" s="1378"/>
      <c r="F63" s="1403" t="s">
        <v>739</v>
      </c>
      <c r="G63" s="1378"/>
      <c r="H63" s="1403" t="s">
        <v>748</v>
      </c>
      <c r="I63" s="1378"/>
      <c r="J63" s="1403" t="s">
        <v>756</v>
      </c>
      <c r="K63" s="1378"/>
      <c r="L63" s="1378"/>
      <c r="M63" s="1403"/>
      <c r="N63" s="1378"/>
      <c r="O63" s="1378"/>
      <c r="P63" s="1403"/>
      <c r="Q63" s="1378"/>
      <c r="R63" s="1403"/>
      <c r="S63" s="1378"/>
      <c r="T63" s="1402" t="s">
        <v>632</v>
      </c>
      <c r="U63" s="1378"/>
      <c r="V63" s="1378"/>
      <c r="W63" s="1378"/>
      <c r="X63" s="1378"/>
      <c r="Y63" s="1378"/>
      <c r="Z63" s="1378"/>
      <c r="AA63" s="1378"/>
      <c r="AB63" s="1403" t="s">
        <v>732</v>
      </c>
      <c r="AC63" s="1378"/>
      <c r="AD63" s="1378"/>
      <c r="AE63" s="1378"/>
      <c r="AF63" s="1378"/>
      <c r="AG63" s="1403" t="s">
        <v>733</v>
      </c>
      <c r="AH63" s="1378"/>
      <c r="AI63" s="1378"/>
      <c r="AJ63" s="1016" t="s">
        <v>417</v>
      </c>
      <c r="AK63" s="1404" t="s">
        <v>734</v>
      </c>
      <c r="AL63" s="1378"/>
      <c r="AM63" s="1378"/>
      <c r="AN63" s="1378"/>
      <c r="AO63" s="1378"/>
      <c r="AP63" s="1378"/>
      <c r="AQ63" s="1015">
        <v>334000000</v>
      </c>
      <c r="AR63" s="1053">
        <v>0</v>
      </c>
      <c r="AS63" s="1015">
        <v>14075821</v>
      </c>
      <c r="AT63" s="1015">
        <v>0</v>
      </c>
      <c r="AU63" s="1015">
        <v>0</v>
      </c>
      <c r="AV63" s="1053">
        <v>0</v>
      </c>
      <c r="AW63" s="1015">
        <v>0</v>
      </c>
      <c r="AX63" s="1053">
        <v>0</v>
      </c>
      <c r="AY63" s="1015">
        <v>0</v>
      </c>
      <c r="AZ63" s="1053">
        <v>0</v>
      </c>
      <c r="BA63" s="1015">
        <v>0</v>
      </c>
      <c r="BB63" s="1015">
        <v>0</v>
      </c>
      <c r="BC63" s="1015">
        <v>0</v>
      </c>
      <c r="BD63" s="1015">
        <v>0</v>
      </c>
      <c r="BG63" s="1057">
        <v>334000000</v>
      </c>
      <c r="BH63" s="1057">
        <v>0</v>
      </c>
      <c r="BI63" s="1057">
        <v>14075821</v>
      </c>
      <c r="BJ63" s="1057">
        <v>0</v>
      </c>
      <c r="BK63" s="1057">
        <v>0</v>
      </c>
      <c r="BL63" s="1057">
        <v>0</v>
      </c>
      <c r="BM63" s="1057">
        <v>0</v>
      </c>
      <c r="BN63" s="1057">
        <v>0</v>
      </c>
      <c r="BO63" s="1057">
        <v>0</v>
      </c>
      <c r="BP63" s="1057">
        <v>0</v>
      </c>
      <c r="BQ63" s="1057">
        <v>0</v>
      </c>
      <c r="BR63" s="1057">
        <v>0</v>
      </c>
      <c r="BS63" s="1057">
        <v>0</v>
      </c>
      <c r="BT63" s="1057">
        <v>0</v>
      </c>
    </row>
    <row r="64" spans="1:72" ht="21.95" customHeight="1" x14ac:dyDescent="0.2">
      <c r="A64" s="1008" t="str">
        <f t="shared" si="1"/>
        <v>A20350210</v>
      </c>
      <c r="B64" s="1411" t="s">
        <v>361</v>
      </c>
      <c r="C64" s="1378"/>
      <c r="D64" s="1411" t="s">
        <v>741</v>
      </c>
      <c r="E64" s="1378"/>
      <c r="F64" s="1411" t="s">
        <v>739</v>
      </c>
      <c r="G64" s="1378"/>
      <c r="H64" s="1411" t="s">
        <v>748</v>
      </c>
      <c r="I64" s="1378"/>
      <c r="J64" s="1411" t="s">
        <v>756</v>
      </c>
      <c r="K64" s="1378"/>
      <c r="L64" s="1378"/>
      <c r="M64" s="1411" t="s">
        <v>741</v>
      </c>
      <c r="N64" s="1378"/>
      <c r="O64" s="1378"/>
      <c r="P64" s="1411"/>
      <c r="Q64" s="1378"/>
      <c r="R64" s="1411"/>
      <c r="S64" s="1378"/>
      <c r="T64" s="1412" t="s">
        <v>389</v>
      </c>
      <c r="U64" s="1378"/>
      <c r="V64" s="1378"/>
      <c r="W64" s="1378"/>
      <c r="X64" s="1378"/>
      <c r="Y64" s="1378"/>
      <c r="Z64" s="1378"/>
      <c r="AA64" s="1378"/>
      <c r="AB64" s="1411" t="s">
        <v>732</v>
      </c>
      <c r="AC64" s="1378"/>
      <c r="AD64" s="1378"/>
      <c r="AE64" s="1378"/>
      <c r="AF64" s="1378"/>
      <c r="AG64" s="1411" t="s">
        <v>733</v>
      </c>
      <c r="AH64" s="1378"/>
      <c r="AI64" s="1378"/>
      <c r="AJ64" s="1019" t="s">
        <v>417</v>
      </c>
      <c r="AK64" s="1413" t="s">
        <v>734</v>
      </c>
      <c r="AL64" s="1378"/>
      <c r="AM64" s="1378"/>
      <c r="AN64" s="1378"/>
      <c r="AO64" s="1378"/>
      <c r="AP64" s="1378"/>
      <c r="AQ64" s="1015">
        <v>6375300</v>
      </c>
      <c r="AR64" s="1053">
        <v>0</v>
      </c>
      <c r="AS64" s="1015">
        <v>0</v>
      </c>
      <c r="AT64" s="1015">
        <v>0</v>
      </c>
      <c r="AU64" s="1015">
        <v>0</v>
      </c>
      <c r="AV64" s="1053">
        <v>0</v>
      </c>
      <c r="AW64" s="1015">
        <v>0</v>
      </c>
      <c r="AX64" s="1053">
        <v>0</v>
      </c>
      <c r="AY64" s="1015">
        <v>0</v>
      </c>
      <c r="AZ64" s="1053">
        <v>0</v>
      </c>
      <c r="BA64" s="1015">
        <v>0</v>
      </c>
      <c r="BB64" s="1015">
        <v>0</v>
      </c>
      <c r="BC64" s="1015">
        <v>0</v>
      </c>
      <c r="BD64" s="1015">
        <v>0</v>
      </c>
      <c r="BG64" s="1057">
        <v>6375300</v>
      </c>
      <c r="BH64" s="1057">
        <v>0</v>
      </c>
      <c r="BI64" s="1057">
        <v>0</v>
      </c>
      <c r="BJ64" s="1057">
        <v>0</v>
      </c>
      <c r="BK64" s="1057">
        <v>0</v>
      </c>
      <c r="BL64" s="1057">
        <v>0</v>
      </c>
      <c r="BM64" s="1057">
        <v>0</v>
      </c>
      <c r="BN64" s="1057">
        <v>0</v>
      </c>
      <c r="BO64" s="1057">
        <v>0</v>
      </c>
      <c r="BP64" s="1057">
        <v>0</v>
      </c>
      <c r="BQ64" s="1057">
        <v>0</v>
      </c>
      <c r="BR64" s="1057">
        <v>0</v>
      </c>
      <c r="BS64" s="1057">
        <v>0</v>
      </c>
      <c r="BT64" s="1057">
        <v>0</v>
      </c>
    </row>
    <row r="65" spans="1:72" ht="21.95" customHeight="1" x14ac:dyDescent="0.2">
      <c r="A65" s="1008" t="str">
        <f t="shared" si="1"/>
        <v>A20350310</v>
      </c>
      <c r="B65" s="1411" t="s">
        <v>361</v>
      </c>
      <c r="C65" s="1378"/>
      <c r="D65" s="1411" t="s">
        <v>741</v>
      </c>
      <c r="E65" s="1378"/>
      <c r="F65" s="1411" t="s">
        <v>739</v>
      </c>
      <c r="G65" s="1378"/>
      <c r="H65" s="1411" t="s">
        <v>748</v>
      </c>
      <c r="I65" s="1378"/>
      <c r="J65" s="1411" t="s">
        <v>756</v>
      </c>
      <c r="K65" s="1378"/>
      <c r="L65" s="1378"/>
      <c r="M65" s="1411" t="s">
        <v>748</v>
      </c>
      <c r="N65" s="1378"/>
      <c r="O65" s="1378"/>
      <c r="P65" s="1411"/>
      <c r="Q65" s="1378"/>
      <c r="R65" s="1411"/>
      <c r="S65" s="1378"/>
      <c r="T65" s="1412" t="s">
        <v>390</v>
      </c>
      <c r="U65" s="1378"/>
      <c r="V65" s="1378"/>
      <c r="W65" s="1378"/>
      <c r="X65" s="1378"/>
      <c r="Y65" s="1378"/>
      <c r="Z65" s="1378"/>
      <c r="AA65" s="1378"/>
      <c r="AB65" s="1411" t="s">
        <v>732</v>
      </c>
      <c r="AC65" s="1378"/>
      <c r="AD65" s="1378"/>
      <c r="AE65" s="1378"/>
      <c r="AF65" s="1378"/>
      <c r="AG65" s="1411" t="s">
        <v>733</v>
      </c>
      <c r="AH65" s="1378"/>
      <c r="AI65" s="1378"/>
      <c r="AJ65" s="1019" t="s">
        <v>417</v>
      </c>
      <c r="AK65" s="1413" t="s">
        <v>734</v>
      </c>
      <c r="AL65" s="1378"/>
      <c r="AM65" s="1378"/>
      <c r="AN65" s="1378"/>
      <c r="AO65" s="1378"/>
      <c r="AP65" s="1378"/>
      <c r="AQ65" s="1015">
        <v>326124700</v>
      </c>
      <c r="AR65" s="1053">
        <v>0</v>
      </c>
      <c r="AS65" s="1015">
        <v>13441741</v>
      </c>
      <c r="AT65" s="1015">
        <v>0</v>
      </c>
      <c r="AU65" s="1015">
        <v>0</v>
      </c>
      <c r="AV65" s="1053">
        <v>0</v>
      </c>
      <c r="AW65" s="1015">
        <v>0</v>
      </c>
      <c r="AX65" s="1053">
        <v>0</v>
      </c>
      <c r="AY65" s="1015">
        <v>0</v>
      </c>
      <c r="AZ65" s="1053">
        <v>0</v>
      </c>
      <c r="BA65" s="1015">
        <v>0</v>
      </c>
      <c r="BB65" s="1015">
        <v>0</v>
      </c>
      <c r="BC65" s="1015">
        <v>0</v>
      </c>
      <c r="BD65" s="1015">
        <v>0</v>
      </c>
      <c r="BG65" s="1057">
        <v>326124700</v>
      </c>
      <c r="BH65" s="1057">
        <v>0</v>
      </c>
      <c r="BI65" s="1057">
        <v>13441741</v>
      </c>
      <c r="BJ65" s="1057">
        <v>0</v>
      </c>
      <c r="BK65" s="1057">
        <v>0</v>
      </c>
      <c r="BL65" s="1057">
        <v>0</v>
      </c>
      <c r="BM65" s="1057">
        <v>0</v>
      </c>
      <c r="BN65" s="1057">
        <v>0</v>
      </c>
      <c r="BO65" s="1057">
        <v>0</v>
      </c>
      <c r="BP65" s="1057">
        <v>0</v>
      </c>
      <c r="BQ65" s="1057">
        <v>0</v>
      </c>
      <c r="BR65" s="1057">
        <v>0</v>
      </c>
      <c r="BS65" s="1057">
        <v>0</v>
      </c>
      <c r="BT65" s="1057">
        <v>0</v>
      </c>
    </row>
    <row r="66" spans="1:72" ht="21.95" customHeight="1" x14ac:dyDescent="0.2">
      <c r="A66" s="1008" t="str">
        <f t="shared" si="1"/>
        <v>A203501610</v>
      </c>
      <c r="B66" s="1411" t="s">
        <v>361</v>
      </c>
      <c r="C66" s="1378"/>
      <c r="D66" s="1411" t="s">
        <v>741</v>
      </c>
      <c r="E66" s="1378"/>
      <c r="F66" s="1411" t="s">
        <v>739</v>
      </c>
      <c r="G66" s="1378"/>
      <c r="H66" s="1411" t="s">
        <v>748</v>
      </c>
      <c r="I66" s="1378"/>
      <c r="J66" s="1411" t="s">
        <v>756</v>
      </c>
      <c r="K66" s="1378"/>
      <c r="L66" s="1378"/>
      <c r="M66" s="1411" t="s">
        <v>370</v>
      </c>
      <c r="N66" s="1378"/>
      <c r="O66" s="1378"/>
      <c r="P66" s="1411"/>
      <c r="Q66" s="1378"/>
      <c r="R66" s="1411"/>
      <c r="S66" s="1378"/>
      <c r="T66" s="1412" t="s">
        <v>391</v>
      </c>
      <c r="U66" s="1378"/>
      <c r="V66" s="1378"/>
      <c r="W66" s="1378"/>
      <c r="X66" s="1378"/>
      <c r="Y66" s="1378"/>
      <c r="Z66" s="1378"/>
      <c r="AA66" s="1378"/>
      <c r="AB66" s="1411" t="s">
        <v>732</v>
      </c>
      <c r="AC66" s="1378"/>
      <c r="AD66" s="1378"/>
      <c r="AE66" s="1378"/>
      <c r="AF66" s="1378"/>
      <c r="AG66" s="1411" t="s">
        <v>733</v>
      </c>
      <c r="AH66" s="1378"/>
      <c r="AI66" s="1378"/>
      <c r="AJ66" s="1019" t="s">
        <v>417</v>
      </c>
      <c r="AK66" s="1413" t="s">
        <v>734</v>
      </c>
      <c r="AL66" s="1378"/>
      <c r="AM66" s="1378"/>
      <c r="AN66" s="1378"/>
      <c r="AO66" s="1378"/>
      <c r="AP66" s="1378"/>
      <c r="AQ66" s="1015">
        <v>0</v>
      </c>
      <c r="AR66" s="1053">
        <v>0</v>
      </c>
      <c r="AS66" s="1015">
        <v>0</v>
      </c>
      <c r="AT66" s="1015">
        <v>0</v>
      </c>
      <c r="AU66" s="1015">
        <v>0</v>
      </c>
      <c r="AV66" s="1053">
        <v>0</v>
      </c>
      <c r="AW66" s="1015">
        <v>0</v>
      </c>
      <c r="AX66" s="1053">
        <v>0</v>
      </c>
      <c r="AY66" s="1015">
        <v>0</v>
      </c>
      <c r="AZ66" s="1053">
        <v>0</v>
      </c>
      <c r="BA66" s="1015">
        <v>0</v>
      </c>
      <c r="BB66" s="1015">
        <v>0</v>
      </c>
      <c r="BC66" s="1015">
        <v>0</v>
      </c>
      <c r="BD66" s="1015">
        <v>0</v>
      </c>
      <c r="BG66" s="1057">
        <v>0</v>
      </c>
      <c r="BH66" s="1057">
        <v>0</v>
      </c>
      <c r="BI66" s="1057">
        <v>0</v>
      </c>
      <c r="BJ66" s="1057">
        <v>0</v>
      </c>
      <c r="BK66" s="1057">
        <v>0</v>
      </c>
      <c r="BL66" s="1057">
        <v>0</v>
      </c>
      <c r="BM66" s="1057">
        <v>0</v>
      </c>
      <c r="BN66" s="1057">
        <v>0</v>
      </c>
      <c r="BO66" s="1057">
        <v>0</v>
      </c>
      <c r="BP66" s="1057">
        <v>0</v>
      </c>
      <c r="BQ66" s="1057">
        <v>0</v>
      </c>
      <c r="BR66" s="1057">
        <v>0</v>
      </c>
      <c r="BS66" s="1057">
        <v>0</v>
      </c>
      <c r="BT66" s="1057">
        <v>0</v>
      </c>
    </row>
    <row r="67" spans="1:72" ht="21.95" customHeight="1" x14ac:dyDescent="0.2">
      <c r="A67" s="1008" t="str">
        <f t="shared" si="1"/>
        <v>A203509010</v>
      </c>
      <c r="B67" s="1411" t="s">
        <v>361</v>
      </c>
      <c r="C67" s="1378"/>
      <c r="D67" s="1411" t="s">
        <v>741</v>
      </c>
      <c r="E67" s="1378"/>
      <c r="F67" s="1411" t="s">
        <v>739</v>
      </c>
      <c r="G67" s="1378"/>
      <c r="H67" s="1411" t="s">
        <v>748</v>
      </c>
      <c r="I67" s="1378"/>
      <c r="J67" s="1411" t="s">
        <v>756</v>
      </c>
      <c r="K67" s="1378"/>
      <c r="L67" s="1378"/>
      <c r="M67" s="1411" t="s">
        <v>757</v>
      </c>
      <c r="N67" s="1378"/>
      <c r="O67" s="1378"/>
      <c r="P67" s="1411"/>
      <c r="Q67" s="1378"/>
      <c r="R67" s="1411"/>
      <c r="S67" s="1378"/>
      <c r="T67" s="1412" t="s">
        <v>392</v>
      </c>
      <c r="U67" s="1378"/>
      <c r="V67" s="1378"/>
      <c r="W67" s="1378"/>
      <c r="X67" s="1378"/>
      <c r="Y67" s="1378"/>
      <c r="Z67" s="1378"/>
      <c r="AA67" s="1378"/>
      <c r="AB67" s="1411" t="s">
        <v>732</v>
      </c>
      <c r="AC67" s="1378"/>
      <c r="AD67" s="1378"/>
      <c r="AE67" s="1378"/>
      <c r="AF67" s="1378"/>
      <c r="AG67" s="1411" t="s">
        <v>733</v>
      </c>
      <c r="AH67" s="1378"/>
      <c r="AI67" s="1378"/>
      <c r="AJ67" s="1019" t="s">
        <v>417</v>
      </c>
      <c r="AK67" s="1413" t="s">
        <v>734</v>
      </c>
      <c r="AL67" s="1378"/>
      <c r="AM67" s="1378"/>
      <c r="AN67" s="1378"/>
      <c r="AO67" s="1378"/>
      <c r="AP67" s="1378"/>
      <c r="AQ67" s="1015">
        <v>1500000</v>
      </c>
      <c r="AR67" s="1053">
        <v>0</v>
      </c>
      <c r="AS67" s="1015">
        <v>634080</v>
      </c>
      <c r="AT67" s="1015">
        <v>0</v>
      </c>
      <c r="AU67" s="1015">
        <v>0</v>
      </c>
      <c r="AV67" s="1053">
        <v>0</v>
      </c>
      <c r="AW67" s="1015">
        <v>0</v>
      </c>
      <c r="AX67" s="1053">
        <v>0</v>
      </c>
      <c r="AY67" s="1015">
        <v>0</v>
      </c>
      <c r="AZ67" s="1053">
        <v>0</v>
      </c>
      <c r="BA67" s="1015">
        <v>0</v>
      </c>
      <c r="BB67" s="1015">
        <v>0</v>
      </c>
      <c r="BC67" s="1015">
        <v>0</v>
      </c>
      <c r="BD67" s="1015">
        <v>0</v>
      </c>
      <c r="BG67" s="1057">
        <v>1500000</v>
      </c>
      <c r="BH67" s="1057">
        <v>0</v>
      </c>
      <c r="BI67" s="1057">
        <v>634080</v>
      </c>
      <c r="BJ67" s="1057">
        <v>0</v>
      </c>
      <c r="BK67" s="1057">
        <v>0</v>
      </c>
      <c r="BL67" s="1057">
        <v>0</v>
      </c>
      <c r="BM67" s="1057">
        <v>0</v>
      </c>
      <c r="BN67" s="1057">
        <v>0</v>
      </c>
      <c r="BO67" s="1057">
        <v>0</v>
      </c>
      <c r="BP67" s="1057">
        <v>0</v>
      </c>
      <c r="BQ67" s="1057">
        <v>0</v>
      </c>
      <c r="BR67" s="1057">
        <v>0</v>
      </c>
      <c r="BS67" s="1057">
        <v>0</v>
      </c>
      <c r="BT67" s="1057">
        <v>0</v>
      </c>
    </row>
    <row r="68" spans="1:72" ht="21.95" customHeight="1" x14ac:dyDescent="0.2">
      <c r="A68" s="1008" t="str">
        <f t="shared" si="1"/>
        <v>A2035110</v>
      </c>
      <c r="B68" s="1403" t="s">
        <v>361</v>
      </c>
      <c r="C68" s="1378"/>
      <c r="D68" s="1403" t="s">
        <v>741</v>
      </c>
      <c r="E68" s="1378"/>
      <c r="F68" s="1403" t="s">
        <v>739</v>
      </c>
      <c r="G68" s="1378"/>
      <c r="H68" s="1403" t="s">
        <v>748</v>
      </c>
      <c r="I68" s="1378"/>
      <c r="J68" s="1403" t="s">
        <v>758</v>
      </c>
      <c r="K68" s="1378"/>
      <c r="L68" s="1378"/>
      <c r="M68" s="1403"/>
      <c r="N68" s="1378"/>
      <c r="O68" s="1378"/>
      <c r="P68" s="1403"/>
      <c r="Q68" s="1378"/>
      <c r="R68" s="1403"/>
      <c r="S68" s="1378"/>
      <c r="T68" s="1402" t="s">
        <v>628</v>
      </c>
      <c r="U68" s="1378"/>
      <c r="V68" s="1378"/>
      <c r="W68" s="1378"/>
      <c r="X68" s="1378"/>
      <c r="Y68" s="1378"/>
      <c r="Z68" s="1378"/>
      <c r="AA68" s="1378"/>
      <c r="AB68" s="1403" t="s">
        <v>732</v>
      </c>
      <c r="AC68" s="1378"/>
      <c r="AD68" s="1378"/>
      <c r="AE68" s="1378"/>
      <c r="AF68" s="1378"/>
      <c r="AG68" s="1403" t="s">
        <v>733</v>
      </c>
      <c r="AH68" s="1378"/>
      <c r="AI68" s="1378"/>
      <c r="AJ68" s="1016" t="s">
        <v>417</v>
      </c>
      <c r="AK68" s="1404" t="s">
        <v>734</v>
      </c>
      <c r="AL68" s="1378"/>
      <c r="AM68" s="1378"/>
      <c r="AN68" s="1378"/>
      <c r="AO68" s="1378"/>
      <c r="AP68" s="1378"/>
      <c r="AQ68" s="1015">
        <v>0</v>
      </c>
      <c r="AR68" s="1053">
        <v>0</v>
      </c>
      <c r="AS68" s="1015">
        <v>0</v>
      </c>
      <c r="AT68" s="1015">
        <v>0</v>
      </c>
      <c r="AU68" s="1015">
        <v>0</v>
      </c>
      <c r="AV68" s="1053">
        <v>0</v>
      </c>
      <c r="AW68" s="1015">
        <v>0</v>
      </c>
      <c r="AX68" s="1053">
        <v>0</v>
      </c>
      <c r="AY68" s="1015">
        <v>0</v>
      </c>
      <c r="AZ68" s="1053">
        <v>0</v>
      </c>
      <c r="BA68" s="1015">
        <v>0</v>
      </c>
      <c r="BB68" s="1015">
        <v>0</v>
      </c>
      <c r="BC68" s="1015">
        <v>0</v>
      </c>
      <c r="BD68" s="1015">
        <v>0</v>
      </c>
      <c r="BG68" s="1057">
        <v>0</v>
      </c>
      <c r="BH68" s="1057">
        <v>0</v>
      </c>
      <c r="BI68" s="1057">
        <v>0</v>
      </c>
      <c r="BJ68" s="1057">
        <v>0</v>
      </c>
      <c r="BK68" s="1057">
        <v>0</v>
      </c>
      <c r="BL68" s="1057">
        <v>0</v>
      </c>
      <c r="BM68" s="1057">
        <v>0</v>
      </c>
      <c r="BN68" s="1057">
        <v>0</v>
      </c>
      <c r="BO68" s="1057">
        <v>0</v>
      </c>
      <c r="BP68" s="1057">
        <v>0</v>
      </c>
      <c r="BQ68" s="1057">
        <v>0</v>
      </c>
      <c r="BR68" s="1057">
        <v>0</v>
      </c>
      <c r="BS68" s="1057">
        <v>0</v>
      </c>
      <c r="BT68" s="1057">
        <v>0</v>
      </c>
    </row>
    <row r="69" spans="1:72" ht="21.95" customHeight="1" x14ac:dyDescent="0.2">
      <c r="A69" s="1008" t="str">
        <f t="shared" si="1"/>
        <v>A20351110</v>
      </c>
      <c r="B69" s="1411" t="s">
        <v>361</v>
      </c>
      <c r="C69" s="1378"/>
      <c r="D69" s="1411" t="s">
        <v>741</v>
      </c>
      <c r="E69" s="1378"/>
      <c r="F69" s="1411" t="s">
        <v>739</v>
      </c>
      <c r="G69" s="1378"/>
      <c r="H69" s="1411" t="s">
        <v>748</v>
      </c>
      <c r="I69" s="1378"/>
      <c r="J69" s="1411" t="s">
        <v>758</v>
      </c>
      <c r="K69" s="1378"/>
      <c r="L69" s="1378"/>
      <c r="M69" s="1411" t="s">
        <v>738</v>
      </c>
      <c r="N69" s="1378"/>
      <c r="O69" s="1378"/>
      <c r="P69" s="1411"/>
      <c r="Q69" s="1378"/>
      <c r="R69" s="1411"/>
      <c r="S69" s="1378"/>
      <c r="T69" s="1412" t="s">
        <v>393</v>
      </c>
      <c r="U69" s="1378"/>
      <c r="V69" s="1378"/>
      <c r="W69" s="1378"/>
      <c r="X69" s="1378"/>
      <c r="Y69" s="1378"/>
      <c r="Z69" s="1378"/>
      <c r="AA69" s="1378"/>
      <c r="AB69" s="1411" t="s">
        <v>732</v>
      </c>
      <c r="AC69" s="1378"/>
      <c r="AD69" s="1378"/>
      <c r="AE69" s="1378"/>
      <c r="AF69" s="1378"/>
      <c r="AG69" s="1411" t="s">
        <v>733</v>
      </c>
      <c r="AH69" s="1378"/>
      <c r="AI69" s="1378"/>
      <c r="AJ69" s="1019" t="s">
        <v>417</v>
      </c>
      <c r="AK69" s="1413" t="s">
        <v>734</v>
      </c>
      <c r="AL69" s="1378"/>
      <c r="AM69" s="1378"/>
      <c r="AN69" s="1378"/>
      <c r="AO69" s="1378"/>
      <c r="AP69" s="1378"/>
      <c r="AQ69" s="1015">
        <v>0</v>
      </c>
      <c r="AR69" s="1053">
        <v>0</v>
      </c>
      <c r="AS69" s="1015">
        <v>0</v>
      </c>
      <c r="AT69" s="1015">
        <v>0</v>
      </c>
      <c r="AU69" s="1015">
        <v>0</v>
      </c>
      <c r="AV69" s="1053">
        <v>0</v>
      </c>
      <c r="AW69" s="1015">
        <v>0</v>
      </c>
      <c r="AX69" s="1053">
        <v>0</v>
      </c>
      <c r="AY69" s="1015">
        <v>0</v>
      </c>
      <c r="AZ69" s="1053">
        <v>0</v>
      </c>
      <c r="BA69" s="1015">
        <v>0</v>
      </c>
      <c r="BB69" s="1015">
        <v>0</v>
      </c>
      <c r="BC69" s="1015">
        <v>0</v>
      </c>
      <c r="BD69" s="1015">
        <v>0</v>
      </c>
      <c r="BG69" s="1057">
        <v>0</v>
      </c>
      <c r="BH69" s="1057">
        <v>0</v>
      </c>
      <c r="BI69" s="1057">
        <v>0</v>
      </c>
      <c r="BJ69" s="1057">
        <v>0</v>
      </c>
      <c r="BK69" s="1057">
        <v>0</v>
      </c>
      <c r="BL69" s="1057">
        <v>0</v>
      </c>
      <c r="BM69" s="1057">
        <v>0</v>
      </c>
      <c r="BN69" s="1057">
        <v>0</v>
      </c>
      <c r="BO69" s="1057">
        <v>0</v>
      </c>
      <c r="BP69" s="1057">
        <v>0</v>
      </c>
      <c r="BQ69" s="1057">
        <v>0</v>
      </c>
      <c r="BR69" s="1057">
        <v>0</v>
      </c>
      <c r="BS69" s="1057">
        <v>0</v>
      </c>
      <c r="BT69" s="1057">
        <v>0</v>
      </c>
    </row>
    <row r="70" spans="1:72" ht="21.95" customHeight="1" x14ac:dyDescent="0.2">
      <c r="A70" s="1008" t="str">
        <f t="shared" si="1"/>
        <v>A20351210</v>
      </c>
      <c r="B70" s="1411" t="s">
        <v>361</v>
      </c>
      <c r="C70" s="1378"/>
      <c r="D70" s="1411" t="s">
        <v>741</v>
      </c>
      <c r="E70" s="1378"/>
      <c r="F70" s="1411" t="s">
        <v>739</v>
      </c>
      <c r="G70" s="1378"/>
      <c r="H70" s="1411" t="s">
        <v>748</v>
      </c>
      <c r="I70" s="1378"/>
      <c r="J70" s="1411" t="s">
        <v>758</v>
      </c>
      <c r="K70" s="1378"/>
      <c r="L70" s="1378"/>
      <c r="M70" s="1411" t="s">
        <v>741</v>
      </c>
      <c r="N70" s="1378"/>
      <c r="O70" s="1378"/>
      <c r="P70" s="1411"/>
      <c r="Q70" s="1378"/>
      <c r="R70" s="1411"/>
      <c r="S70" s="1378"/>
      <c r="T70" s="1412" t="s">
        <v>394</v>
      </c>
      <c r="U70" s="1378"/>
      <c r="V70" s="1378"/>
      <c r="W70" s="1378"/>
      <c r="X70" s="1378"/>
      <c r="Y70" s="1378"/>
      <c r="Z70" s="1378"/>
      <c r="AA70" s="1378"/>
      <c r="AB70" s="1411" t="s">
        <v>732</v>
      </c>
      <c r="AC70" s="1378"/>
      <c r="AD70" s="1378"/>
      <c r="AE70" s="1378"/>
      <c r="AF70" s="1378"/>
      <c r="AG70" s="1411" t="s">
        <v>733</v>
      </c>
      <c r="AH70" s="1378"/>
      <c r="AI70" s="1378"/>
      <c r="AJ70" s="1019" t="s">
        <v>417</v>
      </c>
      <c r="AK70" s="1413" t="s">
        <v>734</v>
      </c>
      <c r="AL70" s="1378"/>
      <c r="AM70" s="1378"/>
      <c r="AN70" s="1378"/>
      <c r="AO70" s="1378"/>
      <c r="AP70" s="1378"/>
      <c r="AQ70" s="1015">
        <v>0</v>
      </c>
      <c r="AR70" s="1053">
        <v>0</v>
      </c>
      <c r="AS70" s="1015">
        <v>0</v>
      </c>
      <c r="AT70" s="1015">
        <v>0</v>
      </c>
      <c r="AU70" s="1015">
        <v>0</v>
      </c>
      <c r="AV70" s="1053">
        <v>0</v>
      </c>
      <c r="AW70" s="1015">
        <v>0</v>
      </c>
      <c r="AX70" s="1053">
        <v>0</v>
      </c>
      <c r="AY70" s="1015">
        <v>0</v>
      </c>
      <c r="AZ70" s="1053">
        <v>0</v>
      </c>
      <c r="BA70" s="1015">
        <v>0</v>
      </c>
      <c r="BB70" s="1015">
        <v>0</v>
      </c>
      <c r="BC70" s="1015">
        <v>0</v>
      </c>
      <c r="BD70" s="1015">
        <v>0</v>
      </c>
      <c r="BG70" s="1057">
        <v>0</v>
      </c>
      <c r="BH70" s="1057">
        <v>0</v>
      </c>
      <c r="BI70" s="1057">
        <v>0</v>
      </c>
      <c r="BJ70" s="1057">
        <v>0</v>
      </c>
      <c r="BK70" s="1057">
        <v>0</v>
      </c>
      <c r="BL70" s="1057">
        <v>0</v>
      </c>
      <c r="BM70" s="1057">
        <v>0</v>
      </c>
      <c r="BN70" s="1057">
        <v>0</v>
      </c>
      <c r="BO70" s="1057">
        <v>0</v>
      </c>
      <c r="BP70" s="1057">
        <v>0</v>
      </c>
      <c r="BQ70" s="1057">
        <v>0</v>
      </c>
      <c r="BR70" s="1057">
        <v>0</v>
      </c>
      <c r="BS70" s="1057">
        <v>0</v>
      </c>
      <c r="BT70" s="1057">
        <v>0</v>
      </c>
    </row>
    <row r="71" spans="1:72" ht="21.95" customHeight="1" x14ac:dyDescent="0.2">
      <c r="A71" s="1008" t="str">
        <f t="shared" si="1"/>
        <v>A20410</v>
      </c>
      <c r="B71" s="1411" t="s">
        <v>361</v>
      </c>
      <c r="C71" s="1378"/>
      <c r="D71" s="1411" t="s">
        <v>741</v>
      </c>
      <c r="E71" s="1378"/>
      <c r="F71" s="1411" t="s">
        <v>739</v>
      </c>
      <c r="G71" s="1378"/>
      <c r="H71" s="1411" t="s">
        <v>742</v>
      </c>
      <c r="I71" s="1378"/>
      <c r="J71" s="1411"/>
      <c r="K71" s="1378"/>
      <c r="L71" s="1378"/>
      <c r="M71" s="1411"/>
      <c r="N71" s="1378"/>
      <c r="O71" s="1378"/>
      <c r="P71" s="1411"/>
      <c r="Q71" s="1378"/>
      <c r="R71" s="1411"/>
      <c r="S71" s="1378"/>
      <c r="T71" s="1412" t="s">
        <v>630</v>
      </c>
      <c r="U71" s="1378"/>
      <c r="V71" s="1378"/>
      <c r="W71" s="1378"/>
      <c r="X71" s="1378"/>
      <c r="Y71" s="1378"/>
      <c r="Z71" s="1378"/>
      <c r="AA71" s="1378"/>
      <c r="AB71" s="1411" t="s">
        <v>732</v>
      </c>
      <c r="AC71" s="1378"/>
      <c r="AD71" s="1378"/>
      <c r="AE71" s="1378"/>
      <c r="AF71" s="1378"/>
      <c r="AG71" s="1411" t="s">
        <v>733</v>
      </c>
      <c r="AH71" s="1378"/>
      <c r="AI71" s="1378"/>
      <c r="AJ71" s="1019" t="s">
        <v>417</v>
      </c>
      <c r="AK71" s="1413" t="s">
        <v>734</v>
      </c>
      <c r="AL71" s="1378"/>
      <c r="AM71" s="1378"/>
      <c r="AN71" s="1378"/>
      <c r="AO71" s="1378"/>
      <c r="AP71" s="1378"/>
      <c r="AQ71" s="1015">
        <v>14893793192</v>
      </c>
      <c r="AR71" s="1053">
        <v>651819471.39999998</v>
      </c>
      <c r="AS71" s="1015">
        <v>235052715.52000001</v>
      </c>
      <c r="AT71" s="1015">
        <v>40295692</v>
      </c>
      <c r="AU71" s="1015">
        <v>0</v>
      </c>
      <c r="AV71" s="1053">
        <v>619885995.54999995</v>
      </c>
      <c r="AW71" s="1015">
        <v>31933475.850000001</v>
      </c>
      <c r="AX71" s="1053">
        <v>999010507</v>
      </c>
      <c r="AY71" s="1015">
        <v>379124511.44999999</v>
      </c>
      <c r="AZ71" s="1053">
        <v>968614572</v>
      </c>
      <c r="BA71" s="1015">
        <v>30395935</v>
      </c>
      <c r="BB71" s="1015">
        <v>962091797</v>
      </c>
      <c r="BC71" s="1015">
        <v>6522775</v>
      </c>
      <c r="BD71" s="1015">
        <v>8500</v>
      </c>
      <c r="BG71" s="1057">
        <v>14893793192</v>
      </c>
      <c r="BH71" s="1057">
        <v>651819471.39999998</v>
      </c>
      <c r="BI71" s="1057">
        <v>235052715.52000001</v>
      </c>
      <c r="BJ71" s="1057">
        <v>40295692</v>
      </c>
      <c r="BK71" s="1057">
        <v>0</v>
      </c>
      <c r="BL71" s="1057">
        <v>619885995.54999995</v>
      </c>
      <c r="BM71" s="1057">
        <v>31933475.850000001</v>
      </c>
      <c r="BN71" s="1057">
        <v>999010507</v>
      </c>
      <c r="BO71" s="1057">
        <v>379124511.44999999</v>
      </c>
      <c r="BP71" s="1057">
        <v>968614572</v>
      </c>
      <c r="BQ71" s="1057">
        <v>30395935</v>
      </c>
      <c r="BR71" s="1057">
        <v>962091797</v>
      </c>
      <c r="BS71" s="1057">
        <v>6522775</v>
      </c>
      <c r="BT71" s="1057">
        <v>8500</v>
      </c>
    </row>
    <row r="72" spans="1:72" ht="21.95" customHeight="1" x14ac:dyDescent="0.2">
      <c r="A72" s="1008" t="str">
        <f t="shared" si="1"/>
        <v>A204110</v>
      </c>
      <c r="B72" s="1403" t="s">
        <v>361</v>
      </c>
      <c r="C72" s="1378"/>
      <c r="D72" s="1403" t="s">
        <v>741</v>
      </c>
      <c r="E72" s="1378"/>
      <c r="F72" s="1403" t="s">
        <v>739</v>
      </c>
      <c r="G72" s="1378"/>
      <c r="H72" s="1403" t="s">
        <v>742</v>
      </c>
      <c r="I72" s="1378"/>
      <c r="J72" s="1403" t="s">
        <v>738</v>
      </c>
      <c r="K72" s="1378"/>
      <c r="L72" s="1378"/>
      <c r="M72" s="1403"/>
      <c r="N72" s="1378"/>
      <c r="O72" s="1378"/>
      <c r="P72" s="1403"/>
      <c r="Q72" s="1378"/>
      <c r="R72" s="1403"/>
      <c r="S72" s="1378"/>
      <c r="T72" s="1402" t="s">
        <v>633</v>
      </c>
      <c r="U72" s="1378"/>
      <c r="V72" s="1378"/>
      <c r="W72" s="1378"/>
      <c r="X72" s="1378"/>
      <c r="Y72" s="1378"/>
      <c r="Z72" s="1378"/>
      <c r="AA72" s="1378"/>
      <c r="AB72" s="1403" t="s">
        <v>732</v>
      </c>
      <c r="AC72" s="1378"/>
      <c r="AD72" s="1378"/>
      <c r="AE72" s="1378"/>
      <c r="AF72" s="1378"/>
      <c r="AG72" s="1403" t="s">
        <v>733</v>
      </c>
      <c r="AH72" s="1378"/>
      <c r="AI72" s="1378"/>
      <c r="AJ72" s="1016" t="s">
        <v>417</v>
      </c>
      <c r="AK72" s="1404" t="s">
        <v>734</v>
      </c>
      <c r="AL72" s="1378"/>
      <c r="AM72" s="1378"/>
      <c r="AN72" s="1378"/>
      <c r="AO72" s="1378"/>
      <c r="AP72" s="1378"/>
      <c r="AQ72" s="1015">
        <v>1214345111</v>
      </c>
      <c r="AR72" s="1053">
        <v>397700698.39999998</v>
      </c>
      <c r="AS72" s="1015">
        <v>32808063.600000001</v>
      </c>
      <c r="AT72" s="1015">
        <v>0</v>
      </c>
      <c r="AU72" s="1015">
        <v>0</v>
      </c>
      <c r="AV72" s="1053">
        <v>0</v>
      </c>
      <c r="AW72" s="1015">
        <v>397700698.39999998</v>
      </c>
      <c r="AX72" s="1053">
        <v>0</v>
      </c>
      <c r="AY72" s="1015">
        <v>0</v>
      </c>
      <c r="AZ72" s="1053">
        <v>0</v>
      </c>
      <c r="BA72" s="1015">
        <v>0</v>
      </c>
      <c r="BB72" s="1015">
        <v>0</v>
      </c>
      <c r="BC72" s="1015">
        <v>0</v>
      </c>
      <c r="BD72" s="1015">
        <v>0</v>
      </c>
      <c r="BG72" s="1057">
        <v>1214345111</v>
      </c>
      <c r="BH72" s="1057">
        <v>397700698.39999998</v>
      </c>
      <c r="BI72" s="1057">
        <v>32808063.600000001</v>
      </c>
      <c r="BJ72" s="1057">
        <v>0</v>
      </c>
      <c r="BK72" s="1057">
        <v>0</v>
      </c>
      <c r="BL72" s="1057">
        <v>0</v>
      </c>
      <c r="BM72" s="1057">
        <v>397700698.39999998</v>
      </c>
      <c r="BN72" s="1057">
        <v>0</v>
      </c>
      <c r="BO72" s="1057">
        <v>0</v>
      </c>
      <c r="BP72" s="1057">
        <v>0</v>
      </c>
      <c r="BQ72" s="1057">
        <v>0</v>
      </c>
      <c r="BR72" s="1057">
        <v>0</v>
      </c>
      <c r="BS72" s="1057">
        <v>0</v>
      </c>
      <c r="BT72" s="1057">
        <v>0</v>
      </c>
    </row>
    <row r="73" spans="1:72" ht="21.95" customHeight="1" x14ac:dyDescent="0.2">
      <c r="A73" s="1008" t="str">
        <f t="shared" si="1"/>
        <v>A2041310</v>
      </c>
      <c r="B73" s="1411" t="s">
        <v>361</v>
      </c>
      <c r="C73" s="1378"/>
      <c r="D73" s="1411" t="s">
        <v>741</v>
      </c>
      <c r="E73" s="1378"/>
      <c r="F73" s="1411" t="s">
        <v>739</v>
      </c>
      <c r="G73" s="1378"/>
      <c r="H73" s="1411" t="s">
        <v>742</v>
      </c>
      <c r="I73" s="1378"/>
      <c r="J73" s="1411" t="s">
        <v>738</v>
      </c>
      <c r="K73" s="1378"/>
      <c r="L73" s="1378"/>
      <c r="M73" s="1411" t="s">
        <v>748</v>
      </c>
      <c r="N73" s="1378"/>
      <c r="O73" s="1378"/>
      <c r="P73" s="1411"/>
      <c r="Q73" s="1378"/>
      <c r="R73" s="1411"/>
      <c r="S73" s="1378"/>
      <c r="T73" s="1412" t="s">
        <v>575</v>
      </c>
      <c r="U73" s="1378"/>
      <c r="V73" s="1378"/>
      <c r="W73" s="1378"/>
      <c r="X73" s="1378"/>
      <c r="Y73" s="1378"/>
      <c r="Z73" s="1378"/>
      <c r="AA73" s="1378"/>
      <c r="AB73" s="1411" t="s">
        <v>732</v>
      </c>
      <c r="AC73" s="1378"/>
      <c r="AD73" s="1378"/>
      <c r="AE73" s="1378"/>
      <c r="AF73" s="1378"/>
      <c r="AG73" s="1411" t="s">
        <v>733</v>
      </c>
      <c r="AH73" s="1378"/>
      <c r="AI73" s="1378"/>
      <c r="AJ73" s="1019" t="s">
        <v>417</v>
      </c>
      <c r="AK73" s="1413" t="s">
        <v>734</v>
      </c>
      <c r="AL73" s="1378"/>
      <c r="AM73" s="1378"/>
      <c r="AN73" s="1378"/>
      <c r="AO73" s="1378"/>
      <c r="AP73" s="1378"/>
      <c r="AQ73" s="1015">
        <v>30000000</v>
      </c>
      <c r="AR73" s="1053">
        <v>0</v>
      </c>
      <c r="AS73" s="1015">
        <v>29379150</v>
      </c>
      <c r="AT73" s="1015">
        <v>0</v>
      </c>
      <c r="AU73" s="1015">
        <v>0</v>
      </c>
      <c r="AV73" s="1053">
        <v>0</v>
      </c>
      <c r="AW73" s="1015">
        <v>0</v>
      </c>
      <c r="AX73" s="1053">
        <v>0</v>
      </c>
      <c r="AY73" s="1015">
        <v>0</v>
      </c>
      <c r="AZ73" s="1053">
        <v>0</v>
      </c>
      <c r="BA73" s="1015">
        <v>0</v>
      </c>
      <c r="BB73" s="1015">
        <v>0</v>
      </c>
      <c r="BC73" s="1015">
        <v>0</v>
      </c>
      <c r="BD73" s="1015">
        <v>0</v>
      </c>
      <c r="BG73" s="1057">
        <v>30000000</v>
      </c>
      <c r="BH73" s="1057">
        <v>0</v>
      </c>
      <c r="BI73" s="1057">
        <v>29379150</v>
      </c>
      <c r="BJ73" s="1057">
        <v>0</v>
      </c>
      <c r="BK73" s="1057">
        <v>0</v>
      </c>
      <c r="BL73" s="1057">
        <v>0</v>
      </c>
      <c r="BM73" s="1057">
        <v>0</v>
      </c>
      <c r="BN73" s="1057">
        <v>0</v>
      </c>
      <c r="BO73" s="1057">
        <v>0</v>
      </c>
      <c r="BP73" s="1057">
        <v>0</v>
      </c>
      <c r="BQ73" s="1057">
        <v>0</v>
      </c>
      <c r="BR73" s="1057">
        <v>0</v>
      </c>
      <c r="BS73" s="1057">
        <v>0</v>
      </c>
      <c r="BT73" s="1057">
        <v>0</v>
      </c>
    </row>
    <row r="74" spans="1:72" ht="21.95" customHeight="1" x14ac:dyDescent="0.2">
      <c r="A74" s="1008" t="str">
        <f t="shared" si="1"/>
        <v>A2041410</v>
      </c>
      <c r="B74" s="1411" t="s">
        <v>361</v>
      </c>
      <c r="C74" s="1378"/>
      <c r="D74" s="1411" t="s">
        <v>741</v>
      </c>
      <c r="E74" s="1378"/>
      <c r="F74" s="1411" t="s">
        <v>739</v>
      </c>
      <c r="G74" s="1378"/>
      <c r="H74" s="1411" t="s">
        <v>742</v>
      </c>
      <c r="I74" s="1378"/>
      <c r="J74" s="1411" t="s">
        <v>738</v>
      </c>
      <c r="K74" s="1378"/>
      <c r="L74" s="1378"/>
      <c r="M74" s="1411" t="s">
        <v>742</v>
      </c>
      <c r="N74" s="1378"/>
      <c r="O74" s="1378"/>
      <c r="P74" s="1411"/>
      <c r="Q74" s="1378"/>
      <c r="R74" s="1411"/>
      <c r="S74" s="1378"/>
      <c r="T74" s="1412" t="s">
        <v>395</v>
      </c>
      <c r="U74" s="1378"/>
      <c r="V74" s="1378"/>
      <c r="W74" s="1378"/>
      <c r="X74" s="1378"/>
      <c r="Y74" s="1378"/>
      <c r="Z74" s="1378"/>
      <c r="AA74" s="1378"/>
      <c r="AB74" s="1411" t="s">
        <v>732</v>
      </c>
      <c r="AC74" s="1378"/>
      <c r="AD74" s="1378"/>
      <c r="AE74" s="1378"/>
      <c r="AF74" s="1378"/>
      <c r="AG74" s="1411" t="s">
        <v>733</v>
      </c>
      <c r="AH74" s="1378"/>
      <c r="AI74" s="1378"/>
      <c r="AJ74" s="1019" t="s">
        <v>417</v>
      </c>
      <c r="AK74" s="1413" t="s">
        <v>734</v>
      </c>
      <c r="AL74" s="1378"/>
      <c r="AM74" s="1378"/>
      <c r="AN74" s="1378"/>
      <c r="AO74" s="1378"/>
      <c r="AP74" s="1378"/>
      <c r="AQ74" s="1015">
        <v>1500000</v>
      </c>
      <c r="AR74" s="1053">
        <v>0</v>
      </c>
      <c r="AS74" s="1015">
        <v>1000000</v>
      </c>
      <c r="AT74" s="1015">
        <v>0</v>
      </c>
      <c r="AU74" s="1015">
        <v>0</v>
      </c>
      <c r="AV74" s="1053">
        <v>0</v>
      </c>
      <c r="AW74" s="1015">
        <v>0</v>
      </c>
      <c r="AX74" s="1053">
        <v>0</v>
      </c>
      <c r="AY74" s="1015">
        <v>0</v>
      </c>
      <c r="AZ74" s="1053">
        <v>0</v>
      </c>
      <c r="BA74" s="1015">
        <v>0</v>
      </c>
      <c r="BB74" s="1015">
        <v>0</v>
      </c>
      <c r="BC74" s="1015">
        <v>0</v>
      </c>
      <c r="BD74" s="1015">
        <v>0</v>
      </c>
      <c r="BG74" s="1057">
        <v>1500000</v>
      </c>
      <c r="BH74" s="1057">
        <v>0</v>
      </c>
      <c r="BI74" s="1057">
        <v>1000000</v>
      </c>
      <c r="BJ74" s="1057">
        <v>0</v>
      </c>
      <c r="BK74" s="1057">
        <v>0</v>
      </c>
      <c r="BL74" s="1057">
        <v>0</v>
      </c>
      <c r="BM74" s="1057">
        <v>0</v>
      </c>
      <c r="BN74" s="1057">
        <v>0</v>
      </c>
      <c r="BO74" s="1057">
        <v>0</v>
      </c>
      <c r="BP74" s="1057">
        <v>0</v>
      </c>
      <c r="BQ74" s="1057">
        <v>0</v>
      </c>
      <c r="BR74" s="1057">
        <v>0</v>
      </c>
      <c r="BS74" s="1057">
        <v>0</v>
      </c>
      <c r="BT74" s="1057">
        <v>0</v>
      </c>
    </row>
    <row r="75" spans="1:72" ht="21.95" customHeight="1" x14ac:dyDescent="0.2">
      <c r="A75" s="1008" t="str">
        <f t="shared" si="1"/>
        <v>A2041610</v>
      </c>
      <c r="B75" s="1411" t="s">
        <v>361</v>
      </c>
      <c r="C75" s="1378"/>
      <c r="D75" s="1411" t="s">
        <v>741</v>
      </c>
      <c r="E75" s="1378"/>
      <c r="F75" s="1411" t="s">
        <v>739</v>
      </c>
      <c r="G75" s="1378"/>
      <c r="H75" s="1411" t="s">
        <v>742</v>
      </c>
      <c r="I75" s="1378"/>
      <c r="J75" s="1411" t="s">
        <v>738</v>
      </c>
      <c r="K75" s="1378"/>
      <c r="L75" s="1378"/>
      <c r="M75" s="1411" t="s">
        <v>753</v>
      </c>
      <c r="N75" s="1378"/>
      <c r="O75" s="1378"/>
      <c r="P75" s="1411"/>
      <c r="Q75" s="1378"/>
      <c r="R75" s="1411"/>
      <c r="S75" s="1378"/>
      <c r="T75" s="1412" t="s">
        <v>396</v>
      </c>
      <c r="U75" s="1378"/>
      <c r="V75" s="1378"/>
      <c r="W75" s="1378"/>
      <c r="X75" s="1378"/>
      <c r="Y75" s="1378"/>
      <c r="Z75" s="1378"/>
      <c r="AA75" s="1378"/>
      <c r="AB75" s="1411" t="s">
        <v>732</v>
      </c>
      <c r="AC75" s="1378"/>
      <c r="AD75" s="1378"/>
      <c r="AE75" s="1378"/>
      <c r="AF75" s="1378"/>
      <c r="AG75" s="1411" t="s">
        <v>733</v>
      </c>
      <c r="AH75" s="1378"/>
      <c r="AI75" s="1378"/>
      <c r="AJ75" s="1019" t="s">
        <v>417</v>
      </c>
      <c r="AK75" s="1413" t="s">
        <v>734</v>
      </c>
      <c r="AL75" s="1378"/>
      <c r="AM75" s="1378"/>
      <c r="AN75" s="1378"/>
      <c r="AO75" s="1378"/>
      <c r="AP75" s="1378"/>
      <c r="AQ75" s="1015">
        <v>407625668</v>
      </c>
      <c r="AR75" s="1053">
        <v>0</v>
      </c>
      <c r="AS75" s="1015">
        <v>617134</v>
      </c>
      <c r="AT75" s="1015">
        <v>0</v>
      </c>
      <c r="AU75" s="1015">
        <v>0</v>
      </c>
      <c r="AV75" s="1053">
        <v>0</v>
      </c>
      <c r="AW75" s="1015">
        <v>0</v>
      </c>
      <c r="AX75" s="1053">
        <v>0</v>
      </c>
      <c r="AY75" s="1015">
        <v>0</v>
      </c>
      <c r="AZ75" s="1053">
        <v>0</v>
      </c>
      <c r="BA75" s="1015">
        <v>0</v>
      </c>
      <c r="BB75" s="1015">
        <v>0</v>
      </c>
      <c r="BC75" s="1015">
        <v>0</v>
      </c>
      <c r="BD75" s="1015">
        <v>0</v>
      </c>
      <c r="BG75" s="1057">
        <v>407625668</v>
      </c>
      <c r="BH75" s="1057">
        <v>0</v>
      </c>
      <c r="BI75" s="1057">
        <v>617134</v>
      </c>
      <c r="BJ75" s="1057">
        <v>0</v>
      </c>
      <c r="BK75" s="1057">
        <v>0</v>
      </c>
      <c r="BL75" s="1057">
        <v>0</v>
      </c>
      <c r="BM75" s="1057">
        <v>0</v>
      </c>
      <c r="BN75" s="1057">
        <v>0</v>
      </c>
      <c r="BO75" s="1057">
        <v>0</v>
      </c>
      <c r="BP75" s="1057">
        <v>0</v>
      </c>
      <c r="BQ75" s="1057">
        <v>0</v>
      </c>
      <c r="BR75" s="1057">
        <v>0</v>
      </c>
      <c r="BS75" s="1057">
        <v>0</v>
      </c>
      <c r="BT75" s="1057">
        <v>0</v>
      </c>
    </row>
    <row r="76" spans="1:72" ht="21.95" customHeight="1" x14ac:dyDescent="0.2">
      <c r="A76" s="1008" t="str">
        <f t="shared" si="1"/>
        <v>A2041810</v>
      </c>
      <c r="B76" s="1411" t="s">
        <v>361</v>
      </c>
      <c r="C76" s="1378"/>
      <c r="D76" s="1411" t="s">
        <v>741</v>
      </c>
      <c r="E76" s="1378"/>
      <c r="F76" s="1411" t="s">
        <v>739</v>
      </c>
      <c r="G76" s="1378"/>
      <c r="H76" s="1411" t="s">
        <v>742</v>
      </c>
      <c r="I76" s="1378"/>
      <c r="J76" s="1411" t="s">
        <v>738</v>
      </c>
      <c r="K76" s="1378"/>
      <c r="L76" s="1378"/>
      <c r="M76" s="1411" t="s">
        <v>755</v>
      </c>
      <c r="N76" s="1378"/>
      <c r="O76" s="1378"/>
      <c r="P76" s="1411"/>
      <c r="Q76" s="1378"/>
      <c r="R76" s="1411"/>
      <c r="S76" s="1378"/>
      <c r="T76" s="1412" t="s">
        <v>397</v>
      </c>
      <c r="U76" s="1378"/>
      <c r="V76" s="1378"/>
      <c r="W76" s="1378"/>
      <c r="X76" s="1378"/>
      <c r="Y76" s="1378"/>
      <c r="Z76" s="1378"/>
      <c r="AA76" s="1378"/>
      <c r="AB76" s="1411" t="s">
        <v>732</v>
      </c>
      <c r="AC76" s="1378"/>
      <c r="AD76" s="1378"/>
      <c r="AE76" s="1378"/>
      <c r="AF76" s="1378"/>
      <c r="AG76" s="1411" t="s">
        <v>733</v>
      </c>
      <c r="AH76" s="1378"/>
      <c r="AI76" s="1378"/>
      <c r="AJ76" s="1019" t="s">
        <v>417</v>
      </c>
      <c r="AK76" s="1413" t="s">
        <v>734</v>
      </c>
      <c r="AL76" s="1378"/>
      <c r="AM76" s="1378"/>
      <c r="AN76" s="1378"/>
      <c r="AO76" s="1378"/>
      <c r="AP76" s="1378"/>
      <c r="AQ76" s="1015">
        <v>511719443</v>
      </c>
      <c r="AR76" s="1053">
        <v>397700698.39999998</v>
      </c>
      <c r="AS76" s="1015">
        <v>0.6</v>
      </c>
      <c r="AT76" s="1015">
        <v>0</v>
      </c>
      <c r="AU76" s="1015">
        <v>0</v>
      </c>
      <c r="AV76" s="1053">
        <v>0</v>
      </c>
      <c r="AW76" s="1015">
        <v>397700698.39999998</v>
      </c>
      <c r="AX76" s="1053">
        <v>0</v>
      </c>
      <c r="AY76" s="1015">
        <v>0</v>
      </c>
      <c r="AZ76" s="1053">
        <v>0</v>
      </c>
      <c r="BA76" s="1015">
        <v>0</v>
      </c>
      <c r="BB76" s="1015">
        <v>0</v>
      </c>
      <c r="BC76" s="1015">
        <v>0</v>
      </c>
      <c r="BD76" s="1015">
        <v>0</v>
      </c>
      <c r="BG76" s="1057">
        <v>511719443</v>
      </c>
      <c r="BH76" s="1057">
        <v>397700698.39999998</v>
      </c>
      <c r="BI76" s="1057">
        <v>0.6</v>
      </c>
      <c r="BJ76" s="1057">
        <v>0</v>
      </c>
      <c r="BK76" s="1057">
        <v>0</v>
      </c>
      <c r="BL76" s="1057">
        <v>0</v>
      </c>
      <c r="BM76" s="1057">
        <v>397700698.39999998</v>
      </c>
      <c r="BN76" s="1057">
        <v>0</v>
      </c>
      <c r="BO76" s="1057">
        <v>0</v>
      </c>
      <c r="BP76" s="1057">
        <v>0</v>
      </c>
      <c r="BQ76" s="1057">
        <v>0</v>
      </c>
      <c r="BR76" s="1057">
        <v>0</v>
      </c>
      <c r="BS76" s="1057">
        <v>0</v>
      </c>
      <c r="BT76" s="1057">
        <v>0</v>
      </c>
    </row>
    <row r="77" spans="1:72" ht="21.95" customHeight="1" x14ac:dyDescent="0.2">
      <c r="A77" s="1008" t="str">
        <f t="shared" si="1"/>
        <v>A2041910</v>
      </c>
      <c r="B77" s="1411" t="s">
        <v>361</v>
      </c>
      <c r="C77" s="1378"/>
      <c r="D77" s="1411" t="s">
        <v>741</v>
      </c>
      <c r="E77" s="1378"/>
      <c r="F77" s="1411" t="s">
        <v>739</v>
      </c>
      <c r="G77" s="1378"/>
      <c r="H77" s="1411" t="s">
        <v>742</v>
      </c>
      <c r="I77" s="1378"/>
      <c r="J77" s="1411" t="s">
        <v>738</v>
      </c>
      <c r="K77" s="1378"/>
      <c r="L77" s="1378"/>
      <c r="M77" s="1411" t="s">
        <v>747</v>
      </c>
      <c r="N77" s="1378"/>
      <c r="O77" s="1378"/>
      <c r="P77" s="1411"/>
      <c r="Q77" s="1378"/>
      <c r="R77" s="1411"/>
      <c r="S77" s="1378"/>
      <c r="T77" s="1412" t="s">
        <v>398</v>
      </c>
      <c r="U77" s="1378"/>
      <c r="V77" s="1378"/>
      <c r="W77" s="1378"/>
      <c r="X77" s="1378"/>
      <c r="Y77" s="1378"/>
      <c r="Z77" s="1378"/>
      <c r="AA77" s="1378"/>
      <c r="AB77" s="1411" t="s">
        <v>732</v>
      </c>
      <c r="AC77" s="1378"/>
      <c r="AD77" s="1378"/>
      <c r="AE77" s="1378"/>
      <c r="AF77" s="1378"/>
      <c r="AG77" s="1411" t="s">
        <v>733</v>
      </c>
      <c r="AH77" s="1378"/>
      <c r="AI77" s="1378"/>
      <c r="AJ77" s="1019" t="s">
        <v>417</v>
      </c>
      <c r="AK77" s="1413" t="s">
        <v>734</v>
      </c>
      <c r="AL77" s="1378"/>
      <c r="AM77" s="1378"/>
      <c r="AN77" s="1378"/>
      <c r="AO77" s="1378"/>
      <c r="AP77" s="1378"/>
      <c r="AQ77" s="1015">
        <v>1000000</v>
      </c>
      <c r="AR77" s="1053">
        <v>0</v>
      </c>
      <c r="AS77" s="1015">
        <v>500000</v>
      </c>
      <c r="AT77" s="1015">
        <v>0</v>
      </c>
      <c r="AU77" s="1015">
        <v>0</v>
      </c>
      <c r="AV77" s="1053">
        <v>0</v>
      </c>
      <c r="AW77" s="1015">
        <v>0</v>
      </c>
      <c r="AX77" s="1053">
        <v>0</v>
      </c>
      <c r="AY77" s="1015">
        <v>0</v>
      </c>
      <c r="AZ77" s="1053">
        <v>0</v>
      </c>
      <c r="BA77" s="1015">
        <v>0</v>
      </c>
      <c r="BB77" s="1015">
        <v>0</v>
      </c>
      <c r="BC77" s="1015">
        <v>0</v>
      </c>
      <c r="BD77" s="1015">
        <v>0</v>
      </c>
      <c r="BG77" s="1057">
        <v>1000000</v>
      </c>
      <c r="BH77" s="1057">
        <v>0</v>
      </c>
      <c r="BI77" s="1057">
        <v>500000</v>
      </c>
      <c r="BJ77" s="1057">
        <v>0</v>
      </c>
      <c r="BK77" s="1057">
        <v>0</v>
      </c>
      <c r="BL77" s="1057">
        <v>0</v>
      </c>
      <c r="BM77" s="1057">
        <v>0</v>
      </c>
      <c r="BN77" s="1057">
        <v>0</v>
      </c>
      <c r="BO77" s="1057">
        <v>0</v>
      </c>
      <c r="BP77" s="1057">
        <v>0</v>
      </c>
      <c r="BQ77" s="1057">
        <v>0</v>
      </c>
      <c r="BR77" s="1057">
        <v>0</v>
      </c>
      <c r="BS77" s="1057">
        <v>0</v>
      </c>
      <c r="BT77" s="1057">
        <v>0</v>
      </c>
    </row>
    <row r="78" spans="1:72" ht="21.95" customHeight="1" x14ac:dyDescent="0.2">
      <c r="A78" s="1008" t="str">
        <f t="shared" si="1"/>
        <v>A20411610</v>
      </c>
      <c r="B78" s="1411" t="s">
        <v>361</v>
      </c>
      <c r="C78" s="1378"/>
      <c r="D78" s="1411" t="s">
        <v>741</v>
      </c>
      <c r="E78" s="1378"/>
      <c r="F78" s="1411" t="s">
        <v>739</v>
      </c>
      <c r="G78" s="1378"/>
      <c r="H78" s="1411" t="s">
        <v>742</v>
      </c>
      <c r="I78" s="1378"/>
      <c r="J78" s="1411" t="s">
        <v>738</v>
      </c>
      <c r="K78" s="1378"/>
      <c r="L78" s="1378"/>
      <c r="M78" s="1411" t="s">
        <v>370</v>
      </c>
      <c r="N78" s="1378"/>
      <c r="O78" s="1378"/>
      <c r="P78" s="1411"/>
      <c r="Q78" s="1378"/>
      <c r="R78" s="1411"/>
      <c r="S78" s="1378"/>
      <c r="T78" s="1412" t="s">
        <v>399</v>
      </c>
      <c r="U78" s="1378"/>
      <c r="V78" s="1378"/>
      <c r="W78" s="1378"/>
      <c r="X78" s="1378"/>
      <c r="Y78" s="1378"/>
      <c r="Z78" s="1378"/>
      <c r="AA78" s="1378"/>
      <c r="AB78" s="1411" t="s">
        <v>732</v>
      </c>
      <c r="AC78" s="1378"/>
      <c r="AD78" s="1378"/>
      <c r="AE78" s="1378"/>
      <c r="AF78" s="1378"/>
      <c r="AG78" s="1411" t="s">
        <v>733</v>
      </c>
      <c r="AH78" s="1378"/>
      <c r="AI78" s="1378"/>
      <c r="AJ78" s="1019" t="s">
        <v>417</v>
      </c>
      <c r="AK78" s="1413" t="s">
        <v>734</v>
      </c>
      <c r="AL78" s="1378"/>
      <c r="AM78" s="1378"/>
      <c r="AN78" s="1378"/>
      <c r="AO78" s="1378"/>
      <c r="AP78" s="1378"/>
      <c r="AQ78" s="1015">
        <v>0</v>
      </c>
      <c r="AR78" s="1053">
        <v>0</v>
      </c>
      <c r="AS78" s="1015">
        <v>0</v>
      </c>
      <c r="AT78" s="1015">
        <v>0</v>
      </c>
      <c r="AU78" s="1015">
        <v>0</v>
      </c>
      <c r="AV78" s="1053">
        <v>0</v>
      </c>
      <c r="AW78" s="1015">
        <v>0</v>
      </c>
      <c r="AX78" s="1053">
        <v>0</v>
      </c>
      <c r="AY78" s="1015">
        <v>0</v>
      </c>
      <c r="AZ78" s="1053">
        <v>0</v>
      </c>
      <c r="BA78" s="1015">
        <v>0</v>
      </c>
      <c r="BB78" s="1015">
        <v>0</v>
      </c>
      <c r="BC78" s="1015">
        <v>0</v>
      </c>
      <c r="BD78" s="1015">
        <v>0</v>
      </c>
      <c r="BG78" s="1057">
        <v>0</v>
      </c>
      <c r="BH78" s="1057">
        <v>0</v>
      </c>
      <c r="BI78" s="1057">
        <v>0</v>
      </c>
      <c r="BJ78" s="1057">
        <v>0</v>
      </c>
      <c r="BK78" s="1057">
        <v>0</v>
      </c>
      <c r="BL78" s="1057">
        <v>0</v>
      </c>
      <c r="BM78" s="1057">
        <v>0</v>
      </c>
      <c r="BN78" s="1057">
        <v>0</v>
      </c>
      <c r="BO78" s="1057">
        <v>0</v>
      </c>
      <c r="BP78" s="1057">
        <v>0</v>
      </c>
      <c r="BQ78" s="1057">
        <v>0</v>
      </c>
      <c r="BR78" s="1057">
        <v>0</v>
      </c>
      <c r="BS78" s="1057">
        <v>0</v>
      </c>
      <c r="BT78" s="1057">
        <v>0</v>
      </c>
    </row>
    <row r="79" spans="1:72" ht="21.95" customHeight="1" x14ac:dyDescent="0.2">
      <c r="A79" s="1008" t="str">
        <f t="shared" si="1"/>
        <v>A20412510</v>
      </c>
      <c r="B79" s="1411" t="s">
        <v>361</v>
      </c>
      <c r="C79" s="1378"/>
      <c r="D79" s="1411" t="s">
        <v>741</v>
      </c>
      <c r="E79" s="1378"/>
      <c r="F79" s="1411" t="s">
        <v>739</v>
      </c>
      <c r="G79" s="1378"/>
      <c r="H79" s="1411" t="s">
        <v>742</v>
      </c>
      <c r="I79" s="1378"/>
      <c r="J79" s="1411" t="s">
        <v>738</v>
      </c>
      <c r="K79" s="1378"/>
      <c r="L79" s="1378"/>
      <c r="M79" s="1411" t="s">
        <v>759</v>
      </c>
      <c r="N79" s="1378"/>
      <c r="O79" s="1378"/>
      <c r="P79" s="1411"/>
      <c r="Q79" s="1378"/>
      <c r="R79" s="1411"/>
      <c r="S79" s="1378"/>
      <c r="T79" s="1412" t="s">
        <v>400</v>
      </c>
      <c r="U79" s="1378"/>
      <c r="V79" s="1378"/>
      <c r="W79" s="1378"/>
      <c r="X79" s="1378"/>
      <c r="Y79" s="1378"/>
      <c r="Z79" s="1378"/>
      <c r="AA79" s="1378"/>
      <c r="AB79" s="1411" t="s">
        <v>732</v>
      </c>
      <c r="AC79" s="1378"/>
      <c r="AD79" s="1378"/>
      <c r="AE79" s="1378"/>
      <c r="AF79" s="1378"/>
      <c r="AG79" s="1411" t="s">
        <v>733</v>
      </c>
      <c r="AH79" s="1378"/>
      <c r="AI79" s="1378"/>
      <c r="AJ79" s="1019" t="s">
        <v>417</v>
      </c>
      <c r="AK79" s="1413" t="s">
        <v>734</v>
      </c>
      <c r="AL79" s="1378"/>
      <c r="AM79" s="1378"/>
      <c r="AN79" s="1378"/>
      <c r="AO79" s="1378"/>
      <c r="AP79" s="1378"/>
      <c r="AQ79" s="1015">
        <v>262500000</v>
      </c>
      <c r="AR79" s="1053">
        <v>0</v>
      </c>
      <c r="AS79" s="1015">
        <v>1311779</v>
      </c>
      <c r="AT79" s="1015">
        <v>0</v>
      </c>
      <c r="AU79" s="1015">
        <v>0</v>
      </c>
      <c r="AV79" s="1053">
        <v>0</v>
      </c>
      <c r="AW79" s="1015">
        <v>0</v>
      </c>
      <c r="AX79" s="1053">
        <v>0</v>
      </c>
      <c r="AY79" s="1015">
        <v>0</v>
      </c>
      <c r="AZ79" s="1053">
        <v>0</v>
      </c>
      <c r="BA79" s="1015">
        <v>0</v>
      </c>
      <c r="BB79" s="1015">
        <v>0</v>
      </c>
      <c r="BC79" s="1015">
        <v>0</v>
      </c>
      <c r="BD79" s="1015">
        <v>0</v>
      </c>
      <c r="BG79" s="1057">
        <v>262500000</v>
      </c>
      <c r="BH79" s="1057">
        <v>0</v>
      </c>
      <c r="BI79" s="1057">
        <v>1311779</v>
      </c>
      <c r="BJ79" s="1057">
        <v>0</v>
      </c>
      <c r="BK79" s="1057">
        <v>0</v>
      </c>
      <c r="BL79" s="1057">
        <v>0</v>
      </c>
      <c r="BM79" s="1057">
        <v>0</v>
      </c>
      <c r="BN79" s="1057">
        <v>0</v>
      </c>
      <c r="BO79" s="1057">
        <v>0</v>
      </c>
      <c r="BP79" s="1057">
        <v>0</v>
      </c>
      <c r="BQ79" s="1057">
        <v>0</v>
      </c>
      <c r="BR79" s="1057">
        <v>0</v>
      </c>
      <c r="BS79" s="1057">
        <v>0</v>
      </c>
      <c r="BT79" s="1057">
        <v>0</v>
      </c>
    </row>
    <row r="80" spans="1:72" ht="21.95" customHeight="1" x14ac:dyDescent="0.2">
      <c r="A80" s="1008" t="str">
        <f t="shared" si="1"/>
        <v>A204210</v>
      </c>
      <c r="B80" s="1403" t="s">
        <v>361</v>
      </c>
      <c r="C80" s="1378"/>
      <c r="D80" s="1403" t="s">
        <v>741</v>
      </c>
      <c r="E80" s="1378"/>
      <c r="F80" s="1403" t="s">
        <v>739</v>
      </c>
      <c r="G80" s="1378"/>
      <c r="H80" s="1403" t="s">
        <v>742</v>
      </c>
      <c r="I80" s="1378"/>
      <c r="J80" s="1403" t="s">
        <v>741</v>
      </c>
      <c r="K80" s="1378"/>
      <c r="L80" s="1378"/>
      <c r="M80" s="1403"/>
      <c r="N80" s="1378"/>
      <c r="O80" s="1378"/>
      <c r="P80" s="1403"/>
      <c r="Q80" s="1378"/>
      <c r="R80" s="1403"/>
      <c r="S80" s="1378"/>
      <c r="T80" s="1402" t="s">
        <v>635</v>
      </c>
      <c r="U80" s="1378"/>
      <c r="V80" s="1378"/>
      <c r="W80" s="1378"/>
      <c r="X80" s="1378"/>
      <c r="Y80" s="1378"/>
      <c r="Z80" s="1378"/>
      <c r="AA80" s="1378"/>
      <c r="AB80" s="1403" t="s">
        <v>732</v>
      </c>
      <c r="AC80" s="1378"/>
      <c r="AD80" s="1378"/>
      <c r="AE80" s="1378"/>
      <c r="AF80" s="1378"/>
      <c r="AG80" s="1403" t="s">
        <v>733</v>
      </c>
      <c r="AH80" s="1378"/>
      <c r="AI80" s="1378"/>
      <c r="AJ80" s="1016" t="s">
        <v>417</v>
      </c>
      <c r="AK80" s="1404" t="s">
        <v>734</v>
      </c>
      <c r="AL80" s="1378"/>
      <c r="AM80" s="1378"/>
      <c r="AN80" s="1378"/>
      <c r="AO80" s="1378"/>
      <c r="AP80" s="1378"/>
      <c r="AQ80" s="1015">
        <v>40937304</v>
      </c>
      <c r="AR80" s="1053">
        <v>25526867</v>
      </c>
      <c r="AS80" s="1015">
        <v>7116393</v>
      </c>
      <c r="AT80" s="1015">
        <v>0</v>
      </c>
      <c r="AU80" s="1015">
        <v>0</v>
      </c>
      <c r="AV80" s="1053">
        <v>0</v>
      </c>
      <c r="AW80" s="1015">
        <v>25526867</v>
      </c>
      <c r="AX80" s="1053">
        <v>0</v>
      </c>
      <c r="AY80" s="1015">
        <v>0</v>
      </c>
      <c r="AZ80" s="1053">
        <v>0</v>
      </c>
      <c r="BA80" s="1015">
        <v>0</v>
      </c>
      <c r="BB80" s="1015">
        <v>0</v>
      </c>
      <c r="BC80" s="1015">
        <v>0</v>
      </c>
      <c r="BD80" s="1015">
        <v>0</v>
      </c>
      <c r="BG80" s="1057">
        <v>40937304</v>
      </c>
      <c r="BH80" s="1057">
        <v>25526867</v>
      </c>
      <c r="BI80" s="1057">
        <v>7116393</v>
      </c>
      <c r="BJ80" s="1057">
        <v>0</v>
      </c>
      <c r="BK80" s="1057">
        <v>0</v>
      </c>
      <c r="BL80" s="1057">
        <v>0</v>
      </c>
      <c r="BM80" s="1057">
        <v>25526867</v>
      </c>
      <c r="BN80" s="1057">
        <v>0</v>
      </c>
      <c r="BO80" s="1057">
        <v>0</v>
      </c>
      <c r="BP80" s="1057">
        <v>0</v>
      </c>
      <c r="BQ80" s="1057">
        <v>0</v>
      </c>
      <c r="BR80" s="1057">
        <v>0</v>
      </c>
      <c r="BS80" s="1057">
        <v>0</v>
      </c>
      <c r="BT80" s="1057">
        <v>0</v>
      </c>
    </row>
    <row r="81" spans="1:72" ht="21.95" customHeight="1" x14ac:dyDescent="0.2">
      <c r="A81" s="1008" t="str">
        <f t="shared" si="1"/>
        <v>A2042110</v>
      </c>
      <c r="B81" s="1411" t="s">
        <v>361</v>
      </c>
      <c r="C81" s="1378"/>
      <c r="D81" s="1411" t="s">
        <v>741</v>
      </c>
      <c r="E81" s="1378"/>
      <c r="F81" s="1411" t="s">
        <v>739</v>
      </c>
      <c r="G81" s="1378"/>
      <c r="H81" s="1411" t="s">
        <v>742</v>
      </c>
      <c r="I81" s="1378"/>
      <c r="J81" s="1411" t="s">
        <v>741</v>
      </c>
      <c r="K81" s="1378"/>
      <c r="L81" s="1378"/>
      <c r="M81" s="1411" t="s">
        <v>738</v>
      </c>
      <c r="N81" s="1378"/>
      <c r="O81" s="1378"/>
      <c r="P81" s="1411"/>
      <c r="Q81" s="1378"/>
      <c r="R81" s="1411"/>
      <c r="S81" s="1378"/>
      <c r="T81" s="1412" t="s">
        <v>401</v>
      </c>
      <c r="U81" s="1378"/>
      <c r="V81" s="1378"/>
      <c r="W81" s="1378"/>
      <c r="X81" s="1378"/>
      <c r="Y81" s="1378"/>
      <c r="Z81" s="1378"/>
      <c r="AA81" s="1378"/>
      <c r="AB81" s="1411" t="s">
        <v>732</v>
      </c>
      <c r="AC81" s="1378"/>
      <c r="AD81" s="1378"/>
      <c r="AE81" s="1378"/>
      <c r="AF81" s="1378"/>
      <c r="AG81" s="1411" t="s">
        <v>733</v>
      </c>
      <c r="AH81" s="1378"/>
      <c r="AI81" s="1378"/>
      <c r="AJ81" s="1019" t="s">
        <v>417</v>
      </c>
      <c r="AK81" s="1413" t="s">
        <v>734</v>
      </c>
      <c r="AL81" s="1378"/>
      <c r="AM81" s="1378"/>
      <c r="AN81" s="1378"/>
      <c r="AO81" s="1378"/>
      <c r="AP81" s="1378"/>
      <c r="AQ81" s="1015">
        <v>11780557</v>
      </c>
      <c r="AR81" s="1053">
        <v>0</v>
      </c>
      <c r="AS81" s="1015">
        <v>5116393</v>
      </c>
      <c r="AT81" s="1015">
        <v>0</v>
      </c>
      <c r="AU81" s="1015">
        <v>0</v>
      </c>
      <c r="AV81" s="1053">
        <v>0</v>
      </c>
      <c r="AW81" s="1015">
        <v>0</v>
      </c>
      <c r="AX81" s="1053">
        <v>0</v>
      </c>
      <c r="AY81" s="1015">
        <v>0</v>
      </c>
      <c r="AZ81" s="1053">
        <v>0</v>
      </c>
      <c r="BA81" s="1015">
        <v>0</v>
      </c>
      <c r="BB81" s="1015">
        <v>0</v>
      </c>
      <c r="BC81" s="1015">
        <v>0</v>
      </c>
      <c r="BD81" s="1015">
        <v>0</v>
      </c>
      <c r="BG81" s="1057">
        <v>11780557</v>
      </c>
      <c r="BH81" s="1057">
        <v>0</v>
      </c>
      <c r="BI81" s="1057">
        <v>5116393</v>
      </c>
      <c r="BJ81" s="1057">
        <v>0</v>
      </c>
      <c r="BK81" s="1057">
        <v>0</v>
      </c>
      <c r="BL81" s="1057">
        <v>0</v>
      </c>
      <c r="BM81" s="1057">
        <v>0</v>
      </c>
      <c r="BN81" s="1057">
        <v>0</v>
      </c>
      <c r="BO81" s="1057">
        <v>0</v>
      </c>
      <c r="BP81" s="1057">
        <v>0</v>
      </c>
      <c r="BQ81" s="1057">
        <v>0</v>
      </c>
      <c r="BR81" s="1057">
        <v>0</v>
      </c>
      <c r="BS81" s="1057">
        <v>0</v>
      </c>
      <c r="BT81" s="1057">
        <v>0</v>
      </c>
    </row>
    <row r="82" spans="1:72" ht="21.95" customHeight="1" x14ac:dyDescent="0.2">
      <c r="A82" s="1008" t="str">
        <f t="shared" si="1"/>
        <v>A2042210</v>
      </c>
      <c r="B82" s="1411" t="s">
        <v>361</v>
      </c>
      <c r="C82" s="1378"/>
      <c r="D82" s="1411" t="s">
        <v>741</v>
      </c>
      <c r="E82" s="1378"/>
      <c r="F82" s="1411" t="s">
        <v>739</v>
      </c>
      <c r="G82" s="1378"/>
      <c r="H82" s="1411" t="s">
        <v>742</v>
      </c>
      <c r="I82" s="1378"/>
      <c r="J82" s="1411" t="s">
        <v>741</v>
      </c>
      <c r="K82" s="1378"/>
      <c r="L82" s="1378"/>
      <c r="M82" s="1411" t="s">
        <v>741</v>
      </c>
      <c r="N82" s="1378"/>
      <c r="O82" s="1378"/>
      <c r="P82" s="1411"/>
      <c r="Q82" s="1378"/>
      <c r="R82" s="1411"/>
      <c r="S82" s="1378"/>
      <c r="T82" s="1412" t="s">
        <v>402</v>
      </c>
      <c r="U82" s="1378"/>
      <c r="V82" s="1378"/>
      <c r="W82" s="1378"/>
      <c r="X82" s="1378"/>
      <c r="Y82" s="1378"/>
      <c r="Z82" s="1378"/>
      <c r="AA82" s="1378"/>
      <c r="AB82" s="1411" t="s">
        <v>732</v>
      </c>
      <c r="AC82" s="1378"/>
      <c r="AD82" s="1378"/>
      <c r="AE82" s="1378"/>
      <c r="AF82" s="1378"/>
      <c r="AG82" s="1411" t="s">
        <v>733</v>
      </c>
      <c r="AH82" s="1378"/>
      <c r="AI82" s="1378"/>
      <c r="AJ82" s="1019" t="s">
        <v>417</v>
      </c>
      <c r="AK82" s="1413" t="s">
        <v>734</v>
      </c>
      <c r="AL82" s="1378"/>
      <c r="AM82" s="1378"/>
      <c r="AN82" s="1378"/>
      <c r="AO82" s="1378"/>
      <c r="AP82" s="1378"/>
      <c r="AQ82" s="1015">
        <v>29156747</v>
      </c>
      <c r="AR82" s="1053">
        <v>25526867</v>
      </c>
      <c r="AS82" s="1015">
        <v>2000000</v>
      </c>
      <c r="AT82" s="1015">
        <v>0</v>
      </c>
      <c r="AU82" s="1015">
        <v>0</v>
      </c>
      <c r="AV82" s="1053">
        <v>0</v>
      </c>
      <c r="AW82" s="1015">
        <v>25526867</v>
      </c>
      <c r="AX82" s="1053">
        <v>0</v>
      </c>
      <c r="AY82" s="1015">
        <v>0</v>
      </c>
      <c r="AZ82" s="1053">
        <v>0</v>
      </c>
      <c r="BA82" s="1015">
        <v>0</v>
      </c>
      <c r="BB82" s="1015">
        <v>0</v>
      </c>
      <c r="BC82" s="1015">
        <v>0</v>
      </c>
      <c r="BD82" s="1015">
        <v>0</v>
      </c>
      <c r="BG82" s="1057">
        <v>29156747</v>
      </c>
      <c r="BH82" s="1057">
        <v>25526867</v>
      </c>
      <c r="BI82" s="1057">
        <v>2000000</v>
      </c>
      <c r="BJ82" s="1057">
        <v>0</v>
      </c>
      <c r="BK82" s="1057">
        <v>0</v>
      </c>
      <c r="BL82" s="1057">
        <v>0</v>
      </c>
      <c r="BM82" s="1057">
        <v>25526867</v>
      </c>
      <c r="BN82" s="1057">
        <v>0</v>
      </c>
      <c r="BO82" s="1057">
        <v>0</v>
      </c>
      <c r="BP82" s="1057">
        <v>0</v>
      </c>
      <c r="BQ82" s="1057">
        <v>0</v>
      </c>
      <c r="BR82" s="1057">
        <v>0</v>
      </c>
      <c r="BS82" s="1057">
        <v>0</v>
      </c>
      <c r="BT82" s="1057">
        <v>0</v>
      </c>
    </row>
    <row r="83" spans="1:72" ht="21.95" customHeight="1" x14ac:dyDescent="0.2">
      <c r="A83" s="1008" t="str">
        <f t="shared" si="1"/>
        <v>A204410</v>
      </c>
      <c r="B83" s="1403" t="s">
        <v>361</v>
      </c>
      <c r="C83" s="1378"/>
      <c r="D83" s="1403" t="s">
        <v>741</v>
      </c>
      <c r="E83" s="1378"/>
      <c r="F83" s="1403" t="s">
        <v>739</v>
      </c>
      <c r="G83" s="1378"/>
      <c r="H83" s="1403" t="s">
        <v>742</v>
      </c>
      <c r="I83" s="1378"/>
      <c r="J83" s="1403" t="s">
        <v>742</v>
      </c>
      <c r="K83" s="1378"/>
      <c r="L83" s="1378"/>
      <c r="M83" s="1403"/>
      <c r="N83" s="1378"/>
      <c r="O83" s="1378"/>
      <c r="P83" s="1403"/>
      <c r="Q83" s="1378"/>
      <c r="R83" s="1403"/>
      <c r="S83" s="1378"/>
      <c r="T83" s="1402" t="s">
        <v>637</v>
      </c>
      <c r="U83" s="1378"/>
      <c r="V83" s="1378"/>
      <c r="W83" s="1378"/>
      <c r="X83" s="1378"/>
      <c r="Y83" s="1378"/>
      <c r="Z83" s="1378"/>
      <c r="AA83" s="1378"/>
      <c r="AB83" s="1403" t="s">
        <v>732</v>
      </c>
      <c r="AC83" s="1378"/>
      <c r="AD83" s="1378"/>
      <c r="AE83" s="1378"/>
      <c r="AF83" s="1378"/>
      <c r="AG83" s="1403" t="s">
        <v>733</v>
      </c>
      <c r="AH83" s="1378"/>
      <c r="AI83" s="1378"/>
      <c r="AJ83" s="1016" t="s">
        <v>417</v>
      </c>
      <c r="AK83" s="1404" t="s">
        <v>734</v>
      </c>
      <c r="AL83" s="1378"/>
      <c r="AM83" s="1378"/>
      <c r="AN83" s="1378"/>
      <c r="AO83" s="1378"/>
      <c r="AP83" s="1378"/>
      <c r="AQ83" s="1015">
        <v>1119609341</v>
      </c>
      <c r="AR83" s="1053">
        <v>6126180</v>
      </c>
      <c r="AS83" s="1015">
        <v>10400856</v>
      </c>
      <c r="AT83" s="1015">
        <v>0</v>
      </c>
      <c r="AU83" s="1015">
        <v>0</v>
      </c>
      <c r="AV83" s="1053">
        <v>27488000</v>
      </c>
      <c r="AW83" s="1015">
        <v>21361820</v>
      </c>
      <c r="AX83" s="1053">
        <v>39870347</v>
      </c>
      <c r="AY83" s="1015">
        <v>12382347</v>
      </c>
      <c r="AZ83" s="1053">
        <v>39870347</v>
      </c>
      <c r="BA83" s="1015">
        <v>0</v>
      </c>
      <c r="BB83" s="1015">
        <v>39870347</v>
      </c>
      <c r="BC83" s="1015">
        <v>0</v>
      </c>
      <c r="BD83" s="1015">
        <v>0</v>
      </c>
      <c r="BG83" s="1057">
        <v>1119609341</v>
      </c>
      <c r="BH83" s="1057">
        <v>6126180</v>
      </c>
      <c r="BI83" s="1057">
        <v>10400856</v>
      </c>
      <c r="BJ83" s="1057">
        <v>0</v>
      </c>
      <c r="BK83" s="1057">
        <v>0</v>
      </c>
      <c r="BL83" s="1057">
        <v>27488000</v>
      </c>
      <c r="BM83" s="1057">
        <v>21361820</v>
      </c>
      <c r="BN83" s="1057">
        <v>39870347</v>
      </c>
      <c r="BO83" s="1057">
        <v>12382347</v>
      </c>
      <c r="BP83" s="1057">
        <v>39870347</v>
      </c>
      <c r="BQ83" s="1057">
        <v>0</v>
      </c>
      <c r="BR83" s="1057">
        <v>39870347</v>
      </c>
      <c r="BS83" s="1057">
        <v>0</v>
      </c>
      <c r="BT83" s="1057">
        <v>0</v>
      </c>
    </row>
    <row r="84" spans="1:72" ht="21.95" customHeight="1" x14ac:dyDescent="0.2">
      <c r="A84" s="1008" t="str">
        <f t="shared" si="1"/>
        <v>A2044110</v>
      </c>
      <c r="B84" s="1411" t="s">
        <v>361</v>
      </c>
      <c r="C84" s="1378"/>
      <c r="D84" s="1411" t="s">
        <v>741</v>
      </c>
      <c r="E84" s="1378"/>
      <c r="F84" s="1411" t="s">
        <v>739</v>
      </c>
      <c r="G84" s="1378"/>
      <c r="H84" s="1411" t="s">
        <v>742</v>
      </c>
      <c r="I84" s="1378"/>
      <c r="J84" s="1411" t="s">
        <v>742</v>
      </c>
      <c r="K84" s="1378"/>
      <c r="L84" s="1378"/>
      <c r="M84" s="1411" t="s">
        <v>738</v>
      </c>
      <c r="N84" s="1378"/>
      <c r="O84" s="1378"/>
      <c r="P84" s="1411"/>
      <c r="Q84" s="1378"/>
      <c r="R84" s="1411"/>
      <c r="S84" s="1378"/>
      <c r="T84" s="1412" t="s">
        <v>403</v>
      </c>
      <c r="U84" s="1378"/>
      <c r="V84" s="1378"/>
      <c r="W84" s="1378"/>
      <c r="X84" s="1378"/>
      <c r="Y84" s="1378"/>
      <c r="Z84" s="1378"/>
      <c r="AA84" s="1378"/>
      <c r="AB84" s="1411" t="s">
        <v>732</v>
      </c>
      <c r="AC84" s="1378"/>
      <c r="AD84" s="1378"/>
      <c r="AE84" s="1378"/>
      <c r="AF84" s="1378"/>
      <c r="AG84" s="1411" t="s">
        <v>733</v>
      </c>
      <c r="AH84" s="1378"/>
      <c r="AI84" s="1378"/>
      <c r="AJ84" s="1019" t="s">
        <v>417</v>
      </c>
      <c r="AK84" s="1413" t="s">
        <v>734</v>
      </c>
      <c r="AL84" s="1378"/>
      <c r="AM84" s="1378"/>
      <c r="AN84" s="1378"/>
      <c r="AO84" s="1378"/>
      <c r="AP84" s="1378"/>
      <c r="AQ84" s="1015">
        <v>400000000</v>
      </c>
      <c r="AR84" s="1053">
        <v>0</v>
      </c>
      <c r="AS84" s="1015">
        <v>1000000</v>
      </c>
      <c r="AT84" s="1015">
        <v>0</v>
      </c>
      <c r="AU84" s="1015">
        <v>0</v>
      </c>
      <c r="AV84" s="1053">
        <v>17500000</v>
      </c>
      <c r="AW84" s="1015">
        <v>17500000</v>
      </c>
      <c r="AX84" s="1053">
        <v>35981893</v>
      </c>
      <c r="AY84" s="1015">
        <v>18481893</v>
      </c>
      <c r="AZ84" s="1053">
        <v>35981893</v>
      </c>
      <c r="BA84" s="1015">
        <v>0</v>
      </c>
      <c r="BB84" s="1015">
        <v>35981893</v>
      </c>
      <c r="BC84" s="1015">
        <v>0</v>
      </c>
      <c r="BD84" s="1015">
        <v>0</v>
      </c>
      <c r="BG84" s="1057">
        <v>400000000</v>
      </c>
      <c r="BH84" s="1057">
        <v>0</v>
      </c>
      <c r="BI84" s="1057">
        <v>1000000</v>
      </c>
      <c r="BJ84" s="1057">
        <v>0</v>
      </c>
      <c r="BK84" s="1057">
        <v>0</v>
      </c>
      <c r="BL84" s="1057">
        <v>17500000</v>
      </c>
      <c r="BM84" s="1057">
        <v>17500000</v>
      </c>
      <c r="BN84" s="1057">
        <v>35981893</v>
      </c>
      <c r="BO84" s="1057">
        <v>18481893</v>
      </c>
      <c r="BP84" s="1057">
        <v>35981893</v>
      </c>
      <c r="BQ84" s="1057">
        <v>0</v>
      </c>
      <c r="BR84" s="1057">
        <v>35981893</v>
      </c>
      <c r="BS84" s="1057">
        <v>0</v>
      </c>
      <c r="BT84" s="1057">
        <v>0</v>
      </c>
    </row>
    <row r="85" spans="1:72" ht="21.95" customHeight="1" x14ac:dyDescent="0.2">
      <c r="A85" s="1008" t="str">
        <f t="shared" si="1"/>
        <v>A2044610</v>
      </c>
      <c r="B85" s="1411" t="s">
        <v>361</v>
      </c>
      <c r="C85" s="1378"/>
      <c r="D85" s="1411" t="s">
        <v>741</v>
      </c>
      <c r="E85" s="1378"/>
      <c r="F85" s="1411" t="s">
        <v>739</v>
      </c>
      <c r="G85" s="1378"/>
      <c r="H85" s="1411" t="s">
        <v>742</v>
      </c>
      <c r="I85" s="1378"/>
      <c r="J85" s="1411" t="s">
        <v>742</v>
      </c>
      <c r="K85" s="1378"/>
      <c r="L85" s="1378"/>
      <c r="M85" s="1411" t="s">
        <v>753</v>
      </c>
      <c r="N85" s="1378"/>
      <c r="O85" s="1378"/>
      <c r="P85" s="1411"/>
      <c r="Q85" s="1378"/>
      <c r="R85" s="1411"/>
      <c r="S85" s="1378"/>
      <c r="T85" s="1412" t="s">
        <v>404</v>
      </c>
      <c r="U85" s="1378"/>
      <c r="V85" s="1378"/>
      <c r="W85" s="1378"/>
      <c r="X85" s="1378"/>
      <c r="Y85" s="1378"/>
      <c r="Z85" s="1378"/>
      <c r="AA85" s="1378"/>
      <c r="AB85" s="1411" t="s">
        <v>732</v>
      </c>
      <c r="AC85" s="1378"/>
      <c r="AD85" s="1378"/>
      <c r="AE85" s="1378"/>
      <c r="AF85" s="1378"/>
      <c r="AG85" s="1411" t="s">
        <v>733</v>
      </c>
      <c r="AH85" s="1378"/>
      <c r="AI85" s="1378"/>
      <c r="AJ85" s="1019" t="s">
        <v>417</v>
      </c>
      <c r="AK85" s="1413" t="s">
        <v>734</v>
      </c>
      <c r="AL85" s="1378"/>
      <c r="AM85" s="1378"/>
      <c r="AN85" s="1378"/>
      <c r="AO85" s="1378"/>
      <c r="AP85" s="1378"/>
      <c r="AQ85" s="1015">
        <v>10000000</v>
      </c>
      <c r="AR85" s="1053">
        <v>0</v>
      </c>
      <c r="AS85" s="1015">
        <v>0</v>
      </c>
      <c r="AT85" s="1015">
        <v>0</v>
      </c>
      <c r="AU85" s="1015">
        <v>0</v>
      </c>
      <c r="AV85" s="1053">
        <v>9483000</v>
      </c>
      <c r="AW85" s="1015">
        <v>9483000</v>
      </c>
      <c r="AX85" s="1053">
        <v>0</v>
      </c>
      <c r="AY85" s="1015">
        <v>9483000</v>
      </c>
      <c r="AZ85" s="1053">
        <v>0</v>
      </c>
      <c r="BA85" s="1015">
        <v>0</v>
      </c>
      <c r="BB85" s="1015">
        <v>0</v>
      </c>
      <c r="BC85" s="1015">
        <v>0</v>
      </c>
      <c r="BD85" s="1015">
        <v>0</v>
      </c>
      <c r="BG85" s="1057">
        <v>10000000</v>
      </c>
      <c r="BH85" s="1057">
        <v>0</v>
      </c>
      <c r="BI85" s="1057">
        <v>0</v>
      </c>
      <c r="BJ85" s="1057">
        <v>0</v>
      </c>
      <c r="BK85" s="1057">
        <v>0</v>
      </c>
      <c r="BL85" s="1057">
        <v>9483000</v>
      </c>
      <c r="BM85" s="1057">
        <v>9483000</v>
      </c>
      <c r="BN85" s="1057">
        <v>0</v>
      </c>
      <c r="BO85" s="1057">
        <v>9483000</v>
      </c>
      <c r="BP85" s="1057">
        <v>0</v>
      </c>
      <c r="BQ85" s="1057">
        <v>0</v>
      </c>
      <c r="BR85" s="1057">
        <v>0</v>
      </c>
      <c r="BS85" s="1057">
        <v>0</v>
      </c>
      <c r="BT85" s="1057">
        <v>0</v>
      </c>
    </row>
    <row r="86" spans="1:72" ht="21.95" customHeight="1" x14ac:dyDescent="0.2">
      <c r="A86" s="1008" t="str">
        <f t="shared" si="1"/>
        <v>A2044910</v>
      </c>
      <c r="B86" s="1411" t="s">
        <v>361</v>
      </c>
      <c r="C86" s="1378"/>
      <c r="D86" s="1411" t="s">
        <v>741</v>
      </c>
      <c r="E86" s="1378"/>
      <c r="F86" s="1411" t="s">
        <v>739</v>
      </c>
      <c r="G86" s="1378"/>
      <c r="H86" s="1411" t="s">
        <v>742</v>
      </c>
      <c r="I86" s="1378"/>
      <c r="J86" s="1411" t="s">
        <v>742</v>
      </c>
      <c r="K86" s="1378"/>
      <c r="L86" s="1378"/>
      <c r="M86" s="1411" t="s">
        <v>747</v>
      </c>
      <c r="N86" s="1378"/>
      <c r="O86" s="1378"/>
      <c r="P86" s="1411"/>
      <c r="Q86" s="1378"/>
      <c r="R86" s="1411"/>
      <c r="S86" s="1378"/>
      <c r="T86" s="1412" t="s">
        <v>405</v>
      </c>
      <c r="U86" s="1378"/>
      <c r="V86" s="1378"/>
      <c r="W86" s="1378"/>
      <c r="X86" s="1378"/>
      <c r="Y86" s="1378"/>
      <c r="Z86" s="1378"/>
      <c r="AA86" s="1378"/>
      <c r="AB86" s="1411" t="s">
        <v>732</v>
      </c>
      <c r="AC86" s="1378"/>
      <c r="AD86" s="1378"/>
      <c r="AE86" s="1378"/>
      <c r="AF86" s="1378"/>
      <c r="AG86" s="1411" t="s">
        <v>733</v>
      </c>
      <c r="AH86" s="1378"/>
      <c r="AI86" s="1378"/>
      <c r="AJ86" s="1019" t="s">
        <v>417</v>
      </c>
      <c r="AK86" s="1413" t="s">
        <v>734</v>
      </c>
      <c r="AL86" s="1378"/>
      <c r="AM86" s="1378"/>
      <c r="AN86" s="1378"/>
      <c r="AO86" s="1378"/>
      <c r="AP86" s="1378"/>
      <c r="AQ86" s="1015">
        <v>30000000</v>
      </c>
      <c r="AR86" s="1053">
        <v>0</v>
      </c>
      <c r="AS86" s="1015">
        <v>2957608</v>
      </c>
      <c r="AT86" s="1015">
        <v>0</v>
      </c>
      <c r="AU86" s="1015">
        <v>0</v>
      </c>
      <c r="AV86" s="1053">
        <v>0</v>
      </c>
      <c r="AW86" s="1015">
        <v>0</v>
      </c>
      <c r="AX86" s="1053">
        <v>0</v>
      </c>
      <c r="AY86" s="1015">
        <v>0</v>
      </c>
      <c r="AZ86" s="1053">
        <v>0</v>
      </c>
      <c r="BA86" s="1015">
        <v>0</v>
      </c>
      <c r="BB86" s="1015">
        <v>0</v>
      </c>
      <c r="BC86" s="1015">
        <v>0</v>
      </c>
      <c r="BD86" s="1015">
        <v>0</v>
      </c>
      <c r="BG86" s="1057">
        <v>30000000</v>
      </c>
      <c r="BH86" s="1057">
        <v>0</v>
      </c>
      <c r="BI86" s="1057">
        <v>2957608</v>
      </c>
      <c r="BJ86" s="1057">
        <v>0</v>
      </c>
      <c r="BK86" s="1057">
        <v>0</v>
      </c>
      <c r="BL86" s="1057">
        <v>0</v>
      </c>
      <c r="BM86" s="1057">
        <v>0</v>
      </c>
      <c r="BN86" s="1057">
        <v>0</v>
      </c>
      <c r="BO86" s="1057">
        <v>0</v>
      </c>
      <c r="BP86" s="1057">
        <v>0</v>
      </c>
      <c r="BQ86" s="1057">
        <v>0</v>
      </c>
      <c r="BR86" s="1057">
        <v>0</v>
      </c>
      <c r="BS86" s="1057">
        <v>0</v>
      </c>
      <c r="BT86" s="1057">
        <v>0</v>
      </c>
    </row>
    <row r="87" spans="1:72" ht="21.95" customHeight="1" x14ac:dyDescent="0.2">
      <c r="A87" s="1008" t="str">
        <f t="shared" si="1"/>
        <v>A20441510</v>
      </c>
      <c r="B87" s="1411" t="s">
        <v>361</v>
      </c>
      <c r="C87" s="1378"/>
      <c r="D87" s="1411" t="s">
        <v>741</v>
      </c>
      <c r="E87" s="1378"/>
      <c r="F87" s="1411" t="s">
        <v>739</v>
      </c>
      <c r="G87" s="1378"/>
      <c r="H87" s="1411" t="s">
        <v>742</v>
      </c>
      <c r="I87" s="1378"/>
      <c r="J87" s="1411" t="s">
        <v>742</v>
      </c>
      <c r="K87" s="1378"/>
      <c r="L87" s="1378"/>
      <c r="M87" s="1411" t="s">
        <v>745</v>
      </c>
      <c r="N87" s="1378"/>
      <c r="O87" s="1378"/>
      <c r="P87" s="1411"/>
      <c r="Q87" s="1378"/>
      <c r="R87" s="1411"/>
      <c r="S87" s="1378"/>
      <c r="T87" s="1412" t="s">
        <v>406</v>
      </c>
      <c r="U87" s="1378"/>
      <c r="V87" s="1378"/>
      <c r="W87" s="1378"/>
      <c r="X87" s="1378"/>
      <c r="Y87" s="1378"/>
      <c r="Z87" s="1378"/>
      <c r="AA87" s="1378"/>
      <c r="AB87" s="1411" t="s">
        <v>732</v>
      </c>
      <c r="AC87" s="1378"/>
      <c r="AD87" s="1378"/>
      <c r="AE87" s="1378"/>
      <c r="AF87" s="1378"/>
      <c r="AG87" s="1411" t="s">
        <v>733</v>
      </c>
      <c r="AH87" s="1378"/>
      <c r="AI87" s="1378"/>
      <c r="AJ87" s="1019" t="s">
        <v>417</v>
      </c>
      <c r="AK87" s="1413" t="s">
        <v>734</v>
      </c>
      <c r="AL87" s="1378"/>
      <c r="AM87" s="1378"/>
      <c r="AN87" s="1378"/>
      <c r="AO87" s="1378"/>
      <c r="AP87" s="1378"/>
      <c r="AQ87" s="1015">
        <v>551000000</v>
      </c>
      <c r="AR87" s="1053">
        <v>320000</v>
      </c>
      <c r="AS87" s="1015">
        <v>1361534</v>
      </c>
      <c r="AT87" s="1015">
        <v>0</v>
      </c>
      <c r="AU87" s="1015">
        <v>0</v>
      </c>
      <c r="AV87" s="1053">
        <v>320000</v>
      </c>
      <c r="AW87" s="1015">
        <v>0</v>
      </c>
      <c r="AX87" s="1053">
        <v>320000</v>
      </c>
      <c r="AY87" s="1015">
        <v>0</v>
      </c>
      <c r="AZ87" s="1053">
        <v>320000</v>
      </c>
      <c r="BA87" s="1015">
        <v>0</v>
      </c>
      <c r="BB87" s="1015">
        <v>320000</v>
      </c>
      <c r="BC87" s="1015">
        <v>0</v>
      </c>
      <c r="BD87" s="1015">
        <v>0</v>
      </c>
      <c r="BG87" s="1057">
        <v>551000000</v>
      </c>
      <c r="BH87" s="1057">
        <v>320000</v>
      </c>
      <c r="BI87" s="1057">
        <v>1361534</v>
      </c>
      <c r="BJ87" s="1057">
        <v>0</v>
      </c>
      <c r="BK87" s="1057">
        <v>0</v>
      </c>
      <c r="BL87" s="1057">
        <v>320000</v>
      </c>
      <c r="BM87" s="1057">
        <v>0</v>
      </c>
      <c r="BN87" s="1057">
        <v>320000</v>
      </c>
      <c r="BO87" s="1057">
        <v>0</v>
      </c>
      <c r="BP87" s="1057">
        <v>320000</v>
      </c>
      <c r="BQ87" s="1057">
        <v>0</v>
      </c>
      <c r="BR87" s="1057">
        <v>320000</v>
      </c>
      <c r="BS87" s="1057">
        <v>0</v>
      </c>
      <c r="BT87" s="1057">
        <v>0</v>
      </c>
    </row>
    <row r="88" spans="1:72" ht="21.95" customHeight="1" x14ac:dyDescent="0.2">
      <c r="A88" s="1008" t="str">
        <f t="shared" si="1"/>
        <v>A20441710</v>
      </c>
      <c r="B88" s="1411" t="s">
        <v>361</v>
      </c>
      <c r="C88" s="1378"/>
      <c r="D88" s="1411" t="s">
        <v>741</v>
      </c>
      <c r="E88" s="1378"/>
      <c r="F88" s="1411" t="s">
        <v>739</v>
      </c>
      <c r="G88" s="1378"/>
      <c r="H88" s="1411" t="s">
        <v>742</v>
      </c>
      <c r="I88" s="1378"/>
      <c r="J88" s="1411" t="s">
        <v>742</v>
      </c>
      <c r="K88" s="1378"/>
      <c r="L88" s="1378"/>
      <c r="M88" s="1411" t="s">
        <v>760</v>
      </c>
      <c r="N88" s="1378"/>
      <c r="O88" s="1378"/>
      <c r="P88" s="1411"/>
      <c r="Q88" s="1378"/>
      <c r="R88" s="1411"/>
      <c r="S88" s="1378"/>
      <c r="T88" s="1412" t="s">
        <v>407</v>
      </c>
      <c r="U88" s="1378"/>
      <c r="V88" s="1378"/>
      <c r="W88" s="1378"/>
      <c r="X88" s="1378"/>
      <c r="Y88" s="1378"/>
      <c r="Z88" s="1378"/>
      <c r="AA88" s="1378"/>
      <c r="AB88" s="1411" t="s">
        <v>732</v>
      </c>
      <c r="AC88" s="1378"/>
      <c r="AD88" s="1378"/>
      <c r="AE88" s="1378"/>
      <c r="AF88" s="1378"/>
      <c r="AG88" s="1411" t="s">
        <v>733</v>
      </c>
      <c r="AH88" s="1378"/>
      <c r="AI88" s="1378"/>
      <c r="AJ88" s="1019" t="s">
        <v>417</v>
      </c>
      <c r="AK88" s="1413" t="s">
        <v>734</v>
      </c>
      <c r="AL88" s="1378"/>
      <c r="AM88" s="1378"/>
      <c r="AN88" s="1378"/>
      <c r="AO88" s="1378"/>
      <c r="AP88" s="1378"/>
      <c r="AQ88" s="1015">
        <v>44500000</v>
      </c>
      <c r="AR88" s="1053">
        <v>0</v>
      </c>
      <c r="AS88" s="1015">
        <v>1293342</v>
      </c>
      <c r="AT88" s="1015">
        <v>0</v>
      </c>
      <c r="AU88" s="1015">
        <v>0</v>
      </c>
      <c r="AV88" s="1053">
        <v>0</v>
      </c>
      <c r="AW88" s="1015">
        <v>0</v>
      </c>
      <c r="AX88" s="1053">
        <v>891006</v>
      </c>
      <c r="AY88" s="1015">
        <v>891006</v>
      </c>
      <c r="AZ88" s="1053">
        <v>891006</v>
      </c>
      <c r="BA88" s="1015">
        <v>0</v>
      </c>
      <c r="BB88" s="1015">
        <v>891006</v>
      </c>
      <c r="BC88" s="1015">
        <v>0</v>
      </c>
      <c r="BD88" s="1015">
        <v>0</v>
      </c>
      <c r="BG88" s="1057">
        <v>44500000</v>
      </c>
      <c r="BH88" s="1057">
        <v>0</v>
      </c>
      <c r="BI88" s="1057">
        <v>1293342</v>
      </c>
      <c r="BJ88" s="1057">
        <v>0</v>
      </c>
      <c r="BK88" s="1057">
        <v>0</v>
      </c>
      <c r="BL88" s="1057">
        <v>0</v>
      </c>
      <c r="BM88" s="1057">
        <v>0</v>
      </c>
      <c r="BN88" s="1057">
        <v>891006</v>
      </c>
      <c r="BO88" s="1057">
        <v>891006</v>
      </c>
      <c r="BP88" s="1057">
        <v>891006</v>
      </c>
      <c r="BQ88" s="1057">
        <v>0</v>
      </c>
      <c r="BR88" s="1057">
        <v>891006</v>
      </c>
      <c r="BS88" s="1057">
        <v>0</v>
      </c>
      <c r="BT88" s="1057">
        <v>0</v>
      </c>
    </row>
    <row r="89" spans="1:72" ht="21.95" customHeight="1" x14ac:dyDescent="0.2">
      <c r="A89" s="1008" t="str">
        <f t="shared" si="1"/>
        <v>A20441810</v>
      </c>
      <c r="B89" s="1411" t="s">
        <v>361</v>
      </c>
      <c r="C89" s="1378"/>
      <c r="D89" s="1411" t="s">
        <v>741</v>
      </c>
      <c r="E89" s="1378"/>
      <c r="F89" s="1411" t="s">
        <v>739</v>
      </c>
      <c r="G89" s="1378"/>
      <c r="H89" s="1411" t="s">
        <v>742</v>
      </c>
      <c r="I89" s="1378"/>
      <c r="J89" s="1411" t="s">
        <v>742</v>
      </c>
      <c r="K89" s="1378"/>
      <c r="L89" s="1378"/>
      <c r="M89" s="1411" t="s">
        <v>761</v>
      </c>
      <c r="N89" s="1378"/>
      <c r="O89" s="1378"/>
      <c r="P89" s="1411"/>
      <c r="Q89" s="1378"/>
      <c r="R89" s="1411"/>
      <c r="S89" s="1378"/>
      <c r="T89" s="1412" t="s">
        <v>408</v>
      </c>
      <c r="U89" s="1378"/>
      <c r="V89" s="1378"/>
      <c r="W89" s="1378"/>
      <c r="X89" s="1378"/>
      <c r="Y89" s="1378"/>
      <c r="Z89" s="1378"/>
      <c r="AA89" s="1378"/>
      <c r="AB89" s="1411" t="s">
        <v>732</v>
      </c>
      <c r="AC89" s="1378"/>
      <c r="AD89" s="1378"/>
      <c r="AE89" s="1378"/>
      <c r="AF89" s="1378"/>
      <c r="AG89" s="1411" t="s">
        <v>733</v>
      </c>
      <c r="AH89" s="1378"/>
      <c r="AI89" s="1378"/>
      <c r="AJ89" s="1019" t="s">
        <v>417</v>
      </c>
      <c r="AK89" s="1413" t="s">
        <v>734</v>
      </c>
      <c r="AL89" s="1378"/>
      <c r="AM89" s="1378"/>
      <c r="AN89" s="1378"/>
      <c r="AO89" s="1378"/>
      <c r="AP89" s="1378"/>
      <c r="AQ89" s="1015">
        <v>46000000</v>
      </c>
      <c r="AR89" s="1053">
        <v>0</v>
      </c>
      <c r="AS89" s="1015">
        <v>698521</v>
      </c>
      <c r="AT89" s="1015">
        <v>0</v>
      </c>
      <c r="AU89" s="1015">
        <v>0</v>
      </c>
      <c r="AV89" s="1053">
        <v>0</v>
      </c>
      <c r="AW89" s="1015">
        <v>0</v>
      </c>
      <c r="AX89" s="1053">
        <v>0</v>
      </c>
      <c r="AY89" s="1015">
        <v>0</v>
      </c>
      <c r="AZ89" s="1053">
        <v>0</v>
      </c>
      <c r="BA89" s="1015">
        <v>0</v>
      </c>
      <c r="BB89" s="1015">
        <v>0</v>
      </c>
      <c r="BC89" s="1015">
        <v>0</v>
      </c>
      <c r="BD89" s="1015">
        <v>0</v>
      </c>
      <c r="BG89" s="1057">
        <v>46000000</v>
      </c>
      <c r="BH89" s="1057">
        <v>0</v>
      </c>
      <c r="BI89" s="1057">
        <v>698521</v>
      </c>
      <c r="BJ89" s="1057">
        <v>0</v>
      </c>
      <c r="BK89" s="1057">
        <v>0</v>
      </c>
      <c r="BL89" s="1057">
        <v>0</v>
      </c>
      <c r="BM89" s="1057">
        <v>0</v>
      </c>
      <c r="BN89" s="1057">
        <v>0</v>
      </c>
      <c r="BO89" s="1057">
        <v>0</v>
      </c>
      <c r="BP89" s="1057">
        <v>0</v>
      </c>
      <c r="BQ89" s="1057">
        <v>0</v>
      </c>
      <c r="BR89" s="1057">
        <v>0</v>
      </c>
      <c r="BS89" s="1057">
        <v>0</v>
      </c>
      <c r="BT89" s="1057">
        <v>0</v>
      </c>
    </row>
    <row r="90" spans="1:72" ht="21.95" customHeight="1" x14ac:dyDescent="0.2">
      <c r="A90" s="1008" t="str">
        <f t="shared" si="1"/>
        <v>A20442010</v>
      </c>
      <c r="B90" s="1411" t="s">
        <v>361</v>
      </c>
      <c r="C90" s="1378"/>
      <c r="D90" s="1411" t="s">
        <v>741</v>
      </c>
      <c r="E90" s="1378"/>
      <c r="F90" s="1411" t="s">
        <v>739</v>
      </c>
      <c r="G90" s="1378"/>
      <c r="H90" s="1411" t="s">
        <v>742</v>
      </c>
      <c r="I90" s="1378"/>
      <c r="J90" s="1411" t="s">
        <v>742</v>
      </c>
      <c r="K90" s="1378"/>
      <c r="L90" s="1378"/>
      <c r="M90" s="1411" t="s">
        <v>762</v>
      </c>
      <c r="N90" s="1378"/>
      <c r="O90" s="1378"/>
      <c r="P90" s="1411"/>
      <c r="Q90" s="1378"/>
      <c r="R90" s="1411"/>
      <c r="S90" s="1378"/>
      <c r="T90" s="1412" t="s">
        <v>409</v>
      </c>
      <c r="U90" s="1378"/>
      <c r="V90" s="1378"/>
      <c r="W90" s="1378"/>
      <c r="X90" s="1378"/>
      <c r="Y90" s="1378"/>
      <c r="Z90" s="1378"/>
      <c r="AA90" s="1378"/>
      <c r="AB90" s="1411" t="s">
        <v>732</v>
      </c>
      <c r="AC90" s="1378"/>
      <c r="AD90" s="1378"/>
      <c r="AE90" s="1378"/>
      <c r="AF90" s="1378"/>
      <c r="AG90" s="1411" t="s">
        <v>733</v>
      </c>
      <c r="AH90" s="1378"/>
      <c r="AI90" s="1378"/>
      <c r="AJ90" s="1019" t="s">
        <v>417</v>
      </c>
      <c r="AK90" s="1413" t="s">
        <v>734</v>
      </c>
      <c r="AL90" s="1378"/>
      <c r="AM90" s="1378"/>
      <c r="AN90" s="1378"/>
      <c r="AO90" s="1378"/>
      <c r="AP90" s="1378"/>
      <c r="AQ90" s="1015">
        <v>7000000</v>
      </c>
      <c r="AR90" s="1053">
        <v>185000</v>
      </c>
      <c r="AS90" s="1015">
        <v>1959924</v>
      </c>
      <c r="AT90" s="1015">
        <v>0</v>
      </c>
      <c r="AU90" s="1015">
        <v>0</v>
      </c>
      <c r="AV90" s="1053">
        <v>185000</v>
      </c>
      <c r="AW90" s="1015">
        <v>0</v>
      </c>
      <c r="AX90" s="1053">
        <v>185000</v>
      </c>
      <c r="AY90" s="1015">
        <v>0</v>
      </c>
      <c r="AZ90" s="1053">
        <v>185000</v>
      </c>
      <c r="BA90" s="1015">
        <v>0</v>
      </c>
      <c r="BB90" s="1015">
        <v>185000</v>
      </c>
      <c r="BC90" s="1015">
        <v>0</v>
      </c>
      <c r="BD90" s="1015">
        <v>0</v>
      </c>
      <c r="BG90" s="1057">
        <v>7000000</v>
      </c>
      <c r="BH90" s="1057">
        <v>185000</v>
      </c>
      <c r="BI90" s="1057">
        <v>1959924</v>
      </c>
      <c r="BJ90" s="1057">
        <v>0</v>
      </c>
      <c r="BK90" s="1057">
        <v>0</v>
      </c>
      <c r="BL90" s="1057">
        <v>185000</v>
      </c>
      <c r="BM90" s="1057">
        <v>0</v>
      </c>
      <c r="BN90" s="1057">
        <v>185000</v>
      </c>
      <c r="BO90" s="1057">
        <v>0</v>
      </c>
      <c r="BP90" s="1057">
        <v>185000</v>
      </c>
      <c r="BQ90" s="1057">
        <v>0</v>
      </c>
      <c r="BR90" s="1057">
        <v>185000</v>
      </c>
      <c r="BS90" s="1057">
        <v>0</v>
      </c>
      <c r="BT90" s="1057">
        <v>0</v>
      </c>
    </row>
    <row r="91" spans="1:72" ht="21.95" customHeight="1" x14ac:dyDescent="0.2">
      <c r="A91" s="1008" t="str">
        <f t="shared" ref="A91:A154" si="2">+B91&amp;D91&amp;F91&amp;H91&amp;J91&amp;M91&amp;AJ91</f>
        <v>A20442110</v>
      </c>
      <c r="B91" s="1411" t="s">
        <v>361</v>
      </c>
      <c r="C91" s="1378"/>
      <c r="D91" s="1411" t="s">
        <v>741</v>
      </c>
      <c r="E91" s="1378"/>
      <c r="F91" s="1411" t="s">
        <v>739</v>
      </c>
      <c r="G91" s="1378"/>
      <c r="H91" s="1411" t="s">
        <v>742</v>
      </c>
      <c r="I91" s="1378"/>
      <c r="J91" s="1411" t="s">
        <v>742</v>
      </c>
      <c r="K91" s="1378"/>
      <c r="L91" s="1378"/>
      <c r="M91" s="1411" t="s">
        <v>763</v>
      </c>
      <c r="N91" s="1378"/>
      <c r="O91" s="1378"/>
      <c r="P91" s="1411"/>
      <c r="Q91" s="1378"/>
      <c r="R91" s="1411"/>
      <c r="S91" s="1378"/>
      <c r="T91" s="1412" t="s">
        <v>410</v>
      </c>
      <c r="U91" s="1378"/>
      <c r="V91" s="1378"/>
      <c r="W91" s="1378"/>
      <c r="X91" s="1378"/>
      <c r="Y91" s="1378"/>
      <c r="Z91" s="1378"/>
      <c r="AA91" s="1378"/>
      <c r="AB91" s="1411" t="s">
        <v>732</v>
      </c>
      <c r="AC91" s="1378"/>
      <c r="AD91" s="1378"/>
      <c r="AE91" s="1378"/>
      <c r="AF91" s="1378"/>
      <c r="AG91" s="1411" t="s">
        <v>733</v>
      </c>
      <c r="AH91" s="1378"/>
      <c r="AI91" s="1378"/>
      <c r="AJ91" s="1019" t="s">
        <v>417</v>
      </c>
      <c r="AK91" s="1413" t="s">
        <v>734</v>
      </c>
      <c r="AL91" s="1378"/>
      <c r="AM91" s="1378"/>
      <c r="AN91" s="1378"/>
      <c r="AO91" s="1378"/>
      <c r="AP91" s="1378"/>
      <c r="AQ91" s="1015">
        <v>1000000</v>
      </c>
      <c r="AR91" s="1053">
        <v>0</v>
      </c>
      <c r="AS91" s="1015">
        <v>700000</v>
      </c>
      <c r="AT91" s="1015">
        <v>0</v>
      </c>
      <c r="AU91" s="1015">
        <v>0</v>
      </c>
      <c r="AV91" s="1053">
        <v>0</v>
      </c>
      <c r="AW91" s="1015">
        <v>0</v>
      </c>
      <c r="AX91" s="1053">
        <v>0</v>
      </c>
      <c r="AY91" s="1015">
        <v>0</v>
      </c>
      <c r="AZ91" s="1053">
        <v>0</v>
      </c>
      <c r="BA91" s="1015">
        <v>0</v>
      </c>
      <c r="BB91" s="1015">
        <v>0</v>
      </c>
      <c r="BC91" s="1015">
        <v>0</v>
      </c>
      <c r="BD91" s="1015">
        <v>0</v>
      </c>
      <c r="BG91" s="1057">
        <v>1000000</v>
      </c>
      <c r="BH91" s="1057">
        <v>0</v>
      </c>
      <c r="BI91" s="1057">
        <v>700000</v>
      </c>
      <c r="BJ91" s="1057">
        <v>0</v>
      </c>
      <c r="BK91" s="1057">
        <v>0</v>
      </c>
      <c r="BL91" s="1057">
        <v>0</v>
      </c>
      <c r="BM91" s="1057">
        <v>0</v>
      </c>
      <c r="BN91" s="1057">
        <v>0</v>
      </c>
      <c r="BO91" s="1057">
        <v>0</v>
      </c>
      <c r="BP91" s="1057">
        <v>0</v>
      </c>
      <c r="BQ91" s="1057">
        <v>0</v>
      </c>
      <c r="BR91" s="1057">
        <v>0</v>
      </c>
      <c r="BS91" s="1057">
        <v>0</v>
      </c>
      <c r="BT91" s="1057">
        <v>0</v>
      </c>
    </row>
    <row r="92" spans="1:72" ht="21.95" customHeight="1" x14ac:dyDescent="0.2">
      <c r="A92" s="1008" t="str">
        <f t="shared" si="2"/>
        <v>A20442310</v>
      </c>
      <c r="B92" s="1411" t="s">
        <v>361</v>
      </c>
      <c r="C92" s="1378"/>
      <c r="D92" s="1411" t="s">
        <v>741</v>
      </c>
      <c r="E92" s="1378"/>
      <c r="F92" s="1411" t="s">
        <v>739</v>
      </c>
      <c r="G92" s="1378"/>
      <c r="H92" s="1411" t="s">
        <v>742</v>
      </c>
      <c r="I92" s="1378"/>
      <c r="J92" s="1411" t="s">
        <v>742</v>
      </c>
      <c r="K92" s="1378"/>
      <c r="L92" s="1378"/>
      <c r="M92" s="1411" t="s">
        <v>764</v>
      </c>
      <c r="N92" s="1378"/>
      <c r="O92" s="1378"/>
      <c r="P92" s="1411"/>
      <c r="Q92" s="1378"/>
      <c r="R92" s="1411"/>
      <c r="S92" s="1378"/>
      <c r="T92" s="1412" t="s">
        <v>411</v>
      </c>
      <c r="U92" s="1378"/>
      <c r="V92" s="1378"/>
      <c r="W92" s="1378"/>
      <c r="X92" s="1378"/>
      <c r="Y92" s="1378"/>
      <c r="Z92" s="1378"/>
      <c r="AA92" s="1378"/>
      <c r="AB92" s="1411" t="s">
        <v>732</v>
      </c>
      <c r="AC92" s="1378"/>
      <c r="AD92" s="1378"/>
      <c r="AE92" s="1378"/>
      <c r="AF92" s="1378"/>
      <c r="AG92" s="1411" t="s">
        <v>733</v>
      </c>
      <c r="AH92" s="1378"/>
      <c r="AI92" s="1378"/>
      <c r="AJ92" s="1019" t="s">
        <v>417</v>
      </c>
      <c r="AK92" s="1413" t="s">
        <v>734</v>
      </c>
      <c r="AL92" s="1378"/>
      <c r="AM92" s="1378"/>
      <c r="AN92" s="1378"/>
      <c r="AO92" s="1378"/>
      <c r="AP92" s="1378"/>
      <c r="AQ92" s="1015">
        <v>30109341</v>
      </c>
      <c r="AR92" s="1053">
        <v>5621180</v>
      </c>
      <c r="AS92" s="1015">
        <v>429927</v>
      </c>
      <c r="AT92" s="1015">
        <v>0</v>
      </c>
      <c r="AU92" s="1015">
        <v>0</v>
      </c>
      <c r="AV92" s="1053">
        <v>0</v>
      </c>
      <c r="AW92" s="1015">
        <v>5621180</v>
      </c>
      <c r="AX92" s="1053">
        <v>2492448</v>
      </c>
      <c r="AY92" s="1015">
        <v>2492448</v>
      </c>
      <c r="AZ92" s="1053">
        <v>2492448</v>
      </c>
      <c r="BA92" s="1015">
        <v>0</v>
      </c>
      <c r="BB92" s="1015">
        <v>2492448</v>
      </c>
      <c r="BC92" s="1015">
        <v>0</v>
      </c>
      <c r="BD92" s="1015">
        <v>0</v>
      </c>
      <c r="BG92" s="1057">
        <v>30109341</v>
      </c>
      <c r="BH92" s="1057">
        <v>5621180</v>
      </c>
      <c r="BI92" s="1057">
        <v>429927</v>
      </c>
      <c r="BJ92" s="1057">
        <v>0</v>
      </c>
      <c r="BK92" s="1057">
        <v>0</v>
      </c>
      <c r="BL92" s="1057">
        <v>0</v>
      </c>
      <c r="BM92" s="1057">
        <v>5621180</v>
      </c>
      <c r="BN92" s="1057">
        <v>2492448</v>
      </c>
      <c r="BO92" s="1057">
        <v>2492448</v>
      </c>
      <c r="BP92" s="1057">
        <v>2492448</v>
      </c>
      <c r="BQ92" s="1057">
        <v>0</v>
      </c>
      <c r="BR92" s="1057">
        <v>2492448</v>
      </c>
      <c r="BS92" s="1057">
        <v>0</v>
      </c>
      <c r="BT92" s="1057">
        <v>0</v>
      </c>
    </row>
    <row r="93" spans="1:72" ht="21.95" customHeight="1" x14ac:dyDescent="0.2">
      <c r="A93" s="1008" t="str">
        <f t="shared" si="2"/>
        <v>A204510</v>
      </c>
      <c r="B93" s="1403" t="s">
        <v>361</v>
      </c>
      <c r="C93" s="1378"/>
      <c r="D93" s="1403" t="s">
        <v>741</v>
      </c>
      <c r="E93" s="1378"/>
      <c r="F93" s="1403" t="s">
        <v>739</v>
      </c>
      <c r="G93" s="1378"/>
      <c r="H93" s="1403" t="s">
        <v>742</v>
      </c>
      <c r="I93" s="1378"/>
      <c r="J93" s="1403" t="s">
        <v>743</v>
      </c>
      <c r="K93" s="1378"/>
      <c r="L93" s="1378"/>
      <c r="M93" s="1403"/>
      <c r="N93" s="1378"/>
      <c r="O93" s="1378"/>
      <c r="P93" s="1403"/>
      <c r="Q93" s="1378"/>
      <c r="R93" s="1403"/>
      <c r="S93" s="1378"/>
      <c r="T93" s="1402" t="s">
        <v>640</v>
      </c>
      <c r="U93" s="1378"/>
      <c r="V93" s="1378"/>
      <c r="W93" s="1378"/>
      <c r="X93" s="1378"/>
      <c r="Y93" s="1378"/>
      <c r="Z93" s="1378"/>
      <c r="AA93" s="1378"/>
      <c r="AB93" s="1403" t="s">
        <v>732</v>
      </c>
      <c r="AC93" s="1378"/>
      <c r="AD93" s="1378"/>
      <c r="AE93" s="1378"/>
      <c r="AF93" s="1378"/>
      <c r="AG93" s="1403" t="s">
        <v>733</v>
      </c>
      <c r="AH93" s="1378"/>
      <c r="AI93" s="1378"/>
      <c r="AJ93" s="1016" t="s">
        <v>417</v>
      </c>
      <c r="AK93" s="1404" t="s">
        <v>734</v>
      </c>
      <c r="AL93" s="1378"/>
      <c r="AM93" s="1378"/>
      <c r="AN93" s="1378"/>
      <c r="AO93" s="1378"/>
      <c r="AP93" s="1378"/>
      <c r="AQ93" s="1015">
        <v>5804683387.96</v>
      </c>
      <c r="AR93" s="1053">
        <v>62123189</v>
      </c>
      <c r="AS93" s="1015">
        <v>42943618.880000003</v>
      </c>
      <c r="AT93" s="1015">
        <v>0</v>
      </c>
      <c r="AU93" s="1015">
        <v>0</v>
      </c>
      <c r="AV93" s="1053">
        <v>272654886.55000001</v>
      </c>
      <c r="AW93" s="1015">
        <v>210531697.55000001</v>
      </c>
      <c r="AX93" s="1053">
        <v>569217326</v>
      </c>
      <c r="AY93" s="1015">
        <v>296562439.44999999</v>
      </c>
      <c r="AZ93" s="1053">
        <v>571982428</v>
      </c>
      <c r="BA93" s="1015">
        <v>2765102</v>
      </c>
      <c r="BB93" s="1015">
        <v>571982428</v>
      </c>
      <c r="BC93" s="1015">
        <v>0</v>
      </c>
      <c r="BD93" s="1015">
        <v>0</v>
      </c>
      <c r="BG93" s="1057">
        <v>5804683387.96</v>
      </c>
      <c r="BH93" s="1057">
        <v>62123189</v>
      </c>
      <c r="BI93" s="1057">
        <v>42943618.880000003</v>
      </c>
      <c r="BJ93" s="1057">
        <v>0</v>
      </c>
      <c r="BK93" s="1057">
        <v>0</v>
      </c>
      <c r="BL93" s="1057">
        <v>272654886.55000001</v>
      </c>
      <c r="BM93" s="1057">
        <v>210531697.55000001</v>
      </c>
      <c r="BN93" s="1057">
        <v>569217326</v>
      </c>
      <c r="BO93" s="1057">
        <v>296562439.44999999</v>
      </c>
      <c r="BP93" s="1057">
        <v>571982428</v>
      </c>
      <c r="BQ93" s="1057">
        <v>2765102</v>
      </c>
      <c r="BR93" s="1057">
        <v>571982428</v>
      </c>
      <c r="BS93" s="1057">
        <v>0</v>
      </c>
      <c r="BT93" s="1057">
        <v>0</v>
      </c>
    </row>
    <row r="94" spans="1:72" ht="21.95" customHeight="1" x14ac:dyDescent="0.2">
      <c r="A94" s="1008" t="str">
        <f t="shared" si="2"/>
        <v>A2045110</v>
      </c>
      <c r="B94" s="1411" t="s">
        <v>361</v>
      </c>
      <c r="C94" s="1378"/>
      <c r="D94" s="1411" t="s">
        <v>741</v>
      </c>
      <c r="E94" s="1378"/>
      <c r="F94" s="1411" t="s">
        <v>739</v>
      </c>
      <c r="G94" s="1378"/>
      <c r="H94" s="1411" t="s">
        <v>742</v>
      </c>
      <c r="I94" s="1378"/>
      <c r="J94" s="1411" t="s">
        <v>743</v>
      </c>
      <c r="K94" s="1378"/>
      <c r="L94" s="1378"/>
      <c r="M94" s="1411" t="s">
        <v>738</v>
      </c>
      <c r="N94" s="1378"/>
      <c r="O94" s="1378"/>
      <c r="P94" s="1411"/>
      <c r="Q94" s="1378"/>
      <c r="R94" s="1411"/>
      <c r="S94" s="1378"/>
      <c r="T94" s="1412" t="s">
        <v>412</v>
      </c>
      <c r="U94" s="1378"/>
      <c r="V94" s="1378"/>
      <c r="W94" s="1378"/>
      <c r="X94" s="1378"/>
      <c r="Y94" s="1378"/>
      <c r="Z94" s="1378"/>
      <c r="AA94" s="1378"/>
      <c r="AB94" s="1411" t="s">
        <v>732</v>
      </c>
      <c r="AC94" s="1378"/>
      <c r="AD94" s="1378"/>
      <c r="AE94" s="1378"/>
      <c r="AF94" s="1378"/>
      <c r="AG94" s="1411" t="s">
        <v>733</v>
      </c>
      <c r="AH94" s="1378"/>
      <c r="AI94" s="1378"/>
      <c r="AJ94" s="1019" t="s">
        <v>417</v>
      </c>
      <c r="AK94" s="1413" t="s">
        <v>734</v>
      </c>
      <c r="AL94" s="1378"/>
      <c r="AM94" s="1378"/>
      <c r="AN94" s="1378"/>
      <c r="AO94" s="1378"/>
      <c r="AP94" s="1378"/>
      <c r="AQ94" s="1015">
        <v>1311685086</v>
      </c>
      <c r="AR94" s="1053">
        <v>59423189</v>
      </c>
      <c r="AS94" s="1015">
        <v>31270846.879999999</v>
      </c>
      <c r="AT94" s="1015">
        <v>0</v>
      </c>
      <c r="AU94" s="1015">
        <v>0</v>
      </c>
      <c r="AV94" s="1053">
        <v>0</v>
      </c>
      <c r="AW94" s="1015">
        <v>59423189</v>
      </c>
      <c r="AX94" s="1053">
        <v>25864664</v>
      </c>
      <c r="AY94" s="1015">
        <v>25864664</v>
      </c>
      <c r="AZ94" s="1053">
        <v>25864664</v>
      </c>
      <c r="BA94" s="1015">
        <v>0</v>
      </c>
      <c r="BB94" s="1015">
        <v>25864664</v>
      </c>
      <c r="BC94" s="1015">
        <v>0</v>
      </c>
      <c r="BD94" s="1015">
        <v>0</v>
      </c>
      <c r="BG94" s="1057">
        <v>1311685086</v>
      </c>
      <c r="BH94" s="1057">
        <v>59423189</v>
      </c>
      <c r="BI94" s="1057">
        <v>31270846.879999999</v>
      </c>
      <c r="BJ94" s="1057">
        <v>0</v>
      </c>
      <c r="BK94" s="1057">
        <v>0</v>
      </c>
      <c r="BL94" s="1057">
        <v>0</v>
      </c>
      <c r="BM94" s="1057">
        <v>59423189</v>
      </c>
      <c r="BN94" s="1057">
        <v>25864664</v>
      </c>
      <c r="BO94" s="1057">
        <v>25864664</v>
      </c>
      <c r="BP94" s="1057">
        <v>25864664</v>
      </c>
      <c r="BQ94" s="1057">
        <v>0</v>
      </c>
      <c r="BR94" s="1057">
        <v>25864664</v>
      </c>
      <c r="BS94" s="1057">
        <v>0</v>
      </c>
      <c r="BT94" s="1057">
        <v>0</v>
      </c>
    </row>
    <row r="95" spans="1:72" ht="21.95" customHeight="1" x14ac:dyDescent="0.2">
      <c r="A95" s="1008" t="str">
        <f t="shared" si="2"/>
        <v>A2045210</v>
      </c>
      <c r="B95" s="1411" t="s">
        <v>361</v>
      </c>
      <c r="C95" s="1378"/>
      <c r="D95" s="1411" t="s">
        <v>741</v>
      </c>
      <c r="E95" s="1378"/>
      <c r="F95" s="1411" t="s">
        <v>739</v>
      </c>
      <c r="G95" s="1378"/>
      <c r="H95" s="1411" t="s">
        <v>742</v>
      </c>
      <c r="I95" s="1378"/>
      <c r="J95" s="1411" t="s">
        <v>743</v>
      </c>
      <c r="K95" s="1378"/>
      <c r="L95" s="1378"/>
      <c r="M95" s="1411" t="s">
        <v>741</v>
      </c>
      <c r="N95" s="1378"/>
      <c r="O95" s="1378"/>
      <c r="P95" s="1411"/>
      <c r="Q95" s="1378"/>
      <c r="R95" s="1411"/>
      <c r="S95" s="1378"/>
      <c r="T95" s="1412" t="s">
        <v>413</v>
      </c>
      <c r="U95" s="1378"/>
      <c r="V95" s="1378"/>
      <c r="W95" s="1378"/>
      <c r="X95" s="1378"/>
      <c r="Y95" s="1378"/>
      <c r="Z95" s="1378"/>
      <c r="AA95" s="1378"/>
      <c r="AB95" s="1411" t="s">
        <v>732</v>
      </c>
      <c r="AC95" s="1378"/>
      <c r="AD95" s="1378"/>
      <c r="AE95" s="1378"/>
      <c r="AF95" s="1378"/>
      <c r="AG95" s="1411" t="s">
        <v>733</v>
      </c>
      <c r="AH95" s="1378"/>
      <c r="AI95" s="1378"/>
      <c r="AJ95" s="1019" t="s">
        <v>417</v>
      </c>
      <c r="AK95" s="1413" t="s">
        <v>734</v>
      </c>
      <c r="AL95" s="1378"/>
      <c r="AM95" s="1378"/>
      <c r="AN95" s="1378"/>
      <c r="AO95" s="1378"/>
      <c r="AP95" s="1378"/>
      <c r="AQ95" s="1015">
        <v>80232301</v>
      </c>
      <c r="AR95" s="1053">
        <v>0</v>
      </c>
      <c r="AS95" s="1015">
        <v>207758</v>
      </c>
      <c r="AT95" s="1015">
        <v>0</v>
      </c>
      <c r="AU95" s="1015">
        <v>0</v>
      </c>
      <c r="AV95" s="1053">
        <v>3235160</v>
      </c>
      <c r="AW95" s="1015">
        <v>3235160</v>
      </c>
      <c r="AX95" s="1053">
        <v>5935200</v>
      </c>
      <c r="AY95" s="1015">
        <v>2700040</v>
      </c>
      <c r="AZ95" s="1053">
        <v>6654400</v>
      </c>
      <c r="BA95" s="1015">
        <v>719200</v>
      </c>
      <c r="BB95" s="1015">
        <v>6654400</v>
      </c>
      <c r="BC95" s="1015">
        <v>0</v>
      </c>
      <c r="BD95" s="1015">
        <v>0</v>
      </c>
      <c r="BG95" s="1057">
        <v>80232301</v>
      </c>
      <c r="BH95" s="1057">
        <v>0</v>
      </c>
      <c r="BI95" s="1057">
        <v>207758</v>
      </c>
      <c r="BJ95" s="1057">
        <v>0</v>
      </c>
      <c r="BK95" s="1057">
        <v>0</v>
      </c>
      <c r="BL95" s="1057">
        <v>3235160</v>
      </c>
      <c r="BM95" s="1057">
        <v>3235160</v>
      </c>
      <c r="BN95" s="1057">
        <v>5935200</v>
      </c>
      <c r="BO95" s="1057">
        <v>2700040</v>
      </c>
      <c r="BP95" s="1057">
        <v>6654400</v>
      </c>
      <c r="BQ95" s="1057">
        <v>719200</v>
      </c>
      <c r="BR95" s="1057">
        <v>6654400</v>
      </c>
      <c r="BS95" s="1057">
        <v>0</v>
      </c>
      <c r="BT95" s="1057">
        <v>0</v>
      </c>
    </row>
    <row r="96" spans="1:72" ht="21.95" customHeight="1" x14ac:dyDescent="0.2">
      <c r="A96" s="1008" t="str">
        <f t="shared" si="2"/>
        <v>A2045510</v>
      </c>
      <c r="B96" s="1411" t="s">
        <v>361</v>
      </c>
      <c r="C96" s="1378"/>
      <c r="D96" s="1411" t="s">
        <v>741</v>
      </c>
      <c r="E96" s="1378"/>
      <c r="F96" s="1411" t="s">
        <v>739</v>
      </c>
      <c r="G96" s="1378"/>
      <c r="H96" s="1411" t="s">
        <v>742</v>
      </c>
      <c r="I96" s="1378"/>
      <c r="J96" s="1411" t="s">
        <v>743</v>
      </c>
      <c r="K96" s="1378"/>
      <c r="L96" s="1378"/>
      <c r="M96" s="1411" t="s">
        <v>743</v>
      </c>
      <c r="N96" s="1378"/>
      <c r="O96" s="1378"/>
      <c r="P96" s="1411"/>
      <c r="Q96" s="1378"/>
      <c r="R96" s="1411"/>
      <c r="S96" s="1378"/>
      <c r="T96" s="1412" t="s">
        <v>414</v>
      </c>
      <c r="U96" s="1378"/>
      <c r="V96" s="1378"/>
      <c r="W96" s="1378"/>
      <c r="X96" s="1378"/>
      <c r="Y96" s="1378"/>
      <c r="Z96" s="1378"/>
      <c r="AA96" s="1378"/>
      <c r="AB96" s="1411" t="s">
        <v>732</v>
      </c>
      <c r="AC96" s="1378"/>
      <c r="AD96" s="1378"/>
      <c r="AE96" s="1378"/>
      <c r="AF96" s="1378"/>
      <c r="AG96" s="1411" t="s">
        <v>733</v>
      </c>
      <c r="AH96" s="1378"/>
      <c r="AI96" s="1378"/>
      <c r="AJ96" s="1019" t="s">
        <v>417</v>
      </c>
      <c r="AK96" s="1413" t="s">
        <v>734</v>
      </c>
      <c r="AL96" s="1378"/>
      <c r="AM96" s="1378"/>
      <c r="AN96" s="1378"/>
      <c r="AO96" s="1378"/>
      <c r="AP96" s="1378"/>
      <c r="AQ96" s="1015">
        <v>162376243</v>
      </c>
      <c r="AR96" s="1053">
        <v>0</v>
      </c>
      <c r="AS96" s="1015">
        <v>0</v>
      </c>
      <c r="AT96" s="1015">
        <v>0</v>
      </c>
      <c r="AU96" s="1015">
        <v>0</v>
      </c>
      <c r="AV96" s="1053">
        <v>0</v>
      </c>
      <c r="AW96" s="1015">
        <v>0</v>
      </c>
      <c r="AX96" s="1053">
        <v>0</v>
      </c>
      <c r="AY96" s="1015">
        <v>0</v>
      </c>
      <c r="AZ96" s="1053">
        <v>0</v>
      </c>
      <c r="BA96" s="1015">
        <v>0</v>
      </c>
      <c r="BB96" s="1015">
        <v>0</v>
      </c>
      <c r="BC96" s="1015">
        <v>0</v>
      </c>
      <c r="BD96" s="1015">
        <v>0</v>
      </c>
      <c r="BG96" s="1057">
        <v>162376243</v>
      </c>
      <c r="BH96" s="1057">
        <v>0</v>
      </c>
      <c r="BI96" s="1057">
        <v>0</v>
      </c>
      <c r="BJ96" s="1057">
        <v>0</v>
      </c>
      <c r="BK96" s="1057">
        <v>0</v>
      </c>
      <c r="BL96" s="1057">
        <v>0</v>
      </c>
      <c r="BM96" s="1057">
        <v>0</v>
      </c>
      <c r="BN96" s="1057">
        <v>0</v>
      </c>
      <c r="BO96" s="1057">
        <v>0</v>
      </c>
      <c r="BP96" s="1057">
        <v>0</v>
      </c>
      <c r="BQ96" s="1057">
        <v>0</v>
      </c>
      <c r="BR96" s="1057">
        <v>0</v>
      </c>
      <c r="BS96" s="1057">
        <v>0</v>
      </c>
      <c r="BT96" s="1057">
        <v>0</v>
      </c>
    </row>
    <row r="97" spans="1:72" ht="21.95" customHeight="1" x14ac:dyDescent="0.2">
      <c r="A97" s="1008" t="str">
        <f t="shared" si="2"/>
        <v>A2045610</v>
      </c>
      <c r="B97" s="1411" t="s">
        <v>361</v>
      </c>
      <c r="C97" s="1378"/>
      <c r="D97" s="1411" t="s">
        <v>741</v>
      </c>
      <c r="E97" s="1378"/>
      <c r="F97" s="1411" t="s">
        <v>739</v>
      </c>
      <c r="G97" s="1378"/>
      <c r="H97" s="1411" t="s">
        <v>742</v>
      </c>
      <c r="I97" s="1378"/>
      <c r="J97" s="1411" t="s">
        <v>743</v>
      </c>
      <c r="K97" s="1378"/>
      <c r="L97" s="1378"/>
      <c r="M97" s="1411" t="s">
        <v>753</v>
      </c>
      <c r="N97" s="1378"/>
      <c r="O97" s="1378"/>
      <c r="P97" s="1411"/>
      <c r="Q97" s="1378"/>
      <c r="R97" s="1411"/>
      <c r="S97" s="1378"/>
      <c r="T97" s="1412" t="s">
        <v>415</v>
      </c>
      <c r="U97" s="1378"/>
      <c r="V97" s="1378"/>
      <c r="W97" s="1378"/>
      <c r="X97" s="1378"/>
      <c r="Y97" s="1378"/>
      <c r="Z97" s="1378"/>
      <c r="AA97" s="1378"/>
      <c r="AB97" s="1411" t="s">
        <v>732</v>
      </c>
      <c r="AC97" s="1378"/>
      <c r="AD97" s="1378"/>
      <c r="AE97" s="1378"/>
      <c r="AF97" s="1378"/>
      <c r="AG97" s="1411" t="s">
        <v>733</v>
      </c>
      <c r="AH97" s="1378"/>
      <c r="AI97" s="1378"/>
      <c r="AJ97" s="1019" t="s">
        <v>417</v>
      </c>
      <c r="AK97" s="1413" t="s">
        <v>734</v>
      </c>
      <c r="AL97" s="1378"/>
      <c r="AM97" s="1378"/>
      <c r="AN97" s="1378"/>
      <c r="AO97" s="1378"/>
      <c r="AP97" s="1378"/>
      <c r="AQ97" s="1015">
        <v>304000000</v>
      </c>
      <c r="AR97" s="1053">
        <v>2700000</v>
      </c>
      <c r="AS97" s="1015">
        <v>1992480</v>
      </c>
      <c r="AT97" s="1015">
        <v>0</v>
      </c>
      <c r="AU97" s="1015">
        <v>0</v>
      </c>
      <c r="AV97" s="1053">
        <v>8965088</v>
      </c>
      <c r="AW97" s="1015">
        <v>6265088</v>
      </c>
      <c r="AX97" s="1053">
        <v>0</v>
      </c>
      <c r="AY97" s="1015">
        <v>8965088</v>
      </c>
      <c r="AZ97" s="1053">
        <v>3597745</v>
      </c>
      <c r="BA97" s="1015">
        <v>3597745</v>
      </c>
      <c r="BB97" s="1015">
        <v>3597745</v>
      </c>
      <c r="BC97" s="1015">
        <v>0</v>
      </c>
      <c r="BD97" s="1015">
        <v>0</v>
      </c>
      <c r="BG97" s="1057">
        <v>304000000</v>
      </c>
      <c r="BH97" s="1057">
        <v>2700000</v>
      </c>
      <c r="BI97" s="1057">
        <v>1992480</v>
      </c>
      <c r="BJ97" s="1057">
        <v>0</v>
      </c>
      <c r="BK97" s="1057">
        <v>0</v>
      </c>
      <c r="BL97" s="1057">
        <v>8965088</v>
      </c>
      <c r="BM97" s="1057">
        <v>6265088</v>
      </c>
      <c r="BN97" s="1057">
        <v>0</v>
      </c>
      <c r="BO97" s="1057">
        <v>8965088</v>
      </c>
      <c r="BP97" s="1057">
        <v>3597745</v>
      </c>
      <c r="BQ97" s="1057">
        <v>3597745</v>
      </c>
      <c r="BR97" s="1057">
        <v>3597745</v>
      </c>
      <c r="BS97" s="1057">
        <v>0</v>
      </c>
      <c r="BT97" s="1057">
        <v>0</v>
      </c>
    </row>
    <row r="98" spans="1:72" ht="21.95" customHeight="1" x14ac:dyDescent="0.2">
      <c r="A98" s="1008" t="str">
        <f t="shared" si="2"/>
        <v>A2045810</v>
      </c>
      <c r="B98" s="1411" t="s">
        <v>361</v>
      </c>
      <c r="C98" s="1378"/>
      <c r="D98" s="1411" t="s">
        <v>741</v>
      </c>
      <c r="E98" s="1378"/>
      <c r="F98" s="1411" t="s">
        <v>739</v>
      </c>
      <c r="G98" s="1378"/>
      <c r="H98" s="1411" t="s">
        <v>742</v>
      </c>
      <c r="I98" s="1378"/>
      <c r="J98" s="1411" t="s">
        <v>743</v>
      </c>
      <c r="K98" s="1378"/>
      <c r="L98" s="1378"/>
      <c r="M98" s="1411" t="s">
        <v>755</v>
      </c>
      <c r="N98" s="1378"/>
      <c r="O98" s="1378"/>
      <c r="P98" s="1411"/>
      <c r="Q98" s="1378"/>
      <c r="R98" s="1411"/>
      <c r="S98" s="1378"/>
      <c r="T98" s="1412" t="s">
        <v>416</v>
      </c>
      <c r="U98" s="1378"/>
      <c r="V98" s="1378"/>
      <c r="W98" s="1378"/>
      <c r="X98" s="1378"/>
      <c r="Y98" s="1378"/>
      <c r="Z98" s="1378"/>
      <c r="AA98" s="1378"/>
      <c r="AB98" s="1411" t="s">
        <v>732</v>
      </c>
      <c r="AC98" s="1378"/>
      <c r="AD98" s="1378"/>
      <c r="AE98" s="1378"/>
      <c r="AF98" s="1378"/>
      <c r="AG98" s="1411" t="s">
        <v>733</v>
      </c>
      <c r="AH98" s="1378"/>
      <c r="AI98" s="1378"/>
      <c r="AJ98" s="1019" t="s">
        <v>417</v>
      </c>
      <c r="AK98" s="1413" t="s">
        <v>734</v>
      </c>
      <c r="AL98" s="1378"/>
      <c r="AM98" s="1378"/>
      <c r="AN98" s="1378"/>
      <c r="AO98" s="1378"/>
      <c r="AP98" s="1378"/>
      <c r="AQ98" s="1015">
        <v>1440594471.96</v>
      </c>
      <c r="AR98" s="1053">
        <v>0</v>
      </c>
      <c r="AS98" s="1015">
        <v>751210</v>
      </c>
      <c r="AT98" s="1015">
        <v>0</v>
      </c>
      <c r="AU98" s="1015">
        <v>0</v>
      </c>
      <c r="AV98" s="1053">
        <v>56540118.549999997</v>
      </c>
      <c r="AW98" s="1015">
        <v>56540118.549999997</v>
      </c>
      <c r="AX98" s="1053">
        <v>127815883</v>
      </c>
      <c r="AY98" s="1015">
        <v>71275764.450000003</v>
      </c>
      <c r="AZ98" s="1053">
        <v>127815883</v>
      </c>
      <c r="BA98" s="1015">
        <v>0</v>
      </c>
      <c r="BB98" s="1015">
        <v>127815883</v>
      </c>
      <c r="BC98" s="1015">
        <v>0</v>
      </c>
      <c r="BD98" s="1015">
        <v>0</v>
      </c>
      <c r="BG98" s="1057">
        <v>1440594471.96</v>
      </c>
      <c r="BH98" s="1057">
        <v>0</v>
      </c>
      <c r="BI98" s="1057">
        <v>751210</v>
      </c>
      <c r="BJ98" s="1057">
        <v>0</v>
      </c>
      <c r="BK98" s="1057">
        <v>0</v>
      </c>
      <c r="BL98" s="1057">
        <v>56540118.549999997</v>
      </c>
      <c r="BM98" s="1057">
        <v>56540118.549999997</v>
      </c>
      <c r="BN98" s="1057">
        <v>127815883</v>
      </c>
      <c r="BO98" s="1057">
        <v>71275764.450000003</v>
      </c>
      <c r="BP98" s="1057">
        <v>127815883</v>
      </c>
      <c r="BQ98" s="1057">
        <v>0</v>
      </c>
      <c r="BR98" s="1057">
        <v>127815883</v>
      </c>
      <c r="BS98" s="1057">
        <v>0</v>
      </c>
      <c r="BT98" s="1057">
        <v>0</v>
      </c>
    </row>
    <row r="99" spans="1:72" ht="21.95" customHeight="1" x14ac:dyDescent="0.2">
      <c r="A99" s="1008" t="str">
        <f t="shared" si="2"/>
        <v>A20451010</v>
      </c>
      <c r="B99" s="1411" t="s">
        <v>361</v>
      </c>
      <c r="C99" s="1378"/>
      <c r="D99" s="1411" t="s">
        <v>741</v>
      </c>
      <c r="E99" s="1378"/>
      <c r="F99" s="1411" t="s">
        <v>739</v>
      </c>
      <c r="G99" s="1378"/>
      <c r="H99" s="1411" t="s">
        <v>742</v>
      </c>
      <c r="I99" s="1378"/>
      <c r="J99" s="1411" t="s">
        <v>743</v>
      </c>
      <c r="K99" s="1378"/>
      <c r="L99" s="1378"/>
      <c r="M99" s="1411" t="s">
        <v>417</v>
      </c>
      <c r="N99" s="1378"/>
      <c r="O99" s="1378"/>
      <c r="P99" s="1411"/>
      <c r="Q99" s="1378"/>
      <c r="R99" s="1411"/>
      <c r="S99" s="1378"/>
      <c r="T99" s="1412" t="s">
        <v>418</v>
      </c>
      <c r="U99" s="1378"/>
      <c r="V99" s="1378"/>
      <c r="W99" s="1378"/>
      <c r="X99" s="1378"/>
      <c r="Y99" s="1378"/>
      <c r="Z99" s="1378"/>
      <c r="AA99" s="1378"/>
      <c r="AB99" s="1411" t="s">
        <v>732</v>
      </c>
      <c r="AC99" s="1378"/>
      <c r="AD99" s="1378"/>
      <c r="AE99" s="1378"/>
      <c r="AF99" s="1378"/>
      <c r="AG99" s="1411" t="s">
        <v>733</v>
      </c>
      <c r="AH99" s="1378"/>
      <c r="AI99" s="1378"/>
      <c r="AJ99" s="1019" t="s">
        <v>417</v>
      </c>
      <c r="AK99" s="1413" t="s">
        <v>734</v>
      </c>
      <c r="AL99" s="1378"/>
      <c r="AM99" s="1378"/>
      <c r="AN99" s="1378"/>
      <c r="AO99" s="1378"/>
      <c r="AP99" s="1378"/>
      <c r="AQ99" s="1015">
        <v>2503795286</v>
      </c>
      <c r="AR99" s="1053">
        <v>0</v>
      </c>
      <c r="AS99" s="1015">
        <v>7721324</v>
      </c>
      <c r="AT99" s="1015">
        <v>0</v>
      </c>
      <c r="AU99" s="1015">
        <v>0</v>
      </c>
      <c r="AV99" s="1053">
        <v>203914520</v>
      </c>
      <c r="AW99" s="1015">
        <v>203914520</v>
      </c>
      <c r="AX99" s="1053">
        <v>409601579</v>
      </c>
      <c r="AY99" s="1015">
        <v>205687059</v>
      </c>
      <c r="AZ99" s="1053">
        <v>408049736</v>
      </c>
      <c r="BA99" s="1015">
        <v>1551843</v>
      </c>
      <c r="BB99" s="1015">
        <v>408049736</v>
      </c>
      <c r="BC99" s="1015">
        <v>0</v>
      </c>
      <c r="BD99" s="1015">
        <v>0</v>
      </c>
      <c r="BG99" s="1057">
        <v>2503795286</v>
      </c>
      <c r="BH99" s="1057">
        <v>0</v>
      </c>
      <c r="BI99" s="1057">
        <v>7721324</v>
      </c>
      <c r="BJ99" s="1057">
        <v>0</v>
      </c>
      <c r="BK99" s="1057">
        <v>0</v>
      </c>
      <c r="BL99" s="1057">
        <v>203914520</v>
      </c>
      <c r="BM99" s="1057">
        <v>203914520</v>
      </c>
      <c r="BN99" s="1057">
        <v>409601579</v>
      </c>
      <c r="BO99" s="1057">
        <v>205687059</v>
      </c>
      <c r="BP99" s="1057">
        <v>408049736</v>
      </c>
      <c r="BQ99" s="1057">
        <v>1551843</v>
      </c>
      <c r="BR99" s="1057">
        <v>408049736</v>
      </c>
      <c r="BS99" s="1057">
        <v>0</v>
      </c>
      <c r="BT99" s="1057">
        <v>0</v>
      </c>
    </row>
    <row r="100" spans="1:72" ht="21.95" customHeight="1" x14ac:dyDescent="0.2">
      <c r="A100" s="1008" t="str">
        <f t="shared" si="2"/>
        <v>A20451210</v>
      </c>
      <c r="B100" s="1411" t="s">
        <v>361</v>
      </c>
      <c r="C100" s="1378"/>
      <c r="D100" s="1411" t="s">
        <v>741</v>
      </c>
      <c r="E100" s="1378"/>
      <c r="F100" s="1411" t="s">
        <v>739</v>
      </c>
      <c r="G100" s="1378"/>
      <c r="H100" s="1411" t="s">
        <v>742</v>
      </c>
      <c r="I100" s="1378"/>
      <c r="J100" s="1411" t="s">
        <v>743</v>
      </c>
      <c r="K100" s="1378"/>
      <c r="L100" s="1378"/>
      <c r="M100" s="1411" t="s">
        <v>751</v>
      </c>
      <c r="N100" s="1378"/>
      <c r="O100" s="1378"/>
      <c r="P100" s="1411"/>
      <c r="Q100" s="1378"/>
      <c r="R100" s="1411"/>
      <c r="S100" s="1378"/>
      <c r="T100" s="1412" t="s">
        <v>419</v>
      </c>
      <c r="U100" s="1378"/>
      <c r="V100" s="1378"/>
      <c r="W100" s="1378"/>
      <c r="X100" s="1378"/>
      <c r="Y100" s="1378"/>
      <c r="Z100" s="1378"/>
      <c r="AA100" s="1378"/>
      <c r="AB100" s="1411" t="s">
        <v>732</v>
      </c>
      <c r="AC100" s="1378"/>
      <c r="AD100" s="1378"/>
      <c r="AE100" s="1378"/>
      <c r="AF100" s="1378"/>
      <c r="AG100" s="1411" t="s">
        <v>733</v>
      </c>
      <c r="AH100" s="1378"/>
      <c r="AI100" s="1378"/>
      <c r="AJ100" s="1019" t="s">
        <v>417</v>
      </c>
      <c r="AK100" s="1413" t="s">
        <v>734</v>
      </c>
      <c r="AL100" s="1378"/>
      <c r="AM100" s="1378"/>
      <c r="AN100" s="1378"/>
      <c r="AO100" s="1378"/>
      <c r="AP100" s="1378"/>
      <c r="AQ100" s="1015">
        <v>2000000</v>
      </c>
      <c r="AR100" s="1053">
        <v>0</v>
      </c>
      <c r="AS100" s="1015">
        <v>1000000</v>
      </c>
      <c r="AT100" s="1015">
        <v>0</v>
      </c>
      <c r="AU100" s="1015">
        <v>0</v>
      </c>
      <c r="AV100" s="1053">
        <v>0</v>
      </c>
      <c r="AW100" s="1015">
        <v>0</v>
      </c>
      <c r="AX100" s="1053">
        <v>0</v>
      </c>
      <c r="AY100" s="1015">
        <v>0</v>
      </c>
      <c r="AZ100" s="1053">
        <v>0</v>
      </c>
      <c r="BA100" s="1015">
        <v>0</v>
      </c>
      <c r="BB100" s="1015">
        <v>0</v>
      </c>
      <c r="BC100" s="1015">
        <v>0</v>
      </c>
      <c r="BD100" s="1015">
        <v>0</v>
      </c>
      <c r="BG100" s="1057">
        <v>2000000</v>
      </c>
      <c r="BH100" s="1057">
        <v>0</v>
      </c>
      <c r="BI100" s="1057">
        <v>1000000</v>
      </c>
      <c r="BJ100" s="1057">
        <v>0</v>
      </c>
      <c r="BK100" s="1057">
        <v>0</v>
      </c>
      <c r="BL100" s="1057">
        <v>0</v>
      </c>
      <c r="BM100" s="1057">
        <v>0</v>
      </c>
      <c r="BN100" s="1057">
        <v>0</v>
      </c>
      <c r="BO100" s="1057">
        <v>0</v>
      </c>
      <c r="BP100" s="1057">
        <v>0</v>
      </c>
      <c r="BQ100" s="1057">
        <v>0</v>
      </c>
      <c r="BR100" s="1057">
        <v>0</v>
      </c>
      <c r="BS100" s="1057">
        <v>0</v>
      </c>
      <c r="BT100" s="1057">
        <v>0</v>
      </c>
    </row>
    <row r="101" spans="1:72" ht="21.95" customHeight="1" x14ac:dyDescent="0.2">
      <c r="A101" s="1008" t="str">
        <f t="shared" si="2"/>
        <v>A20451310</v>
      </c>
      <c r="B101" s="1411" t="s">
        <v>361</v>
      </c>
      <c r="C101" s="1378"/>
      <c r="D101" s="1411" t="s">
        <v>741</v>
      </c>
      <c r="E101" s="1378"/>
      <c r="F101" s="1411" t="s">
        <v>739</v>
      </c>
      <c r="G101" s="1378"/>
      <c r="H101" s="1411" t="s">
        <v>742</v>
      </c>
      <c r="I101" s="1378"/>
      <c r="J101" s="1411" t="s">
        <v>743</v>
      </c>
      <c r="K101" s="1378"/>
      <c r="L101" s="1378"/>
      <c r="M101" s="1411" t="s">
        <v>765</v>
      </c>
      <c r="N101" s="1378"/>
      <c r="O101" s="1378"/>
      <c r="P101" s="1411"/>
      <c r="Q101" s="1378"/>
      <c r="R101" s="1411"/>
      <c r="S101" s="1378"/>
      <c r="T101" s="1412" t="s">
        <v>420</v>
      </c>
      <c r="U101" s="1378"/>
      <c r="V101" s="1378"/>
      <c r="W101" s="1378"/>
      <c r="X101" s="1378"/>
      <c r="Y101" s="1378"/>
      <c r="Z101" s="1378"/>
      <c r="AA101" s="1378"/>
      <c r="AB101" s="1411" t="s">
        <v>732</v>
      </c>
      <c r="AC101" s="1378"/>
      <c r="AD101" s="1378"/>
      <c r="AE101" s="1378"/>
      <c r="AF101" s="1378"/>
      <c r="AG101" s="1411" t="s">
        <v>733</v>
      </c>
      <c r="AH101" s="1378"/>
      <c r="AI101" s="1378"/>
      <c r="AJ101" s="1019" t="s">
        <v>417</v>
      </c>
      <c r="AK101" s="1413" t="s">
        <v>734</v>
      </c>
      <c r="AL101" s="1378"/>
      <c r="AM101" s="1378"/>
      <c r="AN101" s="1378"/>
      <c r="AO101" s="1378"/>
      <c r="AP101" s="1378"/>
      <c r="AQ101" s="1015">
        <v>0</v>
      </c>
      <c r="AR101" s="1053">
        <v>0</v>
      </c>
      <c r="AS101" s="1015">
        <v>0</v>
      </c>
      <c r="AT101" s="1015">
        <v>0</v>
      </c>
      <c r="AU101" s="1015">
        <v>0</v>
      </c>
      <c r="AV101" s="1053">
        <v>0</v>
      </c>
      <c r="AW101" s="1015">
        <v>0</v>
      </c>
      <c r="AX101" s="1053">
        <v>0</v>
      </c>
      <c r="AY101" s="1015">
        <v>0</v>
      </c>
      <c r="AZ101" s="1053">
        <v>0</v>
      </c>
      <c r="BA101" s="1015">
        <v>0</v>
      </c>
      <c r="BB101" s="1015">
        <v>0</v>
      </c>
      <c r="BC101" s="1015">
        <v>0</v>
      </c>
      <c r="BD101" s="1015">
        <v>0</v>
      </c>
      <c r="BG101" s="1057">
        <v>0</v>
      </c>
      <c r="BH101" s="1057">
        <v>0</v>
      </c>
      <c r="BI101" s="1057">
        <v>0</v>
      </c>
      <c r="BJ101" s="1057">
        <v>0</v>
      </c>
      <c r="BK101" s="1057">
        <v>0</v>
      </c>
      <c r="BL101" s="1057">
        <v>0</v>
      </c>
      <c r="BM101" s="1057">
        <v>0</v>
      </c>
      <c r="BN101" s="1057">
        <v>0</v>
      </c>
      <c r="BO101" s="1057">
        <v>0</v>
      </c>
      <c r="BP101" s="1057">
        <v>0</v>
      </c>
      <c r="BQ101" s="1057">
        <v>0</v>
      </c>
      <c r="BR101" s="1057">
        <v>0</v>
      </c>
      <c r="BS101" s="1057">
        <v>0</v>
      </c>
      <c r="BT101" s="1057">
        <v>0</v>
      </c>
    </row>
    <row r="102" spans="1:72" ht="21.95" customHeight="1" x14ac:dyDescent="0.2">
      <c r="A102" s="1008" t="str">
        <f t="shared" si="2"/>
        <v>A204610</v>
      </c>
      <c r="B102" s="1403" t="s">
        <v>361</v>
      </c>
      <c r="C102" s="1378"/>
      <c r="D102" s="1403" t="s">
        <v>741</v>
      </c>
      <c r="E102" s="1378"/>
      <c r="F102" s="1403" t="s">
        <v>739</v>
      </c>
      <c r="G102" s="1378"/>
      <c r="H102" s="1403" t="s">
        <v>742</v>
      </c>
      <c r="I102" s="1378"/>
      <c r="J102" s="1403" t="s">
        <v>753</v>
      </c>
      <c r="K102" s="1378"/>
      <c r="L102" s="1378"/>
      <c r="M102" s="1403"/>
      <c r="N102" s="1378"/>
      <c r="O102" s="1378"/>
      <c r="P102" s="1403"/>
      <c r="Q102" s="1378"/>
      <c r="R102" s="1403"/>
      <c r="S102" s="1378"/>
      <c r="T102" s="1402" t="s">
        <v>766</v>
      </c>
      <c r="U102" s="1378"/>
      <c r="V102" s="1378"/>
      <c r="W102" s="1378"/>
      <c r="X102" s="1378"/>
      <c r="Y102" s="1378"/>
      <c r="Z102" s="1378"/>
      <c r="AA102" s="1378"/>
      <c r="AB102" s="1403" t="s">
        <v>732</v>
      </c>
      <c r="AC102" s="1378"/>
      <c r="AD102" s="1378"/>
      <c r="AE102" s="1378"/>
      <c r="AF102" s="1378"/>
      <c r="AG102" s="1403" t="s">
        <v>733</v>
      </c>
      <c r="AH102" s="1378"/>
      <c r="AI102" s="1378"/>
      <c r="AJ102" s="1016" t="s">
        <v>417</v>
      </c>
      <c r="AK102" s="1404" t="s">
        <v>734</v>
      </c>
      <c r="AL102" s="1378"/>
      <c r="AM102" s="1378"/>
      <c r="AN102" s="1378"/>
      <c r="AO102" s="1378"/>
      <c r="AP102" s="1378"/>
      <c r="AQ102" s="1015">
        <v>2379558591.04</v>
      </c>
      <c r="AR102" s="1053">
        <v>0</v>
      </c>
      <c r="AS102" s="1015">
        <v>9348203.0399999991</v>
      </c>
      <c r="AT102" s="1015">
        <v>0</v>
      </c>
      <c r="AU102" s="1015">
        <v>0</v>
      </c>
      <c r="AV102" s="1053">
        <v>0</v>
      </c>
      <c r="AW102" s="1015">
        <v>0</v>
      </c>
      <c r="AX102" s="1053">
        <v>94021157</v>
      </c>
      <c r="AY102" s="1015">
        <v>94021157</v>
      </c>
      <c r="AZ102" s="1053">
        <v>94021157</v>
      </c>
      <c r="BA102" s="1015">
        <v>0</v>
      </c>
      <c r="BB102" s="1015">
        <v>94021157</v>
      </c>
      <c r="BC102" s="1015">
        <v>0</v>
      </c>
      <c r="BD102" s="1015">
        <v>0</v>
      </c>
      <c r="BG102" s="1057">
        <v>2379558591.04</v>
      </c>
      <c r="BH102" s="1057">
        <v>0</v>
      </c>
      <c r="BI102" s="1057">
        <v>9348203.0399999991</v>
      </c>
      <c r="BJ102" s="1057">
        <v>0</v>
      </c>
      <c r="BK102" s="1057">
        <v>0</v>
      </c>
      <c r="BL102" s="1057">
        <v>0</v>
      </c>
      <c r="BM102" s="1057">
        <v>0</v>
      </c>
      <c r="BN102" s="1057">
        <v>94021157</v>
      </c>
      <c r="BO102" s="1057">
        <v>94021157</v>
      </c>
      <c r="BP102" s="1057">
        <v>94021157</v>
      </c>
      <c r="BQ102" s="1057">
        <v>0</v>
      </c>
      <c r="BR102" s="1057">
        <v>94021157</v>
      </c>
      <c r="BS102" s="1057">
        <v>0</v>
      </c>
      <c r="BT102" s="1057">
        <v>0</v>
      </c>
    </row>
    <row r="103" spans="1:72" ht="21.95" customHeight="1" x14ac:dyDescent="0.2">
      <c r="A103" s="1008" t="str">
        <f t="shared" si="2"/>
        <v>A2046210</v>
      </c>
      <c r="B103" s="1411" t="s">
        <v>361</v>
      </c>
      <c r="C103" s="1378"/>
      <c r="D103" s="1411" t="s">
        <v>741</v>
      </c>
      <c r="E103" s="1378"/>
      <c r="F103" s="1411" t="s">
        <v>739</v>
      </c>
      <c r="G103" s="1378"/>
      <c r="H103" s="1411" t="s">
        <v>742</v>
      </c>
      <c r="I103" s="1378"/>
      <c r="J103" s="1411" t="s">
        <v>753</v>
      </c>
      <c r="K103" s="1378"/>
      <c r="L103" s="1378"/>
      <c r="M103" s="1411" t="s">
        <v>741</v>
      </c>
      <c r="N103" s="1378"/>
      <c r="O103" s="1378"/>
      <c r="P103" s="1411"/>
      <c r="Q103" s="1378"/>
      <c r="R103" s="1411"/>
      <c r="S103" s="1378"/>
      <c r="T103" s="1412" t="s">
        <v>421</v>
      </c>
      <c r="U103" s="1378"/>
      <c r="V103" s="1378"/>
      <c r="W103" s="1378"/>
      <c r="X103" s="1378"/>
      <c r="Y103" s="1378"/>
      <c r="Z103" s="1378"/>
      <c r="AA103" s="1378"/>
      <c r="AB103" s="1411" t="s">
        <v>732</v>
      </c>
      <c r="AC103" s="1378"/>
      <c r="AD103" s="1378"/>
      <c r="AE103" s="1378"/>
      <c r="AF103" s="1378"/>
      <c r="AG103" s="1411" t="s">
        <v>733</v>
      </c>
      <c r="AH103" s="1378"/>
      <c r="AI103" s="1378"/>
      <c r="AJ103" s="1019" t="s">
        <v>417</v>
      </c>
      <c r="AK103" s="1413" t="s">
        <v>734</v>
      </c>
      <c r="AL103" s="1378"/>
      <c r="AM103" s="1378"/>
      <c r="AN103" s="1378"/>
      <c r="AO103" s="1378"/>
      <c r="AP103" s="1378"/>
      <c r="AQ103" s="1015">
        <v>1247737438.04</v>
      </c>
      <c r="AR103" s="1053">
        <v>0</v>
      </c>
      <c r="AS103" s="1015">
        <v>2148203.04</v>
      </c>
      <c r="AT103" s="1015">
        <v>0</v>
      </c>
      <c r="AU103" s="1015">
        <v>0</v>
      </c>
      <c r="AV103" s="1053">
        <v>0</v>
      </c>
      <c r="AW103" s="1015">
        <v>0</v>
      </c>
      <c r="AX103" s="1053">
        <v>94021157</v>
      </c>
      <c r="AY103" s="1015">
        <v>94021157</v>
      </c>
      <c r="AZ103" s="1053">
        <v>94021157</v>
      </c>
      <c r="BA103" s="1015">
        <v>0</v>
      </c>
      <c r="BB103" s="1015">
        <v>94021157</v>
      </c>
      <c r="BC103" s="1015">
        <v>0</v>
      </c>
      <c r="BD103" s="1015">
        <v>0</v>
      </c>
      <c r="BG103" s="1057">
        <v>1247737438.04</v>
      </c>
      <c r="BH103" s="1057">
        <v>0</v>
      </c>
      <c r="BI103" s="1057">
        <v>2148203.04</v>
      </c>
      <c r="BJ103" s="1057">
        <v>0</v>
      </c>
      <c r="BK103" s="1057">
        <v>0</v>
      </c>
      <c r="BL103" s="1057">
        <v>0</v>
      </c>
      <c r="BM103" s="1057">
        <v>0</v>
      </c>
      <c r="BN103" s="1057">
        <v>94021157</v>
      </c>
      <c r="BO103" s="1057">
        <v>94021157</v>
      </c>
      <c r="BP103" s="1057">
        <v>94021157</v>
      </c>
      <c r="BQ103" s="1057">
        <v>0</v>
      </c>
      <c r="BR103" s="1057">
        <v>94021157</v>
      </c>
      <c r="BS103" s="1057">
        <v>0</v>
      </c>
      <c r="BT103" s="1057">
        <v>0</v>
      </c>
    </row>
    <row r="104" spans="1:72" ht="21.95" customHeight="1" x14ac:dyDescent="0.2">
      <c r="A104" s="1008" t="str">
        <f t="shared" si="2"/>
        <v>A2046310</v>
      </c>
      <c r="B104" s="1411" t="s">
        <v>361</v>
      </c>
      <c r="C104" s="1378"/>
      <c r="D104" s="1411" t="s">
        <v>741</v>
      </c>
      <c r="E104" s="1378"/>
      <c r="F104" s="1411" t="s">
        <v>739</v>
      </c>
      <c r="G104" s="1378"/>
      <c r="H104" s="1411" t="s">
        <v>742</v>
      </c>
      <c r="I104" s="1378"/>
      <c r="J104" s="1411" t="s">
        <v>753</v>
      </c>
      <c r="K104" s="1378"/>
      <c r="L104" s="1378"/>
      <c r="M104" s="1411" t="s">
        <v>748</v>
      </c>
      <c r="N104" s="1378"/>
      <c r="O104" s="1378"/>
      <c r="P104" s="1411"/>
      <c r="Q104" s="1378"/>
      <c r="R104" s="1411"/>
      <c r="S104" s="1378"/>
      <c r="T104" s="1412" t="s">
        <v>422</v>
      </c>
      <c r="U104" s="1378"/>
      <c r="V104" s="1378"/>
      <c r="W104" s="1378"/>
      <c r="X104" s="1378"/>
      <c r="Y104" s="1378"/>
      <c r="Z104" s="1378"/>
      <c r="AA104" s="1378"/>
      <c r="AB104" s="1411" t="s">
        <v>732</v>
      </c>
      <c r="AC104" s="1378"/>
      <c r="AD104" s="1378"/>
      <c r="AE104" s="1378"/>
      <c r="AF104" s="1378"/>
      <c r="AG104" s="1411" t="s">
        <v>733</v>
      </c>
      <c r="AH104" s="1378"/>
      <c r="AI104" s="1378"/>
      <c r="AJ104" s="1019" t="s">
        <v>417</v>
      </c>
      <c r="AK104" s="1413" t="s">
        <v>734</v>
      </c>
      <c r="AL104" s="1378"/>
      <c r="AM104" s="1378"/>
      <c r="AN104" s="1378"/>
      <c r="AO104" s="1378"/>
      <c r="AP104" s="1378"/>
      <c r="AQ104" s="1015">
        <v>7500000</v>
      </c>
      <c r="AR104" s="1053">
        <v>0</v>
      </c>
      <c r="AS104" s="1015">
        <v>7200000</v>
      </c>
      <c r="AT104" s="1015">
        <v>0</v>
      </c>
      <c r="AU104" s="1015">
        <v>0</v>
      </c>
      <c r="AV104" s="1053">
        <v>0</v>
      </c>
      <c r="AW104" s="1015">
        <v>0</v>
      </c>
      <c r="AX104" s="1053">
        <v>0</v>
      </c>
      <c r="AY104" s="1015">
        <v>0</v>
      </c>
      <c r="AZ104" s="1053">
        <v>0</v>
      </c>
      <c r="BA104" s="1015">
        <v>0</v>
      </c>
      <c r="BB104" s="1015">
        <v>0</v>
      </c>
      <c r="BC104" s="1015">
        <v>0</v>
      </c>
      <c r="BD104" s="1015">
        <v>0</v>
      </c>
      <c r="BG104" s="1057">
        <v>7500000</v>
      </c>
      <c r="BH104" s="1057">
        <v>0</v>
      </c>
      <c r="BI104" s="1057">
        <v>7200000</v>
      </c>
      <c r="BJ104" s="1057">
        <v>0</v>
      </c>
      <c r="BK104" s="1057">
        <v>0</v>
      </c>
      <c r="BL104" s="1057">
        <v>0</v>
      </c>
      <c r="BM104" s="1057">
        <v>0</v>
      </c>
      <c r="BN104" s="1057">
        <v>0</v>
      </c>
      <c r="BO104" s="1057">
        <v>0</v>
      </c>
      <c r="BP104" s="1057">
        <v>0</v>
      </c>
      <c r="BQ104" s="1057">
        <v>0</v>
      </c>
      <c r="BR104" s="1057">
        <v>0</v>
      </c>
      <c r="BS104" s="1057">
        <v>0</v>
      </c>
      <c r="BT104" s="1057">
        <v>0</v>
      </c>
    </row>
    <row r="105" spans="1:72" ht="21.95" customHeight="1" x14ac:dyDescent="0.2">
      <c r="A105" s="1008" t="str">
        <f t="shared" si="2"/>
        <v>A2046510</v>
      </c>
      <c r="B105" s="1411" t="s">
        <v>361</v>
      </c>
      <c r="C105" s="1378"/>
      <c r="D105" s="1411" t="s">
        <v>741</v>
      </c>
      <c r="E105" s="1378"/>
      <c r="F105" s="1411" t="s">
        <v>739</v>
      </c>
      <c r="G105" s="1378"/>
      <c r="H105" s="1411" t="s">
        <v>742</v>
      </c>
      <c r="I105" s="1378"/>
      <c r="J105" s="1411" t="s">
        <v>753</v>
      </c>
      <c r="K105" s="1378"/>
      <c r="L105" s="1378"/>
      <c r="M105" s="1411" t="s">
        <v>743</v>
      </c>
      <c r="N105" s="1378"/>
      <c r="O105" s="1378"/>
      <c r="P105" s="1411"/>
      <c r="Q105" s="1378"/>
      <c r="R105" s="1411"/>
      <c r="S105" s="1378"/>
      <c r="T105" s="1412" t="s">
        <v>423</v>
      </c>
      <c r="U105" s="1378"/>
      <c r="V105" s="1378"/>
      <c r="W105" s="1378"/>
      <c r="X105" s="1378"/>
      <c r="Y105" s="1378"/>
      <c r="Z105" s="1378"/>
      <c r="AA105" s="1378"/>
      <c r="AB105" s="1411" t="s">
        <v>732</v>
      </c>
      <c r="AC105" s="1378"/>
      <c r="AD105" s="1378"/>
      <c r="AE105" s="1378"/>
      <c r="AF105" s="1378"/>
      <c r="AG105" s="1411" t="s">
        <v>733</v>
      </c>
      <c r="AH105" s="1378"/>
      <c r="AI105" s="1378"/>
      <c r="AJ105" s="1019" t="s">
        <v>417</v>
      </c>
      <c r="AK105" s="1413" t="s">
        <v>734</v>
      </c>
      <c r="AL105" s="1378"/>
      <c r="AM105" s="1378"/>
      <c r="AN105" s="1378"/>
      <c r="AO105" s="1378"/>
      <c r="AP105" s="1378"/>
      <c r="AQ105" s="1015">
        <v>1124321153</v>
      </c>
      <c r="AR105" s="1053">
        <v>0</v>
      </c>
      <c r="AS105" s="1015">
        <v>0</v>
      </c>
      <c r="AT105" s="1015">
        <v>0</v>
      </c>
      <c r="AU105" s="1015">
        <v>0</v>
      </c>
      <c r="AV105" s="1053">
        <v>0</v>
      </c>
      <c r="AW105" s="1015">
        <v>0</v>
      </c>
      <c r="AX105" s="1053">
        <v>0</v>
      </c>
      <c r="AY105" s="1015">
        <v>0</v>
      </c>
      <c r="AZ105" s="1053">
        <v>0</v>
      </c>
      <c r="BA105" s="1015">
        <v>0</v>
      </c>
      <c r="BB105" s="1015">
        <v>0</v>
      </c>
      <c r="BC105" s="1015">
        <v>0</v>
      </c>
      <c r="BD105" s="1015">
        <v>0</v>
      </c>
      <c r="BG105" s="1057">
        <v>1124321153</v>
      </c>
      <c r="BH105" s="1057">
        <v>0</v>
      </c>
      <c r="BI105" s="1057">
        <v>0</v>
      </c>
      <c r="BJ105" s="1057">
        <v>0</v>
      </c>
      <c r="BK105" s="1057">
        <v>0</v>
      </c>
      <c r="BL105" s="1057">
        <v>0</v>
      </c>
      <c r="BM105" s="1057">
        <v>0</v>
      </c>
      <c r="BN105" s="1057">
        <v>0</v>
      </c>
      <c r="BO105" s="1057">
        <v>0</v>
      </c>
      <c r="BP105" s="1057">
        <v>0</v>
      </c>
      <c r="BQ105" s="1057">
        <v>0</v>
      </c>
      <c r="BR105" s="1057">
        <v>0</v>
      </c>
      <c r="BS105" s="1057">
        <v>0</v>
      </c>
      <c r="BT105" s="1057">
        <v>0</v>
      </c>
    </row>
    <row r="106" spans="1:72" ht="21.95" customHeight="1" x14ac:dyDescent="0.2">
      <c r="A106" s="1008" t="str">
        <f t="shared" si="2"/>
        <v>A204710</v>
      </c>
      <c r="B106" s="1403" t="s">
        <v>361</v>
      </c>
      <c r="C106" s="1378"/>
      <c r="D106" s="1403" t="s">
        <v>741</v>
      </c>
      <c r="E106" s="1378"/>
      <c r="F106" s="1403" t="s">
        <v>739</v>
      </c>
      <c r="G106" s="1378"/>
      <c r="H106" s="1403" t="s">
        <v>742</v>
      </c>
      <c r="I106" s="1378"/>
      <c r="J106" s="1403" t="s">
        <v>754</v>
      </c>
      <c r="K106" s="1378"/>
      <c r="L106" s="1378"/>
      <c r="M106" s="1403"/>
      <c r="N106" s="1378"/>
      <c r="O106" s="1378"/>
      <c r="P106" s="1403"/>
      <c r="Q106" s="1378"/>
      <c r="R106" s="1403"/>
      <c r="S106" s="1378"/>
      <c r="T106" s="1402" t="s">
        <v>644</v>
      </c>
      <c r="U106" s="1378"/>
      <c r="V106" s="1378"/>
      <c r="W106" s="1378"/>
      <c r="X106" s="1378"/>
      <c r="Y106" s="1378"/>
      <c r="Z106" s="1378"/>
      <c r="AA106" s="1378"/>
      <c r="AB106" s="1403" t="s">
        <v>732</v>
      </c>
      <c r="AC106" s="1378"/>
      <c r="AD106" s="1378"/>
      <c r="AE106" s="1378"/>
      <c r="AF106" s="1378"/>
      <c r="AG106" s="1403" t="s">
        <v>733</v>
      </c>
      <c r="AH106" s="1378"/>
      <c r="AI106" s="1378"/>
      <c r="AJ106" s="1016" t="s">
        <v>417</v>
      </c>
      <c r="AK106" s="1404" t="s">
        <v>734</v>
      </c>
      <c r="AL106" s="1378"/>
      <c r="AM106" s="1378"/>
      <c r="AN106" s="1378"/>
      <c r="AO106" s="1378"/>
      <c r="AP106" s="1378"/>
      <c r="AQ106" s="1015">
        <v>25000000</v>
      </c>
      <c r="AR106" s="1053">
        <v>281500</v>
      </c>
      <c r="AS106" s="1015">
        <v>10417643</v>
      </c>
      <c r="AT106" s="1015">
        <v>0</v>
      </c>
      <c r="AU106" s="1015">
        <v>0</v>
      </c>
      <c r="AV106" s="1053">
        <v>4709500</v>
      </c>
      <c r="AW106" s="1015">
        <v>4428000</v>
      </c>
      <c r="AX106" s="1053">
        <v>281500</v>
      </c>
      <c r="AY106" s="1015">
        <v>4428000</v>
      </c>
      <c r="AZ106" s="1053">
        <v>281500</v>
      </c>
      <c r="BA106" s="1015">
        <v>0</v>
      </c>
      <c r="BB106" s="1015">
        <v>281500</v>
      </c>
      <c r="BC106" s="1015">
        <v>0</v>
      </c>
      <c r="BD106" s="1015">
        <v>0</v>
      </c>
      <c r="BG106" s="1057">
        <v>25000000</v>
      </c>
      <c r="BH106" s="1057">
        <v>281500</v>
      </c>
      <c r="BI106" s="1057">
        <v>10417643</v>
      </c>
      <c r="BJ106" s="1057">
        <v>0</v>
      </c>
      <c r="BK106" s="1057">
        <v>0</v>
      </c>
      <c r="BL106" s="1057">
        <v>4709500</v>
      </c>
      <c r="BM106" s="1057">
        <v>4428000</v>
      </c>
      <c r="BN106" s="1057">
        <v>281500</v>
      </c>
      <c r="BO106" s="1057">
        <v>4428000</v>
      </c>
      <c r="BP106" s="1057">
        <v>281500</v>
      </c>
      <c r="BQ106" s="1057">
        <v>0</v>
      </c>
      <c r="BR106" s="1057">
        <v>281500</v>
      </c>
      <c r="BS106" s="1057">
        <v>0</v>
      </c>
      <c r="BT106" s="1057">
        <v>0</v>
      </c>
    </row>
    <row r="107" spans="1:72" ht="21.95" customHeight="1" x14ac:dyDescent="0.2">
      <c r="A107" s="1008" t="str">
        <f t="shared" si="2"/>
        <v>A2047510</v>
      </c>
      <c r="B107" s="1411" t="s">
        <v>361</v>
      </c>
      <c r="C107" s="1378"/>
      <c r="D107" s="1411" t="s">
        <v>741</v>
      </c>
      <c r="E107" s="1378"/>
      <c r="F107" s="1411" t="s">
        <v>739</v>
      </c>
      <c r="G107" s="1378"/>
      <c r="H107" s="1411" t="s">
        <v>742</v>
      </c>
      <c r="I107" s="1378"/>
      <c r="J107" s="1411" t="s">
        <v>754</v>
      </c>
      <c r="K107" s="1378"/>
      <c r="L107" s="1378"/>
      <c r="M107" s="1411" t="s">
        <v>743</v>
      </c>
      <c r="N107" s="1378"/>
      <c r="O107" s="1378"/>
      <c r="P107" s="1411"/>
      <c r="Q107" s="1378"/>
      <c r="R107" s="1411"/>
      <c r="S107" s="1378"/>
      <c r="T107" s="1412" t="s">
        <v>424</v>
      </c>
      <c r="U107" s="1378"/>
      <c r="V107" s="1378"/>
      <c r="W107" s="1378"/>
      <c r="X107" s="1378"/>
      <c r="Y107" s="1378"/>
      <c r="Z107" s="1378"/>
      <c r="AA107" s="1378"/>
      <c r="AB107" s="1411" t="s">
        <v>732</v>
      </c>
      <c r="AC107" s="1378"/>
      <c r="AD107" s="1378"/>
      <c r="AE107" s="1378"/>
      <c r="AF107" s="1378"/>
      <c r="AG107" s="1411" t="s">
        <v>733</v>
      </c>
      <c r="AH107" s="1378"/>
      <c r="AI107" s="1378"/>
      <c r="AJ107" s="1019" t="s">
        <v>417</v>
      </c>
      <c r="AK107" s="1413" t="s">
        <v>734</v>
      </c>
      <c r="AL107" s="1378"/>
      <c r="AM107" s="1378"/>
      <c r="AN107" s="1378"/>
      <c r="AO107" s="1378"/>
      <c r="AP107" s="1378"/>
      <c r="AQ107" s="1015">
        <v>20000000</v>
      </c>
      <c r="AR107" s="1053">
        <v>0</v>
      </c>
      <c r="AS107" s="1015">
        <v>9800000</v>
      </c>
      <c r="AT107" s="1015">
        <v>0</v>
      </c>
      <c r="AU107" s="1015">
        <v>0</v>
      </c>
      <c r="AV107" s="1053">
        <v>4428000</v>
      </c>
      <c r="AW107" s="1015">
        <v>4428000</v>
      </c>
      <c r="AX107" s="1053">
        <v>0</v>
      </c>
      <c r="AY107" s="1015">
        <v>4428000</v>
      </c>
      <c r="AZ107" s="1053">
        <v>0</v>
      </c>
      <c r="BA107" s="1015">
        <v>0</v>
      </c>
      <c r="BB107" s="1015">
        <v>0</v>
      </c>
      <c r="BC107" s="1015">
        <v>0</v>
      </c>
      <c r="BD107" s="1015">
        <v>0</v>
      </c>
      <c r="BG107" s="1057">
        <v>20000000</v>
      </c>
      <c r="BH107" s="1057">
        <v>0</v>
      </c>
      <c r="BI107" s="1057">
        <v>9800000</v>
      </c>
      <c r="BJ107" s="1057">
        <v>0</v>
      </c>
      <c r="BK107" s="1057">
        <v>0</v>
      </c>
      <c r="BL107" s="1057">
        <v>4428000</v>
      </c>
      <c r="BM107" s="1057">
        <v>4428000</v>
      </c>
      <c r="BN107" s="1057">
        <v>0</v>
      </c>
      <c r="BO107" s="1057">
        <v>4428000</v>
      </c>
      <c r="BP107" s="1057">
        <v>0</v>
      </c>
      <c r="BQ107" s="1057">
        <v>0</v>
      </c>
      <c r="BR107" s="1057">
        <v>0</v>
      </c>
      <c r="BS107" s="1057">
        <v>0</v>
      </c>
      <c r="BT107" s="1057">
        <v>0</v>
      </c>
    </row>
    <row r="108" spans="1:72" ht="21.95" customHeight="1" x14ac:dyDescent="0.2">
      <c r="A108" s="1008" t="str">
        <f t="shared" si="2"/>
        <v>A2047610</v>
      </c>
      <c r="B108" s="1411" t="s">
        <v>361</v>
      </c>
      <c r="C108" s="1378"/>
      <c r="D108" s="1411" t="s">
        <v>741</v>
      </c>
      <c r="E108" s="1378"/>
      <c r="F108" s="1411" t="s">
        <v>739</v>
      </c>
      <c r="G108" s="1378"/>
      <c r="H108" s="1411" t="s">
        <v>742</v>
      </c>
      <c r="I108" s="1378"/>
      <c r="J108" s="1411" t="s">
        <v>754</v>
      </c>
      <c r="K108" s="1378"/>
      <c r="L108" s="1378"/>
      <c r="M108" s="1411" t="s">
        <v>753</v>
      </c>
      <c r="N108" s="1378"/>
      <c r="O108" s="1378"/>
      <c r="P108" s="1411"/>
      <c r="Q108" s="1378"/>
      <c r="R108" s="1411"/>
      <c r="S108" s="1378"/>
      <c r="T108" s="1412" t="s">
        <v>425</v>
      </c>
      <c r="U108" s="1378"/>
      <c r="V108" s="1378"/>
      <c r="W108" s="1378"/>
      <c r="X108" s="1378"/>
      <c r="Y108" s="1378"/>
      <c r="Z108" s="1378"/>
      <c r="AA108" s="1378"/>
      <c r="AB108" s="1411" t="s">
        <v>732</v>
      </c>
      <c r="AC108" s="1378"/>
      <c r="AD108" s="1378"/>
      <c r="AE108" s="1378"/>
      <c r="AF108" s="1378"/>
      <c r="AG108" s="1411" t="s">
        <v>733</v>
      </c>
      <c r="AH108" s="1378"/>
      <c r="AI108" s="1378"/>
      <c r="AJ108" s="1019" t="s">
        <v>417</v>
      </c>
      <c r="AK108" s="1413" t="s">
        <v>734</v>
      </c>
      <c r="AL108" s="1378"/>
      <c r="AM108" s="1378"/>
      <c r="AN108" s="1378"/>
      <c r="AO108" s="1378"/>
      <c r="AP108" s="1378"/>
      <c r="AQ108" s="1015">
        <v>5000000</v>
      </c>
      <c r="AR108" s="1053">
        <v>281500</v>
      </c>
      <c r="AS108" s="1015">
        <v>617643</v>
      </c>
      <c r="AT108" s="1015">
        <v>0</v>
      </c>
      <c r="AU108" s="1015">
        <v>0</v>
      </c>
      <c r="AV108" s="1053">
        <v>281500</v>
      </c>
      <c r="AW108" s="1015">
        <v>0</v>
      </c>
      <c r="AX108" s="1053">
        <v>281500</v>
      </c>
      <c r="AY108" s="1015">
        <v>0</v>
      </c>
      <c r="AZ108" s="1053">
        <v>281500</v>
      </c>
      <c r="BA108" s="1015">
        <v>0</v>
      </c>
      <c r="BB108" s="1015">
        <v>281500</v>
      </c>
      <c r="BC108" s="1015">
        <v>0</v>
      </c>
      <c r="BD108" s="1015">
        <v>0</v>
      </c>
      <c r="BG108" s="1057">
        <v>5000000</v>
      </c>
      <c r="BH108" s="1057">
        <v>281500</v>
      </c>
      <c r="BI108" s="1057">
        <v>617643</v>
      </c>
      <c r="BJ108" s="1057">
        <v>0</v>
      </c>
      <c r="BK108" s="1057">
        <v>0</v>
      </c>
      <c r="BL108" s="1057">
        <v>281500</v>
      </c>
      <c r="BM108" s="1057">
        <v>0</v>
      </c>
      <c r="BN108" s="1057">
        <v>281500</v>
      </c>
      <c r="BO108" s="1057">
        <v>0</v>
      </c>
      <c r="BP108" s="1057">
        <v>281500</v>
      </c>
      <c r="BQ108" s="1057">
        <v>0</v>
      </c>
      <c r="BR108" s="1057">
        <v>281500</v>
      </c>
      <c r="BS108" s="1057">
        <v>0</v>
      </c>
      <c r="BT108" s="1057">
        <v>0</v>
      </c>
    </row>
    <row r="109" spans="1:72" ht="21.95" customHeight="1" x14ac:dyDescent="0.2">
      <c r="A109" s="1008" t="str">
        <f t="shared" si="2"/>
        <v>A204810</v>
      </c>
      <c r="B109" s="1403" t="s">
        <v>361</v>
      </c>
      <c r="C109" s="1378"/>
      <c r="D109" s="1403" t="s">
        <v>741</v>
      </c>
      <c r="E109" s="1378"/>
      <c r="F109" s="1403" t="s">
        <v>739</v>
      </c>
      <c r="G109" s="1378"/>
      <c r="H109" s="1403" t="s">
        <v>742</v>
      </c>
      <c r="I109" s="1378"/>
      <c r="J109" s="1403" t="s">
        <v>755</v>
      </c>
      <c r="K109" s="1378"/>
      <c r="L109" s="1378"/>
      <c r="M109" s="1403"/>
      <c r="N109" s="1378"/>
      <c r="O109" s="1378"/>
      <c r="P109" s="1403"/>
      <c r="Q109" s="1378"/>
      <c r="R109" s="1403"/>
      <c r="S109" s="1378"/>
      <c r="T109" s="1402" t="s">
        <v>767</v>
      </c>
      <c r="U109" s="1378"/>
      <c r="V109" s="1378"/>
      <c r="W109" s="1378"/>
      <c r="X109" s="1378"/>
      <c r="Y109" s="1378"/>
      <c r="Z109" s="1378"/>
      <c r="AA109" s="1378"/>
      <c r="AB109" s="1403" t="s">
        <v>732</v>
      </c>
      <c r="AC109" s="1378"/>
      <c r="AD109" s="1378"/>
      <c r="AE109" s="1378"/>
      <c r="AF109" s="1378"/>
      <c r="AG109" s="1403" t="s">
        <v>733</v>
      </c>
      <c r="AH109" s="1378"/>
      <c r="AI109" s="1378"/>
      <c r="AJ109" s="1016" t="s">
        <v>417</v>
      </c>
      <c r="AK109" s="1404" t="s">
        <v>734</v>
      </c>
      <c r="AL109" s="1378"/>
      <c r="AM109" s="1378"/>
      <c r="AN109" s="1378"/>
      <c r="AO109" s="1378"/>
      <c r="AP109" s="1378"/>
      <c r="AQ109" s="1015">
        <v>1456300000</v>
      </c>
      <c r="AR109" s="1053">
        <v>0</v>
      </c>
      <c r="AS109" s="1015">
        <v>11000000</v>
      </c>
      <c r="AT109" s="1015">
        <v>0</v>
      </c>
      <c r="AU109" s="1015">
        <v>0</v>
      </c>
      <c r="AV109" s="1053">
        <v>139859158</v>
      </c>
      <c r="AW109" s="1015">
        <v>139859158</v>
      </c>
      <c r="AX109" s="1053">
        <v>149582817</v>
      </c>
      <c r="AY109" s="1015">
        <v>9723659</v>
      </c>
      <c r="AZ109" s="1053">
        <v>146169047</v>
      </c>
      <c r="BA109" s="1015">
        <v>3413770</v>
      </c>
      <c r="BB109" s="1015">
        <v>139646272</v>
      </c>
      <c r="BC109" s="1015">
        <v>6522775</v>
      </c>
      <c r="BD109" s="1015">
        <v>8500</v>
      </c>
      <c r="BG109" s="1057">
        <v>1456300000</v>
      </c>
      <c r="BH109" s="1057">
        <v>0</v>
      </c>
      <c r="BI109" s="1057">
        <v>11000000</v>
      </c>
      <c r="BJ109" s="1057">
        <v>0</v>
      </c>
      <c r="BK109" s="1057">
        <v>0</v>
      </c>
      <c r="BL109" s="1057">
        <v>139859158</v>
      </c>
      <c r="BM109" s="1057">
        <v>139859158</v>
      </c>
      <c r="BN109" s="1057">
        <v>149582817</v>
      </c>
      <c r="BO109" s="1057">
        <v>9723659</v>
      </c>
      <c r="BP109" s="1057">
        <v>146169047</v>
      </c>
      <c r="BQ109" s="1057">
        <v>3413770</v>
      </c>
      <c r="BR109" s="1057">
        <v>139646272</v>
      </c>
      <c r="BS109" s="1057">
        <v>6522775</v>
      </c>
      <c r="BT109" s="1057">
        <v>8500</v>
      </c>
    </row>
    <row r="110" spans="1:72" ht="21.95" customHeight="1" x14ac:dyDescent="0.2">
      <c r="A110" s="1008" t="str">
        <f t="shared" si="2"/>
        <v>A2048110</v>
      </c>
      <c r="B110" s="1411" t="s">
        <v>361</v>
      </c>
      <c r="C110" s="1378"/>
      <c r="D110" s="1411" t="s">
        <v>741</v>
      </c>
      <c r="E110" s="1378"/>
      <c r="F110" s="1411" t="s">
        <v>739</v>
      </c>
      <c r="G110" s="1378"/>
      <c r="H110" s="1411" t="s">
        <v>742</v>
      </c>
      <c r="I110" s="1378"/>
      <c r="J110" s="1411" t="s">
        <v>755</v>
      </c>
      <c r="K110" s="1378"/>
      <c r="L110" s="1378"/>
      <c r="M110" s="1411" t="s">
        <v>738</v>
      </c>
      <c r="N110" s="1378"/>
      <c r="O110" s="1378"/>
      <c r="P110" s="1411"/>
      <c r="Q110" s="1378"/>
      <c r="R110" s="1411"/>
      <c r="S110" s="1378"/>
      <c r="T110" s="1412" t="s">
        <v>426</v>
      </c>
      <c r="U110" s="1378"/>
      <c r="V110" s="1378"/>
      <c r="W110" s="1378"/>
      <c r="X110" s="1378"/>
      <c r="Y110" s="1378"/>
      <c r="Z110" s="1378"/>
      <c r="AA110" s="1378"/>
      <c r="AB110" s="1411" t="s">
        <v>732</v>
      </c>
      <c r="AC110" s="1378"/>
      <c r="AD110" s="1378"/>
      <c r="AE110" s="1378"/>
      <c r="AF110" s="1378"/>
      <c r="AG110" s="1411" t="s">
        <v>733</v>
      </c>
      <c r="AH110" s="1378"/>
      <c r="AI110" s="1378"/>
      <c r="AJ110" s="1019" t="s">
        <v>417</v>
      </c>
      <c r="AK110" s="1413" t="s">
        <v>734</v>
      </c>
      <c r="AL110" s="1378"/>
      <c r="AM110" s="1378"/>
      <c r="AN110" s="1378"/>
      <c r="AO110" s="1378"/>
      <c r="AP110" s="1378"/>
      <c r="AQ110" s="1015">
        <v>159000000</v>
      </c>
      <c r="AR110" s="1053">
        <v>0</v>
      </c>
      <c r="AS110" s="1015">
        <v>11000000</v>
      </c>
      <c r="AT110" s="1015">
        <v>0</v>
      </c>
      <c r="AU110" s="1015">
        <v>0</v>
      </c>
      <c r="AV110" s="1053">
        <v>30903370</v>
      </c>
      <c r="AW110" s="1015">
        <v>30903370</v>
      </c>
      <c r="AX110" s="1053">
        <v>37365780</v>
      </c>
      <c r="AY110" s="1015">
        <v>6462410</v>
      </c>
      <c r="AZ110" s="1053">
        <v>37365780</v>
      </c>
      <c r="BA110" s="1015">
        <v>0</v>
      </c>
      <c r="BB110" s="1015">
        <v>37296080</v>
      </c>
      <c r="BC110" s="1015">
        <v>69700</v>
      </c>
      <c r="BD110" s="1015">
        <v>0</v>
      </c>
      <c r="BG110" s="1057">
        <v>159000000</v>
      </c>
      <c r="BH110" s="1057">
        <v>0</v>
      </c>
      <c r="BI110" s="1057">
        <v>11000000</v>
      </c>
      <c r="BJ110" s="1057">
        <v>0</v>
      </c>
      <c r="BK110" s="1057">
        <v>0</v>
      </c>
      <c r="BL110" s="1057">
        <v>30903370</v>
      </c>
      <c r="BM110" s="1057">
        <v>30903370</v>
      </c>
      <c r="BN110" s="1057">
        <v>37365780</v>
      </c>
      <c r="BO110" s="1057">
        <v>6462410</v>
      </c>
      <c r="BP110" s="1057">
        <v>37365780</v>
      </c>
      <c r="BQ110" s="1057">
        <v>0</v>
      </c>
      <c r="BR110" s="1057">
        <v>37296080</v>
      </c>
      <c r="BS110" s="1057">
        <v>69700</v>
      </c>
      <c r="BT110" s="1057">
        <v>0</v>
      </c>
    </row>
    <row r="111" spans="1:72" ht="21.95" customHeight="1" x14ac:dyDescent="0.2">
      <c r="A111" s="1008" t="str">
        <f t="shared" si="2"/>
        <v>A2048210</v>
      </c>
      <c r="B111" s="1411" t="s">
        <v>361</v>
      </c>
      <c r="C111" s="1378"/>
      <c r="D111" s="1411" t="s">
        <v>741</v>
      </c>
      <c r="E111" s="1378"/>
      <c r="F111" s="1411" t="s">
        <v>739</v>
      </c>
      <c r="G111" s="1378"/>
      <c r="H111" s="1411" t="s">
        <v>742</v>
      </c>
      <c r="I111" s="1378"/>
      <c r="J111" s="1411" t="s">
        <v>755</v>
      </c>
      <c r="K111" s="1378"/>
      <c r="L111" s="1378"/>
      <c r="M111" s="1411" t="s">
        <v>741</v>
      </c>
      <c r="N111" s="1378"/>
      <c r="O111" s="1378"/>
      <c r="P111" s="1411"/>
      <c r="Q111" s="1378"/>
      <c r="R111" s="1411"/>
      <c r="S111" s="1378"/>
      <c r="T111" s="1412" t="s">
        <v>427</v>
      </c>
      <c r="U111" s="1378"/>
      <c r="V111" s="1378"/>
      <c r="W111" s="1378"/>
      <c r="X111" s="1378"/>
      <c r="Y111" s="1378"/>
      <c r="Z111" s="1378"/>
      <c r="AA111" s="1378"/>
      <c r="AB111" s="1411" t="s">
        <v>732</v>
      </c>
      <c r="AC111" s="1378"/>
      <c r="AD111" s="1378"/>
      <c r="AE111" s="1378"/>
      <c r="AF111" s="1378"/>
      <c r="AG111" s="1411" t="s">
        <v>733</v>
      </c>
      <c r="AH111" s="1378"/>
      <c r="AI111" s="1378"/>
      <c r="AJ111" s="1019" t="s">
        <v>417</v>
      </c>
      <c r="AK111" s="1413" t="s">
        <v>734</v>
      </c>
      <c r="AL111" s="1378"/>
      <c r="AM111" s="1378"/>
      <c r="AN111" s="1378"/>
      <c r="AO111" s="1378"/>
      <c r="AP111" s="1378"/>
      <c r="AQ111" s="1015">
        <v>848000000</v>
      </c>
      <c r="AR111" s="1053">
        <v>0</v>
      </c>
      <c r="AS111" s="1015">
        <v>0</v>
      </c>
      <c r="AT111" s="1015">
        <v>0</v>
      </c>
      <c r="AU111" s="1015">
        <v>0</v>
      </c>
      <c r="AV111" s="1053">
        <v>77398427</v>
      </c>
      <c r="AW111" s="1015">
        <v>77398427</v>
      </c>
      <c r="AX111" s="1053">
        <v>79845449</v>
      </c>
      <c r="AY111" s="1015">
        <v>2447022</v>
      </c>
      <c r="AZ111" s="1053">
        <v>77334949</v>
      </c>
      <c r="BA111" s="1015">
        <v>2510500</v>
      </c>
      <c r="BB111" s="1015">
        <v>70881874</v>
      </c>
      <c r="BC111" s="1015">
        <v>6453075</v>
      </c>
      <c r="BD111" s="1015">
        <v>0</v>
      </c>
      <c r="BG111" s="1057">
        <v>848000000</v>
      </c>
      <c r="BH111" s="1057">
        <v>0</v>
      </c>
      <c r="BI111" s="1057">
        <v>0</v>
      </c>
      <c r="BJ111" s="1057">
        <v>0</v>
      </c>
      <c r="BK111" s="1057">
        <v>0</v>
      </c>
      <c r="BL111" s="1057">
        <v>77398427</v>
      </c>
      <c r="BM111" s="1057">
        <v>77398427</v>
      </c>
      <c r="BN111" s="1057">
        <v>79845449</v>
      </c>
      <c r="BO111" s="1057">
        <v>2447022</v>
      </c>
      <c r="BP111" s="1057">
        <v>77334949</v>
      </c>
      <c r="BQ111" s="1057">
        <v>2510500</v>
      </c>
      <c r="BR111" s="1057">
        <v>70881874</v>
      </c>
      <c r="BS111" s="1057">
        <v>6453075</v>
      </c>
      <c r="BT111" s="1057">
        <v>0</v>
      </c>
    </row>
    <row r="112" spans="1:72" ht="21.95" customHeight="1" x14ac:dyDescent="0.2">
      <c r="A112" s="1008" t="str">
        <f t="shared" si="2"/>
        <v>A2048310</v>
      </c>
      <c r="B112" s="1411" t="s">
        <v>361</v>
      </c>
      <c r="C112" s="1378"/>
      <c r="D112" s="1411" t="s">
        <v>741</v>
      </c>
      <c r="E112" s="1378"/>
      <c r="F112" s="1411" t="s">
        <v>739</v>
      </c>
      <c r="G112" s="1378"/>
      <c r="H112" s="1411" t="s">
        <v>742</v>
      </c>
      <c r="I112" s="1378"/>
      <c r="J112" s="1411" t="s">
        <v>755</v>
      </c>
      <c r="K112" s="1378"/>
      <c r="L112" s="1378"/>
      <c r="M112" s="1411" t="s">
        <v>748</v>
      </c>
      <c r="N112" s="1378"/>
      <c r="O112" s="1378"/>
      <c r="P112" s="1411"/>
      <c r="Q112" s="1378"/>
      <c r="R112" s="1411"/>
      <c r="S112" s="1378"/>
      <c r="T112" s="1412" t="s">
        <v>428</v>
      </c>
      <c r="U112" s="1378"/>
      <c r="V112" s="1378"/>
      <c r="W112" s="1378"/>
      <c r="X112" s="1378"/>
      <c r="Y112" s="1378"/>
      <c r="Z112" s="1378"/>
      <c r="AA112" s="1378"/>
      <c r="AB112" s="1411" t="s">
        <v>732</v>
      </c>
      <c r="AC112" s="1378"/>
      <c r="AD112" s="1378"/>
      <c r="AE112" s="1378"/>
      <c r="AF112" s="1378"/>
      <c r="AG112" s="1411" t="s">
        <v>733</v>
      </c>
      <c r="AH112" s="1378"/>
      <c r="AI112" s="1378"/>
      <c r="AJ112" s="1019" t="s">
        <v>417</v>
      </c>
      <c r="AK112" s="1413" t="s">
        <v>734</v>
      </c>
      <c r="AL112" s="1378"/>
      <c r="AM112" s="1378"/>
      <c r="AN112" s="1378"/>
      <c r="AO112" s="1378"/>
      <c r="AP112" s="1378"/>
      <c r="AQ112" s="1015">
        <v>300000</v>
      </c>
      <c r="AR112" s="1053">
        <v>0</v>
      </c>
      <c r="AS112" s="1015">
        <v>0</v>
      </c>
      <c r="AT112" s="1015">
        <v>0</v>
      </c>
      <c r="AU112" s="1015">
        <v>0</v>
      </c>
      <c r="AV112" s="1053">
        <v>70412</v>
      </c>
      <c r="AW112" s="1015">
        <v>70412</v>
      </c>
      <c r="AX112" s="1053">
        <v>70412</v>
      </c>
      <c r="AY112" s="1015">
        <v>0</v>
      </c>
      <c r="AZ112" s="1053">
        <v>70412</v>
      </c>
      <c r="BA112" s="1015">
        <v>0</v>
      </c>
      <c r="BB112" s="1015">
        <v>70412</v>
      </c>
      <c r="BC112" s="1015">
        <v>0</v>
      </c>
      <c r="BD112" s="1015">
        <v>0</v>
      </c>
      <c r="BG112" s="1057">
        <v>300000</v>
      </c>
      <c r="BH112" s="1057">
        <v>0</v>
      </c>
      <c r="BI112" s="1057">
        <v>0</v>
      </c>
      <c r="BJ112" s="1057">
        <v>0</v>
      </c>
      <c r="BK112" s="1057">
        <v>0</v>
      </c>
      <c r="BL112" s="1057">
        <v>70412</v>
      </c>
      <c r="BM112" s="1057">
        <v>70412</v>
      </c>
      <c r="BN112" s="1057">
        <v>70412</v>
      </c>
      <c r="BO112" s="1057">
        <v>0</v>
      </c>
      <c r="BP112" s="1057">
        <v>70412</v>
      </c>
      <c r="BQ112" s="1057">
        <v>0</v>
      </c>
      <c r="BR112" s="1057">
        <v>70412</v>
      </c>
      <c r="BS112" s="1057">
        <v>0</v>
      </c>
      <c r="BT112" s="1057">
        <v>0</v>
      </c>
    </row>
    <row r="113" spans="1:72" ht="21.95" customHeight="1" x14ac:dyDescent="0.2">
      <c r="A113" s="1008" t="str">
        <f t="shared" si="2"/>
        <v>A2048510</v>
      </c>
      <c r="B113" s="1411" t="s">
        <v>361</v>
      </c>
      <c r="C113" s="1378"/>
      <c r="D113" s="1411" t="s">
        <v>741</v>
      </c>
      <c r="E113" s="1378"/>
      <c r="F113" s="1411" t="s">
        <v>739</v>
      </c>
      <c r="G113" s="1378"/>
      <c r="H113" s="1411" t="s">
        <v>742</v>
      </c>
      <c r="I113" s="1378"/>
      <c r="J113" s="1411" t="s">
        <v>755</v>
      </c>
      <c r="K113" s="1378"/>
      <c r="L113" s="1378"/>
      <c r="M113" s="1411" t="s">
        <v>743</v>
      </c>
      <c r="N113" s="1378"/>
      <c r="O113" s="1378"/>
      <c r="P113" s="1411"/>
      <c r="Q113" s="1378"/>
      <c r="R113" s="1411"/>
      <c r="S113" s="1378"/>
      <c r="T113" s="1412" t="s">
        <v>429</v>
      </c>
      <c r="U113" s="1378"/>
      <c r="V113" s="1378"/>
      <c r="W113" s="1378"/>
      <c r="X113" s="1378"/>
      <c r="Y113" s="1378"/>
      <c r="Z113" s="1378"/>
      <c r="AA113" s="1378"/>
      <c r="AB113" s="1411" t="s">
        <v>732</v>
      </c>
      <c r="AC113" s="1378"/>
      <c r="AD113" s="1378"/>
      <c r="AE113" s="1378"/>
      <c r="AF113" s="1378"/>
      <c r="AG113" s="1411" t="s">
        <v>733</v>
      </c>
      <c r="AH113" s="1378"/>
      <c r="AI113" s="1378"/>
      <c r="AJ113" s="1019" t="s">
        <v>417</v>
      </c>
      <c r="AK113" s="1413" t="s">
        <v>734</v>
      </c>
      <c r="AL113" s="1378"/>
      <c r="AM113" s="1378"/>
      <c r="AN113" s="1378"/>
      <c r="AO113" s="1378"/>
      <c r="AP113" s="1378"/>
      <c r="AQ113" s="1015">
        <v>179000000</v>
      </c>
      <c r="AR113" s="1053">
        <v>0</v>
      </c>
      <c r="AS113" s="1015">
        <v>0</v>
      </c>
      <c r="AT113" s="1015">
        <v>0</v>
      </c>
      <c r="AU113" s="1015">
        <v>0</v>
      </c>
      <c r="AV113" s="1053">
        <v>13551564</v>
      </c>
      <c r="AW113" s="1015">
        <v>13551564</v>
      </c>
      <c r="AX113" s="1053">
        <v>13775167</v>
      </c>
      <c r="AY113" s="1015">
        <v>223603</v>
      </c>
      <c r="AZ113" s="1053">
        <v>12871897</v>
      </c>
      <c r="BA113" s="1015">
        <v>903270</v>
      </c>
      <c r="BB113" s="1015">
        <v>12871897</v>
      </c>
      <c r="BC113" s="1015">
        <v>0</v>
      </c>
      <c r="BD113" s="1015">
        <v>8500</v>
      </c>
      <c r="BG113" s="1057">
        <v>179000000</v>
      </c>
      <c r="BH113" s="1057">
        <v>0</v>
      </c>
      <c r="BI113" s="1057">
        <v>0</v>
      </c>
      <c r="BJ113" s="1057">
        <v>0</v>
      </c>
      <c r="BK113" s="1057">
        <v>0</v>
      </c>
      <c r="BL113" s="1057">
        <v>13551564</v>
      </c>
      <c r="BM113" s="1057">
        <v>13551564</v>
      </c>
      <c r="BN113" s="1057">
        <v>13775167</v>
      </c>
      <c r="BO113" s="1057">
        <v>223603</v>
      </c>
      <c r="BP113" s="1057">
        <v>12871897</v>
      </c>
      <c r="BQ113" s="1057">
        <v>903270</v>
      </c>
      <c r="BR113" s="1057">
        <v>12871897</v>
      </c>
      <c r="BS113" s="1057">
        <v>0</v>
      </c>
      <c r="BT113" s="1057">
        <v>8500</v>
      </c>
    </row>
    <row r="114" spans="1:72" ht="21.95" customHeight="1" x14ac:dyDescent="0.2">
      <c r="A114" s="1008" t="str">
        <f t="shared" si="2"/>
        <v>A2048610</v>
      </c>
      <c r="B114" s="1411" t="s">
        <v>361</v>
      </c>
      <c r="C114" s="1378"/>
      <c r="D114" s="1411" t="s">
        <v>741</v>
      </c>
      <c r="E114" s="1378"/>
      <c r="F114" s="1411" t="s">
        <v>739</v>
      </c>
      <c r="G114" s="1378"/>
      <c r="H114" s="1411" t="s">
        <v>742</v>
      </c>
      <c r="I114" s="1378"/>
      <c r="J114" s="1411" t="s">
        <v>755</v>
      </c>
      <c r="K114" s="1378"/>
      <c r="L114" s="1378"/>
      <c r="M114" s="1411" t="s">
        <v>753</v>
      </c>
      <c r="N114" s="1378"/>
      <c r="O114" s="1378"/>
      <c r="P114" s="1411"/>
      <c r="Q114" s="1378"/>
      <c r="R114" s="1411"/>
      <c r="S114" s="1378"/>
      <c r="T114" s="1412" t="s">
        <v>430</v>
      </c>
      <c r="U114" s="1378"/>
      <c r="V114" s="1378"/>
      <c r="W114" s="1378"/>
      <c r="X114" s="1378"/>
      <c r="Y114" s="1378"/>
      <c r="Z114" s="1378"/>
      <c r="AA114" s="1378"/>
      <c r="AB114" s="1411" t="s">
        <v>732</v>
      </c>
      <c r="AC114" s="1378"/>
      <c r="AD114" s="1378"/>
      <c r="AE114" s="1378"/>
      <c r="AF114" s="1378"/>
      <c r="AG114" s="1411" t="s">
        <v>733</v>
      </c>
      <c r="AH114" s="1378"/>
      <c r="AI114" s="1378"/>
      <c r="AJ114" s="1019" t="s">
        <v>417</v>
      </c>
      <c r="AK114" s="1413" t="s">
        <v>734</v>
      </c>
      <c r="AL114" s="1378"/>
      <c r="AM114" s="1378"/>
      <c r="AN114" s="1378"/>
      <c r="AO114" s="1378"/>
      <c r="AP114" s="1378"/>
      <c r="AQ114" s="1015">
        <v>270000000</v>
      </c>
      <c r="AR114" s="1053">
        <v>0</v>
      </c>
      <c r="AS114" s="1015">
        <v>0</v>
      </c>
      <c r="AT114" s="1015">
        <v>0</v>
      </c>
      <c r="AU114" s="1015">
        <v>0</v>
      </c>
      <c r="AV114" s="1053">
        <v>17935385</v>
      </c>
      <c r="AW114" s="1015">
        <v>17935385</v>
      </c>
      <c r="AX114" s="1053">
        <v>18526009</v>
      </c>
      <c r="AY114" s="1015">
        <v>590624</v>
      </c>
      <c r="AZ114" s="1053">
        <v>18526009</v>
      </c>
      <c r="BA114" s="1015">
        <v>0</v>
      </c>
      <c r="BB114" s="1015">
        <v>18526009</v>
      </c>
      <c r="BC114" s="1015">
        <v>0</v>
      </c>
      <c r="BD114" s="1015">
        <v>0</v>
      </c>
      <c r="BG114" s="1057">
        <v>270000000</v>
      </c>
      <c r="BH114" s="1057">
        <v>0</v>
      </c>
      <c r="BI114" s="1057">
        <v>0</v>
      </c>
      <c r="BJ114" s="1057">
        <v>0</v>
      </c>
      <c r="BK114" s="1057">
        <v>0</v>
      </c>
      <c r="BL114" s="1057">
        <v>17935385</v>
      </c>
      <c r="BM114" s="1057">
        <v>17935385</v>
      </c>
      <c r="BN114" s="1057">
        <v>18526009</v>
      </c>
      <c r="BO114" s="1057">
        <v>590624</v>
      </c>
      <c r="BP114" s="1057">
        <v>18526009</v>
      </c>
      <c r="BQ114" s="1057">
        <v>0</v>
      </c>
      <c r="BR114" s="1057">
        <v>18526009</v>
      </c>
      <c r="BS114" s="1057">
        <v>0</v>
      </c>
      <c r="BT114" s="1057">
        <v>0</v>
      </c>
    </row>
    <row r="115" spans="1:72" ht="21.95" customHeight="1" x14ac:dyDescent="0.2">
      <c r="A115" s="1008" t="str">
        <f t="shared" si="2"/>
        <v>A204910</v>
      </c>
      <c r="B115" s="1403" t="s">
        <v>361</v>
      </c>
      <c r="C115" s="1378"/>
      <c r="D115" s="1403" t="s">
        <v>741</v>
      </c>
      <c r="E115" s="1378"/>
      <c r="F115" s="1403" t="s">
        <v>739</v>
      </c>
      <c r="G115" s="1378"/>
      <c r="H115" s="1403" t="s">
        <v>742</v>
      </c>
      <c r="I115" s="1378"/>
      <c r="J115" s="1403" t="s">
        <v>747</v>
      </c>
      <c r="K115" s="1378"/>
      <c r="L115" s="1378"/>
      <c r="M115" s="1403"/>
      <c r="N115" s="1378"/>
      <c r="O115" s="1378"/>
      <c r="P115" s="1403"/>
      <c r="Q115" s="1378"/>
      <c r="R115" s="1403"/>
      <c r="S115" s="1378"/>
      <c r="T115" s="1402" t="s">
        <v>648</v>
      </c>
      <c r="U115" s="1378"/>
      <c r="V115" s="1378"/>
      <c r="W115" s="1378"/>
      <c r="X115" s="1378"/>
      <c r="Y115" s="1378"/>
      <c r="Z115" s="1378"/>
      <c r="AA115" s="1378"/>
      <c r="AB115" s="1403" t="s">
        <v>732</v>
      </c>
      <c r="AC115" s="1378"/>
      <c r="AD115" s="1378"/>
      <c r="AE115" s="1378"/>
      <c r="AF115" s="1378"/>
      <c r="AG115" s="1403" t="s">
        <v>733</v>
      </c>
      <c r="AH115" s="1378"/>
      <c r="AI115" s="1378"/>
      <c r="AJ115" s="1016" t="s">
        <v>417</v>
      </c>
      <c r="AK115" s="1404" t="s">
        <v>734</v>
      </c>
      <c r="AL115" s="1378"/>
      <c r="AM115" s="1378"/>
      <c r="AN115" s="1378"/>
      <c r="AO115" s="1378"/>
      <c r="AP115" s="1378"/>
      <c r="AQ115" s="1015">
        <v>95000000</v>
      </c>
      <c r="AR115" s="1053">
        <v>0</v>
      </c>
      <c r="AS115" s="1015">
        <v>7233078</v>
      </c>
      <c r="AT115" s="1015">
        <v>0</v>
      </c>
      <c r="AU115" s="1015">
        <v>0</v>
      </c>
      <c r="AV115" s="1053">
        <v>0</v>
      </c>
      <c r="AW115" s="1015">
        <v>0</v>
      </c>
      <c r="AX115" s="1053">
        <v>0</v>
      </c>
      <c r="AY115" s="1015">
        <v>0</v>
      </c>
      <c r="AZ115" s="1053">
        <v>0</v>
      </c>
      <c r="BA115" s="1015">
        <v>0</v>
      </c>
      <c r="BB115" s="1015">
        <v>0</v>
      </c>
      <c r="BC115" s="1015">
        <v>0</v>
      </c>
      <c r="BD115" s="1015">
        <v>0</v>
      </c>
      <c r="BG115" s="1057">
        <v>95000000</v>
      </c>
      <c r="BH115" s="1057">
        <v>0</v>
      </c>
      <c r="BI115" s="1057">
        <v>7233078</v>
      </c>
      <c r="BJ115" s="1057">
        <v>0</v>
      </c>
      <c r="BK115" s="1057">
        <v>0</v>
      </c>
      <c r="BL115" s="1057">
        <v>0</v>
      </c>
      <c r="BM115" s="1057">
        <v>0</v>
      </c>
      <c r="BN115" s="1057">
        <v>0</v>
      </c>
      <c r="BO115" s="1057">
        <v>0</v>
      </c>
      <c r="BP115" s="1057">
        <v>0</v>
      </c>
      <c r="BQ115" s="1057">
        <v>0</v>
      </c>
      <c r="BR115" s="1057">
        <v>0</v>
      </c>
      <c r="BS115" s="1057">
        <v>0</v>
      </c>
      <c r="BT115" s="1057">
        <v>0</v>
      </c>
    </row>
    <row r="116" spans="1:72" ht="21.95" customHeight="1" x14ac:dyDescent="0.2">
      <c r="A116" s="1008" t="str">
        <f t="shared" si="2"/>
        <v>A2049110</v>
      </c>
      <c r="B116" s="1411" t="s">
        <v>361</v>
      </c>
      <c r="C116" s="1378"/>
      <c r="D116" s="1411" t="s">
        <v>741</v>
      </c>
      <c r="E116" s="1378"/>
      <c r="F116" s="1411" t="s">
        <v>739</v>
      </c>
      <c r="G116" s="1378"/>
      <c r="H116" s="1411" t="s">
        <v>742</v>
      </c>
      <c r="I116" s="1378"/>
      <c r="J116" s="1411" t="s">
        <v>747</v>
      </c>
      <c r="K116" s="1378"/>
      <c r="L116" s="1378"/>
      <c r="M116" s="1411" t="s">
        <v>738</v>
      </c>
      <c r="N116" s="1378"/>
      <c r="O116" s="1378"/>
      <c r="P116" s="1411"/>
      <c r="Q116" s="1378"/>
      <c r="R116" s="1411"/>
      <c r="S116" s="1378"/>
      <c r="T116" s="1412" t="s">
        <v>431</v>
      </c>
      <c r="U116" s="1378"/>
      <c r="V116" s="1378"/>
      <c r="W116" s="1378"/>
      <c r="X116" s="1378"/>
      <c r="Y116" s="1378"/>
      <c r="Z116" s="1378"/>
      <c r="AA116" s="1378"/>
      <c r="AB116" s="1411" t="s">
        <v>732</v>
      </c>
      <c r="AC116" s="1378"/>
      <c r="AD116" s="1378"/>
      <c r="AE116" s="1378"/>
      <c r="AF116" s="1378"/>
      <c r="AG116" s="1411" t="s">
        <v>733</v>
      </c>
      <c r="AH116" s="1378"/>
      <c r="AI116" s="1378"/>
      <c r="AJ116" s="1019" t="s">
        <v>417</v>
      </c>
      <c r="AK116" s="1413" t="s">
        <v>734</v>
      </c>
      <c r="AL116" s="1378"/>
      <c r="AM116" s="1378"/>
      <c r="AN116" s="1378"/>
      <c r="AO116" s="1378"/>
      <c r="AP116" s="1378"/>
      <c r="AQ116" s="1015">
        <v>50000000</v>
      </c>
      <c r="AR116" s="1053">
        <v>0</v>
      </c>
      <c r="AS116" s="1015">
        <v>4963492</v>
      </c>
      <c r="AT116" s="1015">
        <v>0</v>
      </c>
      <c r="AU116" s="1015">
        <v>0</v>
      </c>
      <c r="AV116" s="1053">
        <v>0</v>
      </c>
      <c r="AW116" s="1015">
        <v>0</v>
      </c>
      <c r="AX116" s="1053">
        <v>0</v>
      </c>
      <c r="AY116" s="1015">
        <v>0</v>
      </c>
      <c r="AZ116" s="1053">
        <v>0</v>
      </c>
      <c r="BA116" s="1015">
        <v>0</v>
      </c>
      <c r="BB116" s="1015">
        <v>0</v>
      </c>
      <c r="BC116" s="1015">
        <v>0</v>
      </c>
      <c r="BD116" s="1015">
        <v>0</v>
      </c>
      <c r="BG116" s="1057">
        <v>50000000</v>
      </c>
      <c r="BH116" s="1057">
        <v>0</v>
      </c>
      <c r="BI116" s="1057">
        <v>4963492</v>
      </c>
      <c r="BJ116" s="1057">
        <v>0</v>
      </c>
      <c r="BK116" s="1057">
        <v>0</v>
      </c>
      <c r="BL116" s="1057">
        <v>0</v>
      </c>
      <c r="BM116" s="1057">
        <v>0</v>
      </c>
      <c r="BN116" s="1057">
        <v>0</v>
      </c>
      <c r="BO116" s="1057">
        <v>0</v>
      </c>
      <c r="BP116" s="1057">
        <v>0</v>
      </c>
      <c r="BQ116" s="1057">
        <v>0</v>
      </c>
      <c r="BR116" s="1057">
        <v>0</v>
      </c>
      <c r="BS116" s="1057">
        <v>0</v>
      </c>
      <c r="BT116" s="1057">
        <v>0</v>
      </c>
    </row>
    <row r="117" spans="1:72" ht="21.95" customHeight="1" x14ac:dyDescent="0.2">
      <c r="A117" s="1008" t="str">
        <f t="shared" si="2"/>
        <v>A2049810</v>
      </c>
      <c r="B117" s="1411" t="s">
        <v>361</v>
      </c>
      <c r="C117" s="1378"/>
      <c r="D117" s="1411" t="s">
        <v>741</v>
      </c>
      <c r="E117" s="1378"/>
      <c r="F117" s="1411" t="s">
        <v>739</v>
      </c>
      <c r="G117" s="1378"/>
      <c r="H117" s="1411" t="s">
        <v>742</v>
      </c>
      <c r="I117" s="1378"/>
      <c r="J117" s="1411" t="s">
        <v>747</v>
      </c>
      <c r="K117" s="1378"/>
      <c r="L117" s="1378"/>
      <c r="M117" s="1411" t="s">
        <v>755</v>
      </c>
      <c r="N117" s="1378"/>
      <c r="O117" s="1378"/>
      <c r="P117" s="1411"/>
      <c r="Q117" s="1378"/>
      <c r="R117" s="1411"/>
      <c r="S117" s="1378"/>
      <c r="T117" s="1412" t="s">
        <v>432</v>
      </c>
      <c r="U117" s="1378"/>
      <c r="V117" s="1378"/>
      <c r="W117" s="1378"/>
      <c r="X117" s="1378"/>
      <c r="Y117" s="1378"/>
      <c r="Z117" s="1378"/>
      <c r="AA117" s="1378"/>
      <c r="AB117" s="1411" t="s">
        <v>732</v>
      </c>
      <c r="AC117" s="1378"/>
      <c r="AD117" s="1378"/>
      <c r="AE117" s="1378"/>
      <c r="AF117" s="1378"/>
      <c r="AG117" s="1411" t="s">
        <v>733</v>
      </c>
      <c r="AH117" s="1378"/>
      <c r="AI117" s="1378"/>
      <c r="AJ117" s="1019" t="s">
        <v>417</v>
      </c>
      <c r="AK117" s="1413" t="s">
        <v>734</v>
      </c>
      <c r="AL117" s="1378"/>
      <c r="AM117" s="1378"/>
      <c r="AN117" s="1378"/>
      <c r="AO117" s="1378"/>
      <c r="AP117" s="1378"/>
      <c r="AQ117" s="1015">
        <v>0</v>
      </c>
      <c r="AR117" s="1053">
        <v>0</v>
      </c>
      <c r="AS117" s="1015">
        <v>0</v>
      </c>
      <c r="AT117" s="1015">
        <v>0</v>
      </c>
      <c r="AU117" s="1015">
        <v>0</v>
      </c>
      <c r="AV117" s="1053">
        <v>0</v>
      </c>
      <c r="AW117" s="1015">
        <v>0</v>
      </c>
      <c r="AX117" s="1053">
        <v>0</v>
      </c>
      <c r="AY117" s="1015">
        <v>0</v>
      </c>
      <c r="AZ117" s="1053">
        <v>0</v>
      </c>
      <c r="BA117" s="1015">
        <v>0</v>
      </c>
      <c r="BB117" s="1015">
        <v>0</v>
      </c>
      <c r="BC117" s="1015">
        <v>0</v>
      </c>
      <c r="BD117" s="1015">
        <v>0</v>
      </c>
      <c r="BG117" s="1057">
        <v>0</v>
      </c>
      <c r="BH117" s="1057">
        <v>0</v>
      </c>
      <c r="BI117" s="1057">
        <v>0</v>
      </c>
      <c r="BJ117" s="1057">
        <v>0</v>
      </c>
      <c r="BK117" s="1057">
        <v>0</v>
      </c>
      <c r="BL117" s="1057">
        <v>0</v>
      </c>
      <c r="BM117" s="1057">
        <v>0</v>
      </c>
      <c r="BN117" s="1057">
        <v>0</v>
      </c>
      <c r="BO117" s="1057">
        <v>0</v>
      </c>
      <c r="BP117" s="1057">
        <v>0</v>
      </c>
      <c r="BQ117" s="1057">
        <v>0</v>
      </c>
      <c r="BR117" s="1057">
        <v>0</v>
      </c>
      <c r="BS117" s="1057">
        <v>0</v>
      </c>
      <c r="BT117" s="1057">
        <v>0</v>
      </c>
    </row>
    <row r="118" spans="1:72" ht="21.95" customHeight="1" x14ac:dyDescent="0.2">
      <c r="A118" s="1008" t="str">
        <f t="shared" si="2"/>
        <v>A20491110</v>
      </c>
      <c r="B118" s="1411" t="s">
        <v>361</v>
      </c>
      <c r="C118" s="1378"/>
      <c r="D118" s="1411" t="s">
        <v>741</v>
      </c>
      <c r="E118" s="1378"/>
      <c r="F118" s="1411" t="s">
        <v>739</v>
      </c>
      <c r="G118" s="1378"/>
      <c r="H118" s="1411" t="s">
        <v>742</v>
      </c>
      <c r="I118" s="1378"/>
      <c r="J118" s="1411" t="s">
        <v>747</v>
      </c>
      <c r="K118" s="1378"/>
      <c r="L118" s="1378"/>
      <c r="M118" s="1411" t="s">
        <v>433</v>
      </c>
      <c r="N118" s="1378"/>
      <c r="O118" s="1378"/>
      <c r="P118" s="1411"/>
      <c r="Q118" s="1378"/>
      <c r="R118" s="1411"/>
      <c r="S118" s="1378"/>
      <c r="T118" s="1412" t="s">
        <v>434</v>
      </c>
      <c r="U118" s="1378"/>
      <c r="V118" s="1378"/>
      <c r="W118" s="1378"/>
      <c r="X118" s="1378"/>
      <c r="Y118" s="1378"/>
      <c r="Z118" s="1378"/>
      <c r="AA118" s="1378"/>
      <c r="AB118" s="1411" t="s">
        <v>732</v>
      </c>
      <c r="AC118" s="1378"/>
      <c r="AD118" s="1378"/>
      <c r="AE118" s="1378"/>
      <c r="AF118" s="1378"/>
      <c r="AG118" s="1411" t="s">
        <v>733</v>
      </c>
      <c r="AH118" s="1378"/>
      <c r="AI118" s="1378"/>
      <c r="AJ118" s="1019" t="s">
        <v>417</v>
      </c>
      <c r="AK118" s="1413" t="s">
        <v>734</v>
      </c>
      <c r="AL118" s="1378"/>
      <c r="AM118" s="1378"/>
      <c r="AN118" s="1378"/>
      <c r="AO118" s="1378"/>
      <c r="AP118" s="1378"/>
      <c r="AQ118" s="1015">
        <v>45000000</v>
      </c>
      <c r="AR118" s="1053">
        <v>0</v>
      </c>
      <c r="AS118" s="1015">
        <v>2269586</v>
      </c>
      <c r="AT118" s="1015">
        <v>0</v>
      </c>
      <c r="AU118" s="1015">
        <v>0</v>
      </c>
      <c r="AV118" s="1053">
        <v>0</v>
      </c>
      <c r="AW118" s="1015">
        <v>0</v>
      </c>
      <c r="AX118" s="1053">
        <v>0</v>
      </c>
      <c r="AY118" s="1015">
        <v>0</v>
      </c>
      <c r="AZ118" s="1053">
        <v>0</v>
      </c>
      <c r="BA118" s="1015">
        <v>0</v>
      </c>
      <c r="BB118" s="1015">
        <v>0</v>
      </c>
      <c r="BC118" s="1015">
        <v>0</v>
      </c>
      <c r="BD118" s="1015">
        <v>0</v>
      </c>
      <c r="BG118" s="1057">
        <v>45000000</v>
      </c>
      <c r="BH118" s="1057">
        <v>0</v>
      </c>
      <c r="BI118" s="1057">
        <v>2269586</v>
      </c>
      <c r="BJ118" s="1057">
        <v>0</v>
      </c>
      <c r="BK118" s="1057">
        <v>0</v>
      </c>
      <c r="BL118" s="1057">
        <v>0</v>
      </c>
      <c r="BM118" s="1057">
        <v>0</v>
      </c>
      <c r="BN118" s="1057">
        <v>0</v>
      </c>
      <c r="BO118" s="1057">
        <v>0</v>
      </c>
      <c r="BP118" s="1057">
        <v>0</v>
      </c>
      <c r="BQ118" s="1057">
        <v>0</v>
      </c>
      <c r="BR118" s="1057">
        <v>0</v>
      </c>
      <c r="BS118" s="1057">
        <v>0</v>
      </c>
      <c r="BT118" s="1057">
        <v>0</v>
      </c>
    </row>
    <row r="119" spans="1:72" ht="21.95" customHeight="1" x14ac:dyDescent="0.2">
      <c r="A119" s="1008" t="str">
        <f t="shared" si="2"/>
        <v>A2041010</v>
      </c>
      <c r="B119" s="1403" t="s">
        <v>361</v>
      </c>
      <c r="C119" s="1378"/>
      <c r="D119" s="1403" t="s">
        <v>741</v>
      </c>
      <c r="E119" s="1378"/>
      <c r="F119" s="1403" t="s">
        <v>739</v>
      </c>
      <c r="G119" s="1378"/>
      <c r="H119" s="1403" t="s">
        <v>742</v>
      </c>
      <c r="I119" s="1378"/>
      <c r="J119" s="1403" t="s">
        <v>417</v>
      </c>
      <c r="K119" s="1378"/>
      <c r="L119" s="1378"/>
      <c r="M119" s="1403"/>
      <c r="N119" s="1378"/>
      <c r="O119" s="1378"/>
      <c r="P119" s="1403"/>
      <c r="Q119" s="1378"/>
      <c r="R119" s="1403"/>
      <c r="S119" s="1378"/>
      <c r="T119" s="1402" t="s">
        <v>650</v>
      </c>
      <c r="U119" s="1378"/>
      <c r="V119" s="1378"/>
      <c r="W119" s="1378"/>
      <c r="X119" s="1378"/>
      <c r="Y119" s="1378"/>
      <c r="Z119" s="1378"/>
      <c r="AA119" s="1378"/>
      <c r="AB119" s="1403" t="s">
        <v>732</v>
      </c>
      <c r="AC119" s="1378"/>
      <c r="AD119" s="1378"/>
      <c r="AE119" s="1378"/>
      <c r="AF119" s="1378"/>
      <c r="AG119" s="1403" t="s">
        <v>733</v>
      </c>
      <c r="AH119" s="1378"/>
      <c r="AI119" s="1378"/>
      <c r="AJ119" s="1016" t="s">
        <v>417</v>
      </c>
      <c r="AK119" s="1404" t="s">
        <v>734</v>
      </c>
      <c r="AL119" s="1378"/>
      <c r="AM119" s="1378"/>
      <c r="AN119" s="1378"/>
      <c r="AO119" s="1378"/>
      <c r="AP119" s="1378"/>
      <c r="AQ119" s="1015">
        <v>1168363765</v>
      </c>
      <c r="AR119" s="1053">
        <v>0</v>
      </c>
      <c r="AS119" s="1015">
        <v>33963337</v>
      </c>
      <c r="AT119" s="1015">
        <v>0</v>
      </c>
      <c r="AU119" s="1015">
        <v>0</v>
      </c>
      <c r="AV119" s="1053">
        <v>84779681</v>
      </c>
      <c r="AW119" s="1015">
        <v>84779681</v>
      </c>
      <c r="AX119" s="1053">
        <v>87214205</v>
      </c>
      <c r="AY119" s="1015">
        <v>2434524</v>
      </c>
      <c r="AZ119" s="1053">
        <v>80203472</v>
      </c>
      <c r="BA119" s="1015">
        <v>7010733</v>
      </c>
      <c r="BB119" s="1015">
        <v>80203472</v>
      </c>
      <c r="BC119" s="1015">
        <v>0</v>
      </c>
      <c r="BD119" s="1015">
        <v>0</v>
      </c>
      <c r="BG119" s="1057">
        <v>1168363765</v>
      </c>
      <c r="BH119" s="1057">
        <v>0</v>
      </c>
      <c r="BI119" s="1057">
        <v>33963337</v>
      </c>
      <c r="BJ119" s="1057">
        <v>0</v>
      </c>
      <c r="BK119" s="1057">
        <v>0</v>
      </c>
      <c r="BL119" s="1057">
        <v>84779681</v>
      </c>
      <c r="BM119" s="1057">
        <v>84779681</v>
      </c>
      <c r="BN119" s="1057">
        <v>87214205</v>
      </c>
      <c r="BO119" s="1057">
        <v>2434524</v>
      </c>
      <c r="BP119" s="1057">
        <v>80203472</v>
      </c>
      <c r="BQ119" s="1057">
        <v>7010733</v>
      </c>
      <c r="BR119" s="1057">
        <v>80203472</v>
      </c>
      <c r="BS119" s="1057">
        <v>0</v>
      </c>
      <c r="BT119" s="1057">
        <v>0</v>
      </c>
    </row>
    <row r="120" spans="1:72" ht="21.95" customHeight="1" x14ac:dyDescent="0.2">
      <c r="A120" s="1008" t="str">
        <f t="shared" si="2"/>
        <v>A20410210</v>
      </c>
      <c r="B120" s="1411" t="s">
        <v>361</v>
      </c>
      <c r="C120" s="1378"/>
      <c r="D120" s="1411" t="s">
        <v>741</v>
      </c>
      <c r="E120" s="1378"/>
      <c r="F120" s="1411" t="s">
        <v>739</v>
      </c>
      <c r="G120" s="1378"/>
      <c r="H120" s="1411" t="s">
        <v>742</v>
      </c>
      <c r="I120" s="1378"/>
      <c r="J120" s="1411" t="s">
        <v>417</v>
      </c>
      <c r="K120" s="1378"/>
      <c r="L120" s="1378"/>
      <c r="M120" s="1411" t="s">
        <v>741</v>
      </c>
      <c r="N120" s="1378"/>
      <c r="O120" s="1378"/>
      <c r="P120" s="1411"/>
      <c r="Q120" s="1378"/>
      <c r="R120" s="1411"/>
      <c r="S120" s="1378"/>
      <c r="T120" s="1412" t="s">
        <v>435</v>
      </c>
      <c r="U120" s="1378"/>
      <c r="V120" s="1378"/>
      <c r="W120" s="1378"/>
      <c r="X120" s="1378"/>
      <c r="Y120" s="1378"/>
      <c r="Z120" s="1378"/>
      <c r="AA120" s="1378"/>
      <c r="AB120" s="1411" t="s">
        <v>732</v>
      </c>
      <c r="AC120" s="1378"/>
      <c r="AD120" s="1378"/>
      <c r="AE120" s="1378"/>
      <c r="AF120" s="1378"/>
      <c r="AG120" s="1411" t="s">
        <v>733</v>
      </c>
      <c r="AH120" s="1378"/>
      <c r="AI120" s="1378"/>
      <c r="AJ120" s="1019" t="s">
        <v>417</v>
      </c>
      <c r="AK120" s="1413" t="s">
        <v>734</v>
      </c>
      <c r="AL120" s="1378"/>
      <c r="AM120" s="1378"/>
      <c r="AN120" s="1378"/>
      <c r="AO120" s="1378"/>
      <c r="AP120" s="1378"/>
      <c r="AQ120" s="1015">
        <v>1168363765</v>
      </c>
      <c r="AR120" s="1053">
        <v>0</v>
      </c>
      <c r="AS120" s="1015">
        <v>33963337</v>
      </c>
      <c r="AT120" s="1015">
        <v>0</v>
      </c>
      <c r="AU120" s="1015">
        <v>0</v>
      </c>
      <c r="AV120" s="1053">
        <v>84779681</v>
      </c>
      <c r="AW120" s="1015">
        <v>84779681</v>
      </c>
      <c r="AX120" s="1053">
        <v>87214205</v>
      </c>
      <c r="AY120" s="1015">
        <v>2434524</v>
      </c>
      <c r="AZ120" s="1053">
        <v>80203472</v>
      </c>
      <c r="BA120" s="1015">
        <v>7010733</v>
      </c>
      <c r="BB120" s="1015">
        <v>80203472</v>
      </c>
      <c r="BC120" s="1015">
        <v>0</v>
      </c>
      <c r="BD120" s="1015">
        <v>0</v>
      </c>
      <c r="BG120" s="1057">
        <v>1168363765</v>
      </c>
      <c r="BH120" s="1057">
        <v>0</v>
      </c>
      <c r="BI120" s="1057">
        <v>33963337</v>
      </c>
      <c r="BJ120" s="1057">
        <v>0</v>
      </c>
      <c r="BK120" s="1057">
        <v>0</v>
      </c>
      <c r="BL120" s="1057">
        <v>84779681</v>
      </c>
      <c r="BM120" s="1057">
        <v>84779681</v>
      </c>
      <c r="BN120" s="1057">
        <v>87214205</v>
      </c>
      <c r="BO120" s="1057">
        <v>2434524</v>
      </c>
      <c r="BP120" s="1057">
        <v>80203472</v>
      </c>
      <c r="BQ120" s="1057">
        <v>7010733</v>
      </c>
      <c r="BR120" s="1057">
        <v>80203472</v>
      </c>
      <c r="BS120" s="1057">
        <v>0</v>
      </c>
      <c r="BT120" s="1057">
        <v>0</v>
      </c>
    </row>
    <row r="121" spans="1:72" ht="21.95" customHeight="1" x14ac:dyDescent="0.2">
      <c r="A121" s="1008" t="str">
        <f t="shared" si="2"/>
        <v>A2041110</v>
      </c>
      <c r="B121" s="1403" t="s">
        <v>361</v>
      </c>
      <c r="C121" s="1378"/>
      <c r="D121" s="1403" t="s">
        <v>741</v>
      </c>
      <c r="E121" s="1378"/>
      <c r="F121" s="1403" t="s">
        <v>739</v>
      </c>
      <c r="G121" s="1378"/>
      <c r="H121" s="1403" t="s">
        <v>742</v>
      </c>
      <c r="I121" s="1378"/>
      <c r="J121" s="1403" t="s">
        <v>433</v>
      </c>
      <c r="K121" s="1378"/>
      <c r="L121" s="1378"/>
      <c r="M121" s="1403"/>
      <c r="N121" s="1378"/>
      <c r="O121" s="1378"/>
      <c r="P121" s="1403"/>
      <c r="Q121" s="1378"/>
      <c r="R121" s="1403"/>
      <c r="S121" s="1378"/>
      <c r="T121" s="1402" t="s">
        <v>651</v>
      </c>
      <c r="U121" s="1378"/>
      <c r="V121" s="1378"/>
      <c r="W121" s="1378"/>
      <c r="X121" s="1378"/>
      <c r="Y121" s="1378"/>
      <c r="Z121" s="1378"/>
      <c r="AA121" s="1378"/>
      <c r="AB121" s="1403" t="s">
        <v>732</v>
      </c>
      <c r="AC121" s="1378"/>
      <c r="AD121" s="1378"/>
      <c r="AE121" s="1378"/>
      <c r="AF121" s="1378"/>
      <c r="AG121" s="1403" t="s">
        <v>733</v>
      </c>
      <c r="AH121" s="1378"/>
      <c r="AI121" s="1378"/>
      <c r="AJ121" s="1016" t="s">
        <v>417</v>
      </c>
      <c r="AK121" s="1404" t="s">
        <v>734</v>
      </c>
      <c r="AL121" s="1378"/>
      <c r="AM121" s="1378"/>
      <c r="AN121" s="1378"/>
      <c r="AO121" s="1378"/>
      <c r="AP121" s="1378"/>
      <c r="AQ121" s="1015">
        <v>1250404308</v>
      </c>
      <c r="AR121" s="1053">
        <v>53861197</v>
      </c>
      <c r="AS121" s="1015">
        <v>13347783</v>
      </c>
      <c r="AT121" s="1015">
        <v>0</v>
      </c>
      <c r="AU121" s="1015">
        <v>0</v>
      </c>
      <c r="AV121" s="1053">
        <v>71798730</v>
      </c>
      <c r="AW121" s="1015">
        <v>17937533</v>
      </c>
      <c r="AX121" s="1053">
        <v>41915738</v>
      </c>
      <c r="AY121" s="1015">
        <v>29882992</v>
      </c>
      <c r="AZ121" s="1053">
        <v>36005621</v>
      </c>
      <c r="BA121" s="1015">
        <v>5910117</v>
      </c>
      <c r="BB121" s="1015">
        <v>36005621</v>
      </c>
      <c r="BC121" s="1015">
        <v>0</v>
      </c>
      <c r="BD121" s="1015">
        <v>0</v>
      </c>
      <c r="BG121" s="1057">
        <v>1250404308</v>
      </c>
      <c r="BH121" s="1057">
        <v>53861197</v>
      </c>
      <c r="BI121" s="1057">
        <v>13347783</v>
      </c>
      <c r="BJ121" s="1057">
        <v>0</v>
      </c>
      <c r="BK121" s="1057">
        <v>0</v>
      </c>
      <c r="BL121" s="1057">
        <v>71798730</v>
      </c>
      <c r="BM121" s="1057">
        <v>17937533</v>
      </c>
      <c r="BN121" s="1057">
        <v>41915738</v>
      </c>
      <c r="BO121" s="1057">
        <v>29882992</v>
      </c>
      <c r="BP121" s="1057">
        <v>36005621</v>
      </c>
      <c r="BQ121" s="1057">
        <v>5910117</v>
      </c>
      <c r="BR121" s="1057">
        <v>36005621</v>
      </c>
      <c r="BS121" s="1057">
        <v>0</v>
      </c>
      <c r="BT121" s="1057">
        <v>0</v>
      </c>
    </row>
    <row r="122" spans="1:72" ht="21.95" customHeight="1" x14ac:dyDescent="0.2">
      <c r="A122" s="1008" t="str">
        <f t="shared" si="2"/>
        <v>A20411110</v>
      </c>
      <c r="B122" s="1411" t="s">
        <v>361</v>
      </c>
      <c r="C122" s="1378"/>
      <c r="D122" s="1411" t="s">
        <v>741</v>
      </c>
      <c r="E122" s="1378"/>
      <c r="F122" s="1411" t="s">
        <v>739</v>
      </c>
      <c r="G122" s="1378"/>
      <c r="H122" s="1411" t="s">
        <v>742</v>
      </c>
      <c r="I122" s="1378"/>
      <c r="J122" s="1411" t="s">
        <v>433</v>
      </c>
      <c r="K122" s="1378"/>
      <c r="L122" s="1378"/>
      <c r="M122" s="1411" t="s">
        <v>738</v>
      </c>
      <c r="N122" s="1378"/>
      <c r="O122" s="1378"/>
      <c r="P122" s="1411"/>
      <c r="Q122" s="1378"/>
      <c r="R122" s="1411"/>
      <c r="S122" s="1378"/>
      <c r="T122" s="1412" t="s">
        <v>436</v>
      </c>
      <c r="U122" s="1378"/>
      <c r="V122" s="1378"/>
      <c r="W122" s="1378"/>
      <c r="X122" s="1378"/>
      <c r="Y122" s="1378"/>
      <c r="Z122" s="1378"/>
      <c r="AA122" s="1378"/>
      <c r="AB122" s="1411" t="s">
        <v>732</v>
      </c>
      <c r="AC122" s="1378"/>
      <c r="AD122" s="1378"/>
      <c r="AE122" s="1378"/>
      <c r="AF122" s="1378"/>
      <c r="AG122" s="1411" t="s">
        <v>733</v>
      </c>
      <c r="AH122" s="1378"/>
      <c r="AI122" s="1378"/>
      <c r="AJ122" s="1019" t="s">
        <v>417</v>
      </c>
      <c r="AK122" s="1413" t="s">
        <v>734</v>
      </c>
      <c r="AL122" s="1378"/>
      <c r="AM122" s="1378"/>
      <c r="AN122" s="1378"/>
      <c r="AO122" s="1378"/>
      <c r="AP122" s="1378"/>
      <c r="AQ122" s="1015">
        <v>95000000</v>
      </c>
      <c r="AR122" s="1053">
        <v>0</v>
      </c>
      <c r="AS122" s="1015">
        <v>3050000</v>
      </c>
      <c r="AT122" s="1015">
        <v>0</v>
      </c>
      <c r="AU122" s="1015">
        <v>0</v>
      </c>
      <c r="AV122" s="1053">
        <v>19323899</v>
      </c>
      <c r="AW122" s="1015">
        <v>19323899</v>
      </c>
      <c r="AX122" s="1053">
        <v>16127739</v>
      </c>
      <c r="AY122" s="1015">
        <v>3196160</v>
      </c>
      <c r="AZ122" s="1053">
        <v>16127739</v>
      </c>
      <c r="BA122" s="1015">
        <v>0</v>
      </c>
      <c r="BB122" s="1015">
        <v>16127739</v>
      </c>
      <c r="BC122" s="1015">
        <v>0</v>
      </c>
      <c r="BD122" s="1015">
        <v>0</v>
      </c>
      <c r="BG122" s="1057">
        <v>95000000</v>
      </c>
      <c r="BH122" s="1057">
        <v>0</v>
      </c>
      <c r="BI122" s="1057">
        <v>3050000</v>
      </c>
      <c r="BJ122" s="1057">
        <v>0</v>
      </c>
      <c r="BK122" s="1057">
        <v>0</v>
      </c>
      <c r="BL122" s="1057">
        <v>19323899</v>
      </c>
      <c r="BM122" s="1057">
        <v>19323899</v>
      </c>
      <c r="BN122" s="1057">
        <v>16127739</v>
      </c>
      <c r="BO122" s="1057">
        <v>3196160</v>
      </c>
      <c r="BP122" s="1057">
        <v>16127739</v>
      </c>
      <c r="BQ122" s="1057">
        <v>0</v>
      </c>
      <c r="BR122" s="1057">
        <v>16127739</v>
      </c>
      <c r="BS122" s="1057">
        <v>0</v>
      </c>
      <c r="BT122" s="1057">
        <v>0</v>
      </c>
    </row>
    <row r="123" spans="1:72" ht="21.95" customHeight="1" x14ac:dyDescent="0.2">
      <c r="A123" s="1008" t="str">
        <f>+B123&amp;D123&amp;F123&amp;H123&amp;J123&amp;M123&amp;AJ123</f>
        <v>A20411210</v>
      </c>
      <c r="B123" s="1411" t="s">
        <v>361</v>
      </c>
      <c r="C123" s="1378"/>
      <c r="D123" s="1411" t="s">
        <v>741</v>
      </c>
      <c r="E123" s="1378"/>
      <c r="F123" s="1411" t="s">
        <v>739</v>
      </c>
      <c r="G123" s="1378"/>
      <c r="H123" s="1411" t="s">
        <v>742</v>
      </c>
      <c r="I123" s="1378"/>
      <c r="J123" s="1411" t="s">
        <v>433</v>
      </c>
      <c r="K123" s="1378"/>
      <c r="L123" s="1378"/>
      <c r="M123" s="1411" t="s">
        <v>741</v>
      </c>
      <c r="N123" s="1378"/>
      <c r="O123" s="1378"/>
      <c r="P123" s="1411"/>
      <c r="Q123" s="1378"/>
      <c r="R123" s="1411"/>
      <c r="S123" s="1378"/>
      <c r="T123" s="1412" t="s">
        <v>437</v>
      </c>
      <c r="U123" s="1378"/>
      <c r="V123" s="1378"/>
      <c r="W123" s="1378"/>
      <c r="X123" s="1378"/>
      <c r="Y123" s="1378"/>
      <c r="Z123" s="1378"/>
      <c r="AA123" s="1378"/>
      <c r="AB123" s="1411" t="s">
        <v>732</v>
      </c>
      <c r="AC123" s="1378"/>
      <c r="AD123" s="1378"/>
      <c r="AE123" s="1378"/>
      <c r="AF123" s="1378"/>
      <c r="AG123" s="1411" t="s">
        <v>733</v>
      </c>
      <c r="AH123" s="1378"/>
      <c r="AI123" s="1378"/>
      <c r="AJ123" s="1019" t="s">
        <v>417</v>
      </c>
      <c r="AK123" s="1413" t="s">
        <v>734</v>
      </c>
      <c r="AL123" s="1378"/>
      <c r="AM123" s="1378"/>
      <c r="AN123" s="1378"/>
      <c r="AO123" s="1378"/>
      <c r="AP123" s="1378"/>
      <c r="AQ123" s="1015">
        <v>1155404308</v>
      </c>
      <c r="AR123" s="1053">
        <v>53861197</v>
      </c>
      <c r="AS123" s="1015">
        <v>10297783</v>
      </c>
      <c r="AT123" s="1015">
        <v>0</v>
      </c>
      <c r="AU123" s="1015">
        <v>0</v>
      </c>
      <c r="AV123" s="1053">
        <v>52474831</v>
      </c>
      <c r="AW123" s="1015">
        <v>1386366</v>
      </c>
      <c r="AX123" s="1053">
        <v>25787999</v>
      </c>
      <c r="AY123" s="1015">
        <v>26686832</v>
      </c>
      <c r="AZ123" s="1053">
        <v>19877882</v>
      </c>
      <c r="BA123" s="1015">
        <v>5910117</v>
      </c>
      <c r="BB123" s="1015">
        <v>19877882</v>
      </c>
      <c r="BC123" s="1015">
        <v>0</v>
      </c>
      <c r="BD123" s="1015">
        <v>0</v>
      </c>
      <c r="BG123" s="1057">
        <v>1155404308</v>
      </c>
      <c r="BH123" s="1057">
        <v>53861197</v>
      </c>
      <c r="BI123" s="1057">
        <v>10297783</v>
      </c>
      <c r="BJ123" s="1057">
        <v>0</v>
      </c>
      <c r="BK123" s="1057">
        <v>0</v>
      </c>
      <c r="BL123" s="1057">
        <v>52474831</v>
      </c>
      <c r="BM123" s="1057">
        <v>1386366</v>
      </c>
      <c r="BN123" s="1057">
        <v>25787999</v>
      </c>
      <c r="BO123" s="1057">
        <v>26686832</v>
      </c>
      <c r="BP123" s="1057">
        <v>19877882</v>
      </c>
      <c r="BQ123" s="1057">
        <v>5910117</v>
      </c>
      <c r="BR123" s="1057">
        <v>19877882</v>
      </c>
      <c r="BS123" s="1057">
        <v>0</v>
      </c>
      <c r="BT123" s="1057">
        <v>0</v>
      </c>
    </row>
    <row r="124" spans="1:72" ht="21.95" customHeight="1" x14ac:dyDescent="0.2">
      <c r="A124" s="1008" t="str">
        <f t="shared" si="2"/>
        <v>A2042110</v>
      </c>
      <c r="B124" s="1403" t="s">
        <v>361</v>
      </c>
      <c r="C124" s="1378"/>
      <c r="D124" s="1403" t="s">
        <v>741</v>
      </c>
      <c r="E124" s="1378"/>
      <c r="F124" s="1403" t="s">
        <v>739</v>
      </c>
      <c r="G124" s="1378"/>
      <c r="H124" s="1403" t="s">
        <v>742</v>
      </c>
      <c r="I124" s="1378"/>
      <c r="J124" s="1403" t="s">
        <v>763</v>
      </c>
      <c r="K124" s="1378"/>
      <c r="L124" s="1378"/>
      <c r="M124" s="1403"/>
      <c r="N124" s="1378"/>
      <c r="O124" s="1378"/>
      <c r="P124" s="1403"/>
      <c r="Q124" s="1378"/>
      <c r="R124" s="1403"/>
      <c r="S124" s="1378"/>
      <c r="T124" s="1402" t="s">
        <v>768</v>
      </c>
      <c r="U124" s="1378"/>
      <c r="V124" s="1378"/>
      <c r="W124" s="1378"/>
      <c r="X124" s="1378"/>
      <c r="Y124" s="1378"/>
      <c r="Z124" s="1378"/>
      <c r="AA124" s="1378"/>
      <c r="AB124" s="1403" t="s">
        <v>732</v>
      </c>
      <c r="AC124" s="1378"/>
      <c r="AD124" s="1378"/>
      <c r="AE124" s="1378"/>
      <c r="AF124" s="1378"/>
      <c r="AG124" s="1403" t="s">
        <v>733</v>
      </c>
      <c r="AH124" s="1378"/>
      <c r="AI124" s="1378"/>
      <c r="AJ124" s="1016" t="s">
        <v>417</v>
      </c>
      <c r="AK124" s="1404" t="s">
        <v>734</v>
      </c>
      <c r="AL124" s="1378"/>
      <c r="AM124" s="1378"/>
      <c r="AN124" s="1378"/>
      <c r="AO124" s="1378"/>
      <c r="AP124" s="1378"/>
      <c r="AQ124" s="1015">
        <v>153000000</v>
      </c>
      <c r="AR124" s="1053">
        <v>100284040</v>
      </c>
      <c r="AS124" s="1015">
        <v>29439460</v>
      </c>
      <c r="AT124" s="1015">
        <v>0</v>
      </c>
      <c r="AU124" s="1015">
        <v>0</v>
      </c>
      <c r="AV124" s="1053">
        <v>18584040</v>
      </c>
      <c r="AW124" s="1015">
        <v>81700000</v>
      </c>
      <c r="AX124" s="1053">
        <v>69000</v>
      </c>
      <c r="AY124" s="1015">
        <v>18515040</v>
      </c>
      <c r="AZ124" s="1053">
        <v>69000</v>
      </c>
      <c r="BA124" s="1015">
        <v>0</v>
      </c>
      <c r="BB124" s="1015">
        <v>69000</v>
      </c>
      <c r="BC124" s="1015">
        <v>0</v>
      </c>
      <c r="BD124" s="1015">
        <v>0</v>
      </c>
      <c r="BG124" s="1057">
        <v>153000000</v>
      </c>
      <c r="BH124" s="1057">
        <v>100284040</v>
      </c>
      <c r="BI124" s="1057">
        <v>29439460</v>
      </c>
      <c r="BJ124" s="1057">
        <v>0</v>
      </c>
      <c r="BK124" s="1057">
        <v>0</v>
      </c>
      <c r="BL124" s="1057">
        <v>18584040</v>
      </c>
      <c r="BM124" s="1057">
        <v>81700000</v>
      </c>
      <c r="BN124" s="1057">
        <v>69000</v>
      </c>
      <c r="BO124" s="1057">
        <v>18515040</v>
      </c>
      <c r="BP124" s="1057">
        <v>69000</v>
      </c>
      <c r="BQ124" s="1057">
        <v>0</v>
      </c>
      <c r="BR124" s="1057">
        <v>69000</v>
      </c>
      <c r="BS124" s="1057">
        <v>0</v>
      </c>
      <c r="BT124" s="1057">
        <v>0</v>
      </c>
    </row>
    <row r="125" spans="1:72" ht="21.95" customHeight="1" x14ac:dyDescent="0.2">
      <c r="A125" s="1008" t="str">
        <f t="shared" si="2"/>
        <v>A20421110</v>
      </c>
      <c r="B125" s="1411" t="s">
        <v>361</v>
      </c>
      <c r="C125" s="1378"/>
      <c r="D125" s="1411" t="s">
        <v>741</v>
      </c>
      <c r="E125" s="1378"/>
      <c r="F125" s="1411" t="s">
        <v>739</v>
      </c>
      <c r="G125" s="1378"/>
      <c r="H125" s="1411" t="s">
        <v>742</v>
      </c>
      <c r="I125" s="1378"/>
      <c r="J125" s="1411" t="s">
        <v>763</v>
      </c>
      <c r="K125" s="1378"/>
      <c r="L125" s="1378"/>
      <c r="M125" s="1411" t="s">
        <v>738</v>
      </c>
      <c r="N125" s="1378"/>
      <c r="O125" s="1378"/>
      <c r="P125" s="1411"/>
      <c r="Q125" s="1378"/>
      <c r="R125" s="1411"/>
      <c r="S125" s="1378"/>
      <c r="T125" s="1412" t="s">
        <v>438</v>
      </c>
      <c r="U125" s="1378"/>
      <c r="V125" s="1378"/>
      <c r="W125" s="1378"/>
      <c r="X125" s="1378"/>
      <c r="Y125" s="1378"/>
      <c r="Z125" s="1378"/>
      <c r="AA125" s="1378"/>
      <c r="AB125" s="1411" t="s">
        <v>732</v>
      </c>
      <c r="AC125" s="1378"/>
      <c r="AD125" s="1378"/>
      <c r="AE125" s="1378"/>
      <c r="AF125" s="1378"/>
      <c r="AG125" s="1411" t="s">
        <v>733</v>
      </c>
      <c r="AH125" s="1378"/>
      <c r="AI125" s="1378"/>
      <c r="AJ125" s="1019" t="s">
        <v>417</v>
      </c>
      <c r="AK125" s="1413" t="s">
        <v>734</v>
      </c>
      <c r="AL125" s="1378"/>
      <c r="AM125" s="1378"/>
      <c r="AN125" s="1378"/>
      <c r="AO125" s="1378"/>
      <c r="AP125" s="1378"/>
      <c r="AQ125" s="1015">
        <v>82400000</v>
      </c>
      <c r="AR125" s="1053">
        <v>81769000</v>
      </c>
      <c r="AS125" s="1015">
        <v>131000</v>
      </c>
      <c r="AT125" s="1015">
        <v>0</v>
      </c>
      <c r="AU125" s="1015">
        <v>0</v>
      </c>
      <c r="AV125" s="1053">
        <v>69000</v>
      </c>
      <c r="AW125" s="1015">
        <v>81700000</v>
      </c>
      <c r="AX125" s="1053">
        <v>69000</v>
      </c>
      <c r="AY125" s="1015">
        <v>0</v>
      </c>
      <c r="AZ125" s="1053">
        <v>69000</v>
      </c>
      <c r="BA125" s="1015">
        <v>0</v>
      </c>
      <c r="BB125" s="1015">
        <v>69000</v>
      </c>
      <c r="BC125" s="1015">
        <v>0</v>
      </c>
      <c r="BD125" s="1015">
        <v>0</v>
      </c>
      <c r="BG125" s="1057">
        <v>82400000</v>
      </c>
      <c r="BH125" s="1057">
        <v>81769000</v>
      </c>
      <c r="BI125" s="1057">
        <v>131000</v>
      </c>
      <c r="BJ125" s="1057">
        <v>0</v>
      </c>
      <c r="BK125" s="1057">
        <v>0</v>
      </c>
      <c r="BL125" s="1057">
        <v>69000</v>
      </c>
      <c r="BM125" s="1057">
        <v>81700000</v>
      </c>
      <c r="BN125" s="1057">
        <v>69000</v>
      </c>
      <c r="BO125" s="1057">
        <v>0</v>
      </c>
      <c r="BP125" s="1057">
        <v>69000</v>
      </c>
      <c r="BQ125" s="1057">
        <v>0</v>
      </c>
      <c r="BR125" s="1057">
        <v>69000</v>
      </c>
      <c r="BS125" s="1057">
        <v>0</v>
      </c>
      <c r="BT125" s="1057">
        <v>0</v>
      </c>
    </row>
    <row r="126" spans="1:72" ht="21.95" customHeight="1" x14ac:dyDescent="0.2">
      <c r="A126" s="1008" t="str">
        <f t="shared" si="2"/>
        <v>A20421410</v>
      </c>
      <c r="B126" s="1411" t="s">
        <v>361</v>
      </c>
      <c r="C126" s="1378"/>
      <c r="D126" s="1411" t="s">
        <v>741</v>
      </c>
      <c r="E126" s="1378"/>
      <c r="F126" s="1411" t="s">
        <v>739</v>
      </c>
      <c r="G126" s="1378"/>
      <c r="H126" s="1411" t="s">
        <v>742</v>
      </c>
      <c r="I126" s="1378"/>
      <c r="J126" s="1411" t="s">
        <v>763</v>
      </c>
      <c r="K126" s="1378"/>
      <c r="L126" s="1378"/>
      <c r="M126" s="1411" t="s">
        <v>742</v>
      </c>
      <c r="N126" s="1378"/>
      <c r="O126" s="1378"/>
      <c r="P126" s="1411"/>
      <c r="Q126" s="1378"/>
      <c r="R126" s="1411"/>
      <c r="S126" s="1378"/>
      <c r="T126" s="1412" t="s">
        <v>439</v>
      </c>
      <c r="U126" s="1378"/>
      <c r="V126" s="1378"/>
      <c r="W126" s="1378"/>
      <c r="X126" s="1378"/>
      <c r="Y126" s="1378"/>
      <c r="Z126" s="1378"/>
      <c r="AA126" s="1378"/>
      <c r="AB126" s="1411" t="s">
        <v>732</v>
      </c>
      <c r="AC126" s="1378"/>
      <c r="AD126" s="1378"/>
      <c r="AE126" s="1378"/>
      <c r="AF126" s="1378"/>
      <c r="AG126" s="1411" t="s">
        <v>733</v>
      </c>
      <c r="AH126" s="1378"/>
      <c r="AI126" s="1378"/>
      <c r="AJ126" s="1019" t="s">
        <v>417</v>
      </c>
      <c r="AK126" s="1413" t="s">
        <v>734</v>
      </c>
      <c r="AL126" s="1378"/>
      <c r="AM126" s="1378"/>
      <c r="AN126" s="1378"/>
      <c r="AO126" s="1378"/>
      <c r="AP126" s="1378"/>
      <c r="AQ126" s="1015">
        <v>28100000</v>
      </c>
      <c r="AR126" s="1053">
        <v>0</v>
      </c>
      <c r="AS126" s="1015">
        <v>7740000</v>
      </c>
      <c r="AT126" s="1015">
        <v>0</v>
      </c>
      <c r="AU126" s="1015">
        <v>0</v>
      </c>
      <c r="AV126" s="1053">
        <v>0</v>
      </c>
      <c r="AW126" s="1015">
        <v>0</v>
      </c>
      <c r="AX126" s="1053">
        <v>0</v>
      </c>
      <c r="AY126" s="1015">
        <v>0</v>
      </c>
      <c r="AZ126" s="1053">
        <v>0</v>
      </c>
      <c r="BA126" s="1015">
        <v>0</v>
      </c>
      <c r="BB126" s="1015">
        <v>0</v>
      </c>
      <c r="BC126" s="1015">
        <v>0</v>
      </c>
      <c r="BD126" s="1015">
        <v>0</v>
      </c>
      <c r="BG126" s="1057">
        <v>28100000</v>
      </c>
      <c r="BH126" s="1057">
        <v>0</v>
      </c>
      <c r="BI126" s="1057">
        <v>7740000</v>
      </c>
      <c r="BJ126" s="1057">
        <v>0</v>
      </c>
      <c r="BK126" s="1057">
        <v>0</v>
      </c>
      <c r="BL126" s="1057">
        <v>0</v>
      </c>
      <c r="BM126" s="1057">
        <v>0</v>
      </c>
      <c r="BN126" s="1057">
        <v>0</v>
      </c>
      <c r="BO126" s="1057">
        <v>0</v>
      </c>
      <c r="BP126" s="1057">
        <v>0</v>
      </c>
      <c r="BQ126" s="1057">
        <v>0</v>
      </c>
      <c r="BR126" s="1057">
        <v>0</v>
      </c>
      <c r="BS126" s="1057">
        <v>0</v>
      </c>
      <c r="BT126" s="1057">
        <v>0</v>
      </c>
    </row>
    <row r="127" spans="1:72" ht="21.95" customHeight="1" x14ac:dyDescent="0.2">
      <c r="A127" s="1008" t="str">
        <f t="shared" si="2"/>
        <v>A20421510</v>
      </c>
      <c r="B127" s="1411" t="s">
        <v>361</v>
      </c>
      <c r="C127" s="1378"/>
      <c r="D127" s="1411" t="s">
        <v>741</v>
      </c>
      <c r="E127" s="1378"/>
      <c r="F127" s="1411" t="s">
        <v>739</v>
      </c>
      <c r="G127" s="1378"/>
      <c r="H127" s="1411" t="s">
        <v>742</v>
      </c>
      <c r="I127" s="1378"/>
      <c r="J127" s="1411" t="s">
        <v>763</v>
      </c>
      <c r="K127" s="1378"/>
      <c r="L127" s="1378"/>
      <c r="M127" s="1411" t="s">
        <v>743</v>
      </c>
      <c r="N127" s="1378"/>
      <c r="O127" s="1378"/>
      <c r="P127" s="1411"/>
      <c r="Q127" s="1378"/>
      <c r="R127" s="1411"/>
      <c r="S127" s="1378"/>
      <c r="T127" s="1412" t="s">
        <v>440</v>
      </c>
      <c r="U127" s="1378"/>
      <c r="V127" s="1378"/>
      <c r="W127" s="1378"/>
      <c r="X127" s="1378"/>
      <c r="Y127" s="1378"/>
      <c r="Z127" s="1378"/>
      <c r="AA127" s="1378"/>
      <c r="AB127" s="1411" t="s">
        <v>732</v>
      </c>
      <c r="AC127" s="1378"/>
      <c r="AD127" s="1378"/>
      <c r="AE127" s="1378"/>
      <c r="AF127" s="1378"/>
      <c r="AG127" s="1411" t="s">
        <v>733</v>
      </c>
      <c r="AH127" s="1378"/>
      <c r="AI127" s="1378"/>
      <c r="AJ127" s="1019" t="s">
        <v>417</v>
      </c>
      <c r="AK127" s="1413" t="s">
        <v>734</v>
      </c>
      <c r="AL127" s="1378"/>
      <c r="AM127" s="1378"/>
      <c r="AN127" s="1378"/>
      <c r="AO127" s="1378"/>
      <c r="AP127" s="1378"/>
      <c r="AQ127" s="1015">
        <v>22500000</v>
      </c>
      <c r="AR127" s="1053">
        <v>18515040</v>
      </c>
      <c r="AS127" s="1015">
        <v>1568460</v>
      </c>
      <c r="AT127" s="1015">
        <v>0</v>
      </c>
      <c r="AU127" s="1015">
        <v>0</v>
      </c>
      <c r="AV127" s="1053">
        <v>18515040</v>
      </c>
      <c r="AW127" s="1015">
        <v>0</v>
      </c>
      <c r="AX127" s="1053">
        <v>0</v>
      </c>
      <c r="AY127" s="1015">
        <v>18515040</v>
      </c>
      <c r="AZ127" s="1053">
        <v>0</v>
      </c>
      <c r="BA127" s="1015">
        <v>0</v>
      </c>
      <c r="BB127" s="1015">
        <v>0</v>
      </c>
      <c r="BC127" s="1015">
        <v>0</v>
      </c>
      <c r="BD127" s="1015">
        <v>0</v>
      </c>
      <c r="BG127" s="1057">
        <v>22500000</v>
      </c>
      <c r="BH127" s="1057">
        <v>18515040</v>
      </c>
      <c r="BI127" s="1057">
        <v>1568460</v>
      </c>
      <c r="BJ127" s="1057">
        <v>0</v>
      </c>
      <c r="BK127" s="1057">
        <v>0</v>
      </c>
      <c r="BL127" s="1057">
        <v>18515040</v>
      </c>
      <c r="BM127" s="1057">
        <v>0</v>
      </c>
      <c r="BN127" s="1057">
        <v>0</v>
      </c>
      <c r="BO127" s="1057">
        <v>18515040</v>
      </c>
      <c r="BP127" s="1057">
        <v>0</v>
      </c>
      <c r="BQ127" s="1057">
        <v>0</v>
      </c>
      <c r="BR127" s="1057">
        <v>0</v>
      </c>
      <c r="BS127" s="1057">
        <v>0</v>
      </c>
      <c r="BT127" s="1057">
        <v>0</v>
      </c>
    </row>
    <row r="128" spans="1:72" ht="21.95" customHeight="1" x14ac:dyDescent="0.2">
      <c r="A128" s="1008" t="str">
        <f t="shared" si="2"/>
        <v>A20421810</v>
      </c>
      <c r="B128" s="1411" t="s">
        <v>361</v>
      </c>
      <c r="C128" s="1378"/>
      <c r="D128" s="1411" t="s">
        <v>741</v>
      </c>
      <c r="E128" s="1378"/>
      <c r="F128" s="1411" t="s">
        <v>739</v>
      </c>
      <c r="G128" s="1378"/>
      <c r="H128" s="1411" t="s">
        <v>742</v>
      </c>
      <c r="I128" s="1378"/>
      <c r="J128" s="1411" t="s">
        <v>763</v>
      </c>
      <c r="K128" s="1378"/>
      <c r="L128" s="1378"/>
      <c r="M128" s="1411" t="s">
        <v>755</v>
      </c>
      <c r="N128" s="1378"/>
      <c r="O128" s="1378"/>
      <c r="P128" s="1411"/>
      <c r="Q128" s="1378"/>
      <c r="R128" s="1411"/>
      <c r="S128" s="1378"/>
      <c r="T128" s="1412" t="s">
        <v>441</v>
      </c>
      <c r="U128" s="1378"/>
      <c r="V128" s="1378"/>
      <c r="W128" s="1378"/>
      <c r="X128" s="1378"/>
      <c r="Y128" s="1378"/>
      <c r="Z128" s="1378"/>
      <c r="AA128" s="1378"/>
      <c r="AB128" s="1411" t="s">
        <v>732</v>
      </c>
      <c r="AC128" s="1378"/>
      <c r="AD128" s="1378"/>
      <c r="AE128" s="1378"/>
      <c r="AF128" s="1378"/>
      <c r="AG128" s="1411" t="s">
        <v>733</v>
      </c>
      <c r="AH128" s="1378"/>
      <c r="AI128" s="1378"/>
      <c r="AJ128" s="1019" t="s">
        <v>417</v>
      </c>
      <c r="AK128" s="1413" t="s">
        <v>734</v>
      </c>
      <c r="AL128" s="1378"/>
      <c r="AM128" s="1378"/>
      <c r="AN128" s="1378"/>
      <c r="AO128" s="1378"/>
      <c r="AP128" s="1378"/>
      <c r="AQ128" s="1015">
        <v>20000000</v>
      </c>
      <c r="AR128" s="1053">
        <v>0</v>
      </c>
      <c r="AS128" s="1015">
        <v>20000000</v>
      </c>
      <c r="AT128" s="1015">
        <v>0</v>
      </c>
      <c r="AU128" s="1015">
        <v>0</v>
      </c>
      <c r="AV128" s="1053">
        <v>0</v>
      </c>
      <c r="AW128" s="1015">
        <v>0</v>
      </c>
      <c r="AX128" s="1053">
        <v>0</v>
      </c>
      <c r="AY128" s="1015">
        <v>0</v>
      </c>
      <c r="AZ128" s="1053">
        <v>0</v>
      </c>
      <c r="BA128" s="1015">
        <v>0</v>
      </c>
      <c r="BB128" s="1015">
        <v>0</v>
      </c>
      <c r="BC128" s="1015">
        <v>0</v>
      </c>
      <c r="BD128" s="1015">
        <v>0</v>
      </c>
      <c r="BG128" s="1057">
        <v>20000000</v>
      </c>
      <c r="BH128" s="1057">
        <v>0</v>
      </c>
      <c r="BI128" s="1057">
        <v>20000000</v>
      </c>
      <c r="BJ128" s="1057">
        <v>0</v>
      </c>
      <c r="BK128" s="1057">
        <v>0</v>
      </c>
      <c r="BL128" s="1057">
        <v>0</v>
      </c>
      <c r="BM128" s="1057">
        <v>0</v>
      </c>
      <c r="BN128" s="1057">
        <v>0</v>
      </c>
      <c r="BO128" s="1057">
        <v>0</v>
      </c>
      <c r="BP128" s="1057">
        <v>0</v>
      </c>
      <c r="BQ128" s="1057">
        <v>0</v>
      </c>
      <c r="BR128" s="1057">
        <v>0</v>
      </c>
      <c r="BS128" s="1057">
        <v>0</v>
      </c>
      <c r="BT128" s="1057">
        <v>0</v>
      </c>
    </row>
    <row r="129" spans="1:72" ht="21.95" customHeight="1" x14ac:dyDescent="0.2">
      <c r="A129" s="1008" t="str">
        <f t="shared" si="2"/>
        <v>A2044010</v>
      </c>
      <c r="B129" s="1403" t="s">
        <v>361</v>
      </c>
      <c r="C129" s="1378"/>
      <c r="D129" s="1403" t="s">
        <v>741</v>
      </c>
      <c r="E129" s="1378"/>
      <c r="F129" s="1403" t="s">
        <v>739</v>
      </c>
      <c r="G129" s="1378"/>
      <c r="H129" s="1403" t="s">
        <v>742</v>
      </c>
      <c r="I129" s="1378"/>
      <c r="J129" s="1403" t="s">
        <v>769</v>
      </c>
      <c r="K129" s="1378"/>
      <c r="L129" s="1378"/>
      <c r="M129" s="1403"/>
      <c r="N129" s="1378"/>
      <c r="O129" s="1378"/>
      <c r="P129" s="1403"/>
      <c r="Q129" s="1378"/>
      <c r="R129" s="1403"/>
      <c r="S129" s="1378"/>
      <c r="T129" s="1402" t="s">
        <v>770</v>
      </c>
      <c r="U129" s="1378"/>
      <c r="V129" s="1378"/>
      <c r="W129" s="1378"/>
      <c r="X129" s="1378"/>
      <c r="Y129" s="1378"/>
      <c r="Z129" s="1378"/>
      <c r="AA129" s="1378"/>
      <c r="AB129" s="1403" t="s">
        <v>732</v>
      </c>
      <c r="AC129" s="1378"/>
      <c r="AD129" s="1378"/>
      <c r="AE129" s="1378"/>
      <c r="AF129" s="1378"/>
      <c r="AG129" s="1403" t="s">
        <v>733</v>
      </c>
      <c r="AH129" s="1378"/>
      <c r="AI129" s="1378"/>
      <c r="AJ129" s="1016" t="s">
        <v>417</v>
      </c>
      <c r="AK129" s="1404" t="s">
        <v>734</v>
      </c>
      <c r="AL129" s="1378"/>
      <c r="AM129" s="1378"/>
      <c r="AN129" s="1378"/>
      <c r="AO129" s="1378"/>
      <c r="AP129" s="1378"/>
      <c r="AQ129" s="1015">
        <v>15000000</v>
      </c>
      <c r="AR129" s="1053">
        <v>0</v>
      </c>
      <c r="AS129" s="1015">
        <v>14330100</v>
      </c>
      <c r="AT129" s="1015">
        <v>0</v>
      </c>
      <c r="AU129" s="1015">
        <v>0</v>
      </c>
      <c r="AV129" s="1053">
        <v>0</v>
      </c>
      <c r="AW129" s="1015">
        <v>0</v>
      </c>
      <c r="AX129" s="1053">
        <v>0</v>
      </c>
      <c r="AY129" s="1015">
        <v>0</v>
      </c>
      <c r="AZ129" s="1053">
        <v>0</v>
      </c>
      <c r="BA129" s="1015">
        <v>0</v>
      </c>
      <c r="BB129" s="1015">
        <v>0</v>
      </c>
      <c r="BC129" s="1015">
        <v>0</v>
      </c>
      <c r="BD129" s="1015">
        <v>0</v>
      </c>
      <c r="BG129" s="1057">
        <v>15000000</v>
      </c>
      <c r="BH129" s="1057">
        <v>0</v>
      </c>
      <c r="BI129" s="1057">
        <v>14330100</v>
      </c>
      <c r="BJ129" s="1057">
        <v>0</v>
      </c>
      <c r="BK129" s="1057">
        <v>0</v>
      </c>
      <c r="BL129" s="1057">
        <v>0</v>
      </c>
      <c r="BM129" s="1057">
        <v>0</v>
      </c>
      <c r="BN129" s="1057">
        <v>0</v>
      </c>
      <c r="BO129" s="1057">
        <v>0</v>
      </c>
      <c r="BP129" s="1057">
        <v>0</v>
      </c>
      <c r="BQ129" s="1057">
        <v>0</v>
      </c>
      <c r="BR129" s="1057">
        <v>0</v>
      </c>
      <c r="BS129" s="1057">
        <v>0</v>
      </c>
      <c r="BT129" s="1057">
        <v>0</v>
      </c>
    </row>
    <row r="130" spans="1:72" ht="21.95" customHeight="1" x14ac:dyDescent="0.2">
      <c r="A130" s="1008" t="str">
        <f t="shared" si="2"/>
        <v>A204401510</v>
      </c>
      <c r="B130" s="1411" t="s">
        <v>361</v>
      </c>
      <c r="C130" s="1378"/>
      <c r="D130" s="1411" t="s">
        <v>741</v>
      </c>
      <c r="E130" s="1378"/>
      <c r="F130" s="1411" t="s">
        <v>739</v>
      </c>
      <c r="G130" s="1378"/>
      <c r="H130" s="1411" t="s">
        <v>742</v>
      </c>
      <c r="I130" s="1378"/>
      <c r="J130" s="1411" t="s">
        <v>769</v>
      </c>
      <c r="K130" s="1378"/>
      <c r="L130" s="1378"/>
      <c r="M130" s="1411" t="s">
        <v>745</v>
      </c>
      <c r="N130" s="1378"/>
      <c r="O130" s="1378"/>
      <c r="P130" s="1411"/>
      <c r="Q130" s="1378"/>
      <c r="R130" s="1411"/>
      <c r="S130" s="1378"/>
      <c r="T130" s="1412" t="s">
        <v>576</v>
      </c>
      <c r="U130" s="1378"/>
      <c r="V130" s="1378"/>
      <c r="W130" s="1378"/>
      <c r="X130" s="1378"/>
      <c r="Y130" s="1378"/>
      <c r="Z130" s="1378"/>
      <c r="AA130" s="1378"/>
      <c r="AB130" s="1411" t="s">
        <v>732</v>
      </c>
      <c r="AC130" s="1378"/>
      <c r="AD130" s="1378"/>
      <c r="AE130" s="1378"/>
      <c r="AF130" s="1378"/>
      <c r="AG130" s="1411" t="s">
        <v>733</v>
      </c>
      <c r="AH130" s="1378"/>
      <c r="AI130" s="1378"/>
      <c r="AJ130" s="1019" t="s">
        <v>417</v>
      </c>
      <c r="AK130" s="1413" t="s">
        <v>734</v>
      </c>
      <c r="AL130" s="1378"/>
      <c r="AM130" s="1378"/>
      <c r="AN130" s="1378"/>
      <c r="AO130" s="1378"/>
      <c r="AP130" s="1378"/>
      <c r="AQ130" s="1015">
        <v>15000000</v>
      </c>
      <c r="AR130" s="1053">
        <v>0</v>
      </c>
      <c r="AS130" s="1015">
        <v>14330100</v>
      </c>
      <c r="AT130" s="1015">
        <v>0</v>
      </c>
      <c r="AU130" s="1015">
        <v>0</v>
      </c>
      <c r="AV130" s="1053">
        <v>0</v>
      </c>
      <c r="AW130" s="1015">
        <v>0</v>
      </c>
      <c r="AX130" s="1053">
        <v>0</v>
      </c>
      <c r="AY130" s="1015">
        <v>0</v>
      </c>
      <c r="AZ130" s="1053">
        <v>0</v>
      </c>
      <c r="BA130" s="1015">
        <v>0</v>
      </c>
      <c r="BB130" s="1015">
        <v>0</v>
      </c>
      <c r="BC130" s="1015">
        <v>0</v>
      </c>
      <c r="BD130" s="1015">
        <v>0</v>
      </c>
      <c r="BG130" s="1057">
        <v>15000000</v>
      </c>
      <c r="BH130" s="1057">
        <v>0</v>
      </c>
      <c r="BI130" s="1057">
        <v>14330100</v>
      </c>
      <c r="BJ130" s="1057">
        <v>0</v>
      </c>
      <c r="BK130" s="1057">
        <v>0</v>
      </c>
      <c r="BL130" s="1057">
        <v>0</v>
      </c>
      <c r="BM130" s="1057">
        <v>0</v>
      </c>
      <c r="BN130" s="1057">
        <v>0</v>
      </c>
      <c r="BO130" s="1057">
        <v>0</v>
      </c>
      <c r="BP130" s="1057">
        <v>0</v>
      </c>
      <c r="BQ130" s="1057">
        <v>0</v>
      </c>
      <c r="BR130" s="1057">
        <v>0</v>
      </c>
      <c r="BS130" s="1057">
        <v>0</v>
      </c>
      <c r="BT130" s="1057">
        <v>0</v>
      </c>
    </row>
    <row r="131" spans="1:72" ht="21.95" customHeight="1" x14ac:dyDescent="0.2">
      <c r="A131" s="1008" t="str">
        <f t="shared" si="2"/>
        <v>A2044110</v>
      </c>
      <c r="B131" s="1403" t="s">
        <v>361</v>
      </c>
      <c r="C131" s="1378"/>
      <c r="D131" s="1403" t="s">
        <v>741</v>
      </c>
      <c r="E131" s="1378"/>
      <c r="F131" s="1403" t="s">
        <v>739</v>
      </c>
      <c r="G131" s="1378"/>
      <c r="H131" s="1403" t="s">
        <v>742</v>
      </c>
      <c r="I131" s="1378"/>
      <c r="J131" s="1403" t="s">
        <v>771</v>
      </c>
      <c r="K131" s="1378"/>
      <c r="L131" s="1378"/>
      <c r="M131" s="1403"/>
      <c r="N131" s="1378"/>
      <c r="O131" s="1378"/>
      <c r="P131" s="1403"/>
      <c r="Q131" s="1378"/>
      <c r="R131" s="1403"/>
      <c r="S131" s="1378"/>
      <c r="T131" s="1402" t="s">
        <v>442</v>
      </c>
      <c r="U131" s="1378"/>
      <c r="V131" s="1378"/>
      <c r="W131" s="1378"/>
      <c r="X131" s="1378"/>
      <c r="Y131" s="1378"/>
      <c r="Z131" s="1378"/>
      <c r="AA131" s="1378"/>
      <c r="AB131" s="1403" t="s">
        <v>732</v>
      </c>
      <c r="AC131" s="1378"/>
      <c r="AD131" s="1378"/>
      <c r="AE131" s="1378"/>
      <c r="AF131" s="1378"/>
      <c r="AG131" s="1403" t="s">
        <v>733</v>
      </c>
      <c r="AH131" s="1378"/>
      <c r="AI131" s="1378"/>
      <c r="AJ131" s="1016" t="s">
        <v>417</v>
      </c>
      <c r="AK131" s="1404" t="s">
        <v>734</v>
      </c>
      <c r="AL131" s="1378"/>
      <c r="AM131" s="1378"/>
      <c r="AN131" s="1378"/>
      <c r="AO131" s="1378"/>
      <c r="AP131" s="1378"/>
      <c r="AQ131" s="1015">
        <v>127000000</v>
      </c>
      <c r="AR131" s="1053">
        <v>5915800</v>
      </c>
      <c r="AS131" s="1015">
        <v>12704180</v>
      </c>
      <c r="AT131" s="1015">
        <v>0</v>
      </c>
      <c r="AU131" s="1015">
        <v>0</v>
      </c>
      <c r="AV131" s="1053">
        <v>12000</v>
      </c>
      <c r="AW131" s="1015">
        <v>5903800</v>
      </c>
      <c r="AX131" s="1053">
        <v>16838417</v>
      </c>
      <c r="AY131" s="1015">
        <v>16826417</v>
      </c>
      <c r="AZ131" s="1053">
        <v>12000</v>
      </c>
      <c r="BA131" s="1015">
        <v>16826417</v>
      </c>
      <c r="BB131" s="1015">
        <v>12000</v>
      </c>
      <c r="BC131" s="1015">
        <v>0</v>
      </c>
      <c r="BD131" s="1015">
        <v>0</v>
      </c>
      <c r="BG131" s="1057">
        <v>127000000</v>
      </c>
      <c r="BH131" s="1057">
        <v>5915800</v>
      </c>
      <c r="BI131" s="1057">
        <v>12704180</v>
      </c>
      <c r="BJ131" s="1057">
        <v>0</v>
      </c>
      <c r="BK131" s="1057">
        <v>0</v>
      </c>
      <c r="BL131" s="1057">
        <v>12000</v>
      </c>
      <c r="BM131" s="1057">
        <v>5903800</v>
      </c>
      <c r="BN131" s="1057">
        <v>16838417</v>
      </c>
      <c r="BO131" s="1057">
        <v>16826417</v>
      </c>
      <c r="BP131" s="1057">
        <v>12000</v>
      </c>
      <c r="BQ131" s="1057">
        <v>16826417</v>
      </c>
      <c r="BR131" s="1057">
        <v>12000</v>
      </c>
      <c r="BS131" s="1057">
        <v>0</v>
      </c>
      <c r="BT131" s="1057">
        <v>0</v>
      </c>
    </row>
    <row r="132" spans="1:72" ht="21.95" customHeight="1" x14ac:dyDescent="0.2">
      <c r="A132" s="1008" t="str">
        <f t="shared" si="2"/>
        <v>A20441210</v>
      </c>
      <c r="B132" s="1411" t="s">
        <v>361</v>
      </c>
      <c r="C132" s="1378"/>
      <c r="D132" s="1411" t="s">
        <v>741</v>
      </c>
      <c r="E132" s="1378"/>
      <c r="F132" s="1411" t="s">
        <v>739</v>
      </c>
      <c r="G132" s="1378"/>
      <c r="H132" s="1411" t="s">
        <v>742</v>
      </c>
      <c r="I132" s="1378"/>
      <c r="J132" s="1411" t="s">
        <v>771</v>
      </c>
      <c r="K132" s="1378"/>
      <c r="L132" s="1378"/>
      <c r="M132" s="1411" t="s">
        <v>741</v>
      </c>
      <c r="N132" s="1378"/>
      <c r="O132" s="1378"/>
      <c r="P132" s="1411"/>
      <c r="Q132" s="1378"/>
      <c r="R132" s="1411"/>
      <c r="S132" s="1378"/>
      <c r="T132" s="1412" t="s">
        <v>443</v>
      </c>
      <c r="U132" s="1378"/>
      <c r="V132" s="1378"/>
      <c r="W132" s="1378"/>
      <c r="X132" s="1378"/>
      <c r="Y132" s="1378"/>
      <c r="Z132" s="1378"/>
      <c r="AA132" s="1378"/>
      <c r="AB132" s="1411" t="s">
        <v>732</v>
      </c>
      <c r="AC132" s="1378"/>
      <c r="AD132" s="1378"/>
      <c r="AE132" s="1378"/>
      <c r="AF132" s="1378"/>
      <c r="AG132" s="1411" t="s">
        <v>733</v>
      </c>
      <c r="AH132" s="1378"/>
      <c r="AI132" s="1378"/>
      <c r="AJ132" s="1019" t="s">
        <v>417</v>
      </c>
      <c r="AK132" s="1413" t="s">
        <v>734</v>
      </c>
      <c r="AL132" s="1378"/>
      <c r="AM132" s="1378"/>
      <c r="AN132" s="1378"/>
      <c r="AO132" s="1378"/>
      <c r="AP132" s="1378"/>
      <c r="AQ132" s="1015">
        <v>87000000</v>
      </c>
      <c r="AR132" s="1053">
        <v>0</v>
      </c>
      <c r="AS132" s="1015">
        <v>0</v>
      </c>
      <c r="AT132" s="1015">
        <v>0</v>
      </c>
      <c r="AU132" s="1015">
        <v>0</v>
      </c>
      <c r="AV132" s="1053">
        <v>0</v>
      </c>
      <c r="AW132" s="1015">
        <v>0</v>
      </c>
      <c r="AX132" s="1053">
        <v>16826417</v>
      </c>
      <c r="AY132" s="1015">
        <v>16826417</v>
      </c>
      <c r="AZ132" s="1053">
        <v>0</v>
      </c>
      <c r="BA132" s="1015">
        <v>16826417</v>
      </c>
      <c r="BB132" s="1015">
        <v>0</v>
      </c>
      <c r="BC132" s="1015">
        <v>0</v>
      </c>
      <c r="BD132" s="1015">
        <v>0</v>
      </c>
      <c r="BG132" s="1057">
        <v>87000000</v>
      </c>
      <c r="BH132" s="1057">
        <v>0</v>
      </c>
      <c r="BI132" s="1057">
        <v>0</v>
      </c>
      <c r="BJ132" s="1057">
        <v>0</v>
      </c>
      <c r="BK132" s="1057">
        <v>0</v>
      </c>
      <c r="BL132" s="1057">
        <v>0</v>
      </c>
      <c r="BM132" s="1057">
        <v>0</v>
      </c>
      <c r="BN132" s="1057">
        <v>16826417</v>
      </c>
      <c r="BO132" s="1057">
        <v>16826417</v>
      </c>
      <c r="BP132" s="1057">
        <v>0</v>
      </c>
      <c r="BQ132" s="1057">
        <v>16826417</v>
      </c>
      <c r="BR132" s="1057">
        <v>0</v>
      </c>
      <c r="BS132" s="1057">
        <v>0</v>
      </c>
      <c r="BT132" s="1057">
        <v>0</v>
      </c>
    </row>
    <row r="133" spans="1:72" ht="21.95" customHeight="1" x14ac:dyDescent="0.2">
      <c r="A133" s="1008" t="str">
        <f t="shared" si="2"/>
        <v>A20441510</v>
      </c>
      <c r="B133" s="1411" t="s">
        <v>361</v>
      </c>
      <c r="C133" s="1378"/>
      <c r="D133" s="1411" t="s">
        <v>741</v>
      </c>
      <c r="E133" s="1378"/>
      <c r="F133" s="1411" t="s">
        <v>739</v>
      </c>
      <c r="G133" s="1378"/>
      <c r="H133" s="1411" t="s">
        <v>742</v>
      </c>
      <c r="I133" s="1378"/>
      <c r="J133" s="1411" t="s">
        <v>771</v>
      </c>
      <c r="K133" s="1378"/>
      <c r="L133" s="1378"/>
      <c r="M133" s="1411" t="s">
        <v>743</v>
      </c>
      <c r="N133" s="1378"/>
      <c r="O133" s="1378"/>
      <c r="P133" s="1411"/>
      <c r="Q133" s="1378"/>
      <c r="R133" s="1411"/>
      <c r="S133" s="1378"/>
      <c r="T133" s="1412" t="s">
        <v>444</v>
      </c>
      <c r="U133" s="1378"/>
      <c r="V133" s="1378"/>
      <c r="W133" s="1378"/>
      <c r="X133" s="1378"/>
      <c r="Y133" s="1378"/>
      <c r="Z133" s="1378"/>
      <c r="AA133" s="1378"/>
      <c r="AB133" s="1411" t="s">
        <v>732</v>
      </c>
      <c r="AC133" s="1378"/>
      <c r="AD133" s="1378"/>
      <c r="AE133" s="1378"/>
      <c r="AF133" s="1378"/>
      <c r="AG133" s="1411" t="s">
        <v>733</v>
      </c>
      <c r="AH133" s="1378"/>
      <c r="AI133" s="1378"/>
      <c r="AJ133" s="1019" t="s">
        <v>417</v>
      </c>
      <c r="AK133" s="1413" t="s">
        <v>734</v>
      </c>
      <c r="AL133" s="1378"/>
      <c r="AM133" s="1378"/>
      <c r="AN133" s="1378"/>
      <c r="AO133" s="1378"/>
      <c r="AP133" s="1378"/>
      <c r="AQ133" s="1015">
        <v>25000000</v>
      </c>
      <c r="AR133" s="1053">
        <v>0</v>
      </c>
      <c r="AS133" s="1015">
        <v>10408040</v>
      </c>
      <c r="AT133" s="1015">
        <v>0</v>
      </c>
      <c r="AU133" s="1015">
        <v>0</v>
      </c>
      <c r="AV133" s="1053">
        <v>0</v>
      </c>
      <c r="AW133" s="1015">
        <v>0</v>
      </c>
      <c r="AX133" s="1053">
        <v>0</v>
      </c>
      <c r="AY133" s="1015">
        <v>0</v>
      </c>
      <c r="AZ133" s="1053">
        <v>0</v>
      </c>
      <c r="BA133" s="1015">
        <v>0</v>
      </c>
      <c r="BB133" s="1015">
        <v>0</v>
      </c>
      <c r="BC133" s="1015">
        <v>0</v>
      </c>
      <c r="BD133" s="1015">
        <v>0</v>
      </c>
      <c r="BG133" s="1057">
        <v>25000000</v>
      </c>
      <c r="BH133" s="1057">
        <v>0</v>
      </c>
      <c r="BI133" s="1057">
        <v>10408040</v>
      </c>
      <c r="BJ133" s="1057">
        <v>0</v>
      </c>
      <c r="BK133" s="1057">
        <v>0</v>
      </c>
      <c r="BL133" s="1057">
        <v>0</v>
      </c>
      <c r="BM133" s="1057">
        <v>0</v>
      </c>
      <c r="BN133" s="1057">
        <v>0</v>
      </c>
      <c r="BO133" s="1057">
        <v>0</v>
      </c>
      <c r="BP133" s="1057">
        <v>0</v>
      </c>
      <c r="BQ133" s="1057">
        <v>0</v>
      </c>
      <c r="BR133" s="1057">
        <v>0</v>
      </c>
      <c r="BS133" s="1057">
        <v>0</v>
      </c>
      <c r="BT133" s="1057">
        <v>0</v>
      </c>
    </row>
    <row r="134" spans="1:72" ht="21.95" customHeight="1" x14ac:dyDescent="0.2">
      <c r="A134" s="1008" t="str">
        <f t="shared" si="2"/>
        <v>A204411310</v>
      </c>
      <c r="B134" s="1411" t="s">
        <v>361</v>
      </c>
      <c r="C134" s="1378"/>
      <c r="D134" s="1411" t="s">
        <v>741</v>
      </c>
      <c r="E134" s="1378"/>
      <c r="F134" s="1411" t="s">
        <v>739</v>
      </c>
      <c r="G134" s="1378"/>
      <c r="H134" s="1411" t="s">
        <v>742</v>
      </c>
      <c r="I134" s="1378"/>
      <c r="J134" s="1411" t="s">
        <v>771</v>
      </c>
      <c r="K134" s="1378"/>
      <c r="L134" s="1378"/>
      <c r="M134" s="1411" t="s">
        <v>765</v>
      </c>
      <c r="N134" s="1378"/>
      <c r="O134" s="1378"/>
      <c r="P134" s="1411"/>
      <c r="Q134" s="1378"/>
      <c r="R134" s="1411"/>
      <c r="S134" s="1378"/>
      <c r="T134" s="1412" t="s">
        <v>442</v>
      </c>
      <c r="U134" s="1378"/>
      <c r="V134" s="1378"/>
      <c r="W134" s="1378"/>
      <c r="X134" s="1378"/>
      <c r="Y134" s="1378"/>
      <c r="Z134" s="1378"/>
      <c r="AA134" s="1378"/>
      <c r="AB134" s="1411" t="s">
        <v>732</v>
      </c>
      <c r="AC134" s="1378"/>
      <c r="AD134" s="1378"/>
      <c r="AE134" s="1378"/>
      <c r="AF134" s="1378"/>
      <c r="AG134" s="1411" t="s">
        <v>733</v>
      </c>
      <c r="AH134" s="1378"/>
      <c r="AI134" s="1378"/>
      <c r="AJ134" s="1019" t="s">
        <v>417</v>
      </c>
      <c r="AK134" s="1413" t="s">
        <v>734</v>
      </c>
      <c r="AL134" s="1378"/>
      <c r="AM134" s="1378"/>
      <c r="AN134" s="1378"/>
      <c r="AO134" s="1378"/>
      <c r="AP134" s="1378"/>
      <c r="AQ134" s="1015">
        <v>15000000</v>
      </c>
      <c r="AR134" s="1053">
        <v>5915800</v>
      </c>
      <c r="AS134" s="1015">
        <v>2296140</v>
      </c>
      <c r="AT134" s="1015">
        <v>0</v>
      </c>
      <c r="AU134" s="1015">
        <v>0</v>
      </c>
      <c r="AV134" s="1053">
        <v>12000</v>
      </c>
      <c r="AW134" s="1015">
        <v>5903800</v>
      </c>
      <c r="AX134" s="1053">
        <v>12000</v>
      </c>
      <c r="AY134" s="1015">
        <v>0</v>
      </c>
      <c r="AZ134" s="1053">
        <v>12000</v>
      </c>
      <c r="BA134" s="1015">
        <v>0</v>
      </c>
      <c r="BB134" s="1015">
        <v>12000</v>
      </c>
      <c r="BC134" s="1015">
        <v>0</v>
      </c>
      <c r="BD134" s="1015">
        <v>0</v>
      </c>
      <c r="BG134" s="1057">
        <v>15000000</v>
      </c>
      <c r="BH134" s="1057">
        <v>5915800</v>
      </c>
      <c r="BI134" s="1057">
        <v>2296140</v>
      </c>
      <c r="BJ134" s="1057">
        <v>0</v>
      </c>
      <c r="BK134" s="1057">
        <v>0</v>
      </c>
      <c r="BL134" s="1057">
        <v>12000</v>
      </c>
      <c r="BM134" s="1057">
        <v>5903800</v>
      </c>
      <c r="BN134" s="1057">
        <v>12000</v>
      </c>
      <c r="BO134" s="1057">
        <v>0</v>
      </c>
      <c r="BP134" s="1057">
        <v>12000</v>
      </c>
      <c r="BQ134" s="1057">
        <v>0</v>
      </c>
      <c r="BR134" s="1057">
        <v>12000</v>
      </c>
      <c r="BS134" s="1057">
        <v>0</v>
      </c>
      <c r="BT134" s="1057">
        <v>0</v>
      </c>
    </row>
    <row r="135" spans="1:72" ht="21.95" customHeight="1" x14ac:dyDescent="0.2">
      <c r="A135" s="1008" t="str">
        <f t="shared" si="2"/>
        <v>A20499910</v>
      </c>
      <c r="B135" s="1411" t="s">
        <v>361</v>
      </c>
      <c r="C135" s="1378"/>
      <c r="D135" s="1411" t="s">
        <v>741</v>
      </c>
      <c r="E135" s="1378"/>
      <c r="F135" s="1411" t="s">
        <v>739</v>
      </c>
      <c r="G135" s="1378"/>
      <c r="H135" s="1411" t="s">
        <v>742</v>
      </c>
      <c r="I135" s="1378"/>
      <c r="J135" s="1411" t="s">
        <v>749</v>
      </c>
      <c r="K135" s="1378"/>
      <c r="L135" s="1378"/>
      <c r="M135" s="1411"/>
      <c r="N135" s="1378"/>
      <c r="O135" s="1378"/>
      <c r="P135" s="1411"/>
      <c r="Q135" s="1378"/>
      <c r="R135" s="1411"/>
      <c r="S135" s="1378"/>
      <c r="T135" s="1412" t="s">
        <v>750</v>
      </c>
      <c r="U135" s="1378"/>
      <c r="V135" s="1378"/>
      <c r="W135" s="1378"/>
      <c r="X135" s="1378"/>
      <c r="Y135" s="1378"/>
      <c r="Z135" s="1378"/>
      <c r="AA135" s="1378"/>
      <c r="AB135" s="1411" t="s">
        <v>732</v>
      </c>
      <c r="AC135" s="1378"/>
      <c r="AD135" s="1378"/>
      <c r="AE135" s="1378"/>
      <c r="AF135" s="1378"/>
      <c r="AG135" s="1411" t="s">
        <v>733</v>
      </c>
      <c r="AH135" s="1378"/>
      <c r="AI135" s="1378"/>
      <c r="AJ135" s="1019" t="s">
        <v>417</v>
      </c>
      <c r="AK135" s="1413" t="s">
        <v>734</v>
      </c>
      <c r="AL135" s="1378"/>
      <c r="AM135" s="1378"/>
      <c r="AN135" s="1378"/>
      <c r="AO135" s="1378"/>
      <c r="AP135" s="1378"/>
      <c r="AQ135" s="1015">
        <v>4295692</v>
      </c>
      <c r="AR135" s="1053">
        <v>0</v>
      </c>
      <c r="AS135" s="1015">
        <v>0</v>
      </c>
      <c r="AT135" s="1015">
        <v>0</v>
      </c>
      <c r="AU135" s="1015">
        <v>0</v>
      </c>
      <c r="AV135" s="1053">
        <v>0</v>
      </c>
      <c r="AW135" s="1015">
        <v>0</v>
      </c>
      <c r="AX135" s="1053">
        <v>0</v>
      </c>
      <c r="AY135" s="1015">
        <v>0</v>
      </c>
      <c r="AZ135" s="1053">
        <v>0</v>
      </c>
      <c r="BA135" s="1015">
        <v>0</v>
      </c>
      <c r="BB135" s="1015">
        <v>0</v>
      </c>
      <c r="BC135" s="1015">
        <v>0</v>
      </c>
      <c r="BD135" s="1015">
        <v>0</v>
      </c>
      <c r="BG135" s="1057">
        <v>4295692</v>
      </c>
      <c r="BH135" s="1057">
        <v>0</v>
      </c>
      <c r="BI135" s="1057">
        <v>0</v>
      </c>
      <c r="BJ135" s="1057">
        <v>0</v>
      </c>
      <c r="BK135" s="1057">
        <v>0</v>
      </c>
      <c r="BL135" s="1057">
        <v>0</v>
      </c>
      <c r="BM135" s="1057">
        <v>0</v>
      </c>
      <c r="BN135" s="1057">
        <v>0</v>
      </c>
      <c r="BO135" s="1057">
        <v>0</v>
      </c>
      <c r="BP135" s="1057">
        <v>0</v>
      </c>
      <c r="BQ135" s="1057">
        <v>0</v>
      </c>
      <c r="BR135" s="1057">
        <v>0</v>
      </c>
      <c r="BS135" s="1057">
        <v>0</v>
      </c>
      <c r="BT135" s="1057">
        <v>0</v>
      </c>
    </row>
    <row r="136" spans="1:72" ht="21.95" customHeight="1" x14ac:dyDescent="0.2">
      <c r="A136" s="1008" t="str">
        <f t="shared" si="2"/>
        <v>A310</v>
      </c>
      <c r="B136" s="1403" t="s">
        <v>361</v>
      </c>
      <c r="C136" s="1378"/>
      <c r="D136" s="1403" t="s">
        <v>748</v>
      </c>
      <c r="E136" s="1378"/>
      <c r="F136" s="1403"/>
      <c r="G136" s="1378"/>
      <c r="H136" s="1403"/>
      <c r="I136" s="1378"/>
      <c r="J136" s="1403"/>
      <c r="K136" s="1378"/>
      <c r="L136" s="1378"/>
      <c r="M136" s="1403"/>
      <c r="N136" s="1378"/>
      <c r="O136" s="1378"/>
      <c r="P136" s="1403"/>
      <c r="Q136" s="1378"/>
      <c r="R136" s="1403"/>
      <c r="S136" s="1378"/>
      <c r="T136" s="1402" t="s">
        <v>60</v>
      </c>
      <c r="U136" s="1378"/>
      <c r="V136" s="1378"/>
      <c r="W136" s="1378"/>
      <c r="X136" s="1378"/>
      <c r="Y136" s="1378"/>
      <c r="Z136" s="1378"/>
      <c r="AA136" s="1378"/>
      <c r="AB136" s="1403" t="s">
        <v>732</v>
      </c>
      <c r="AC136" s="1378"/>
      <c r="AD136" s="1378"/>
      <c r="AE136" s="1378"/>
      <c r="AF136" s="1378"/>
      <c r="AG136" s="1403" t="s">
        <v>733</v>
      </c>
      <c r="AH136" s="1378"/>
      <c r="AI136" s="1378"/>
      <c r="AJ136" s="1016" t="s">
        <v>417</v>
      </c>
      <c r="AK136" s="1404" t="s">
        <v>734</v>
      </c>
      <c r="AL136" s="1378"/>
      <c r="AM136" s="1378"/>
      <c r="AN136" s="1378"/>
      <c r="AO136" s="1378"/>
      <c r="AP136" s="1378"/>
      <c r="AQ136" s="1015">
        <v>228060584116</v>
      </c>
      <c r="AR136" s="1053">
        <v>9512658156</v>
      </c>
      <c r="AS136" s="1015">
        <v>473185577</v>
      </c>
      <c r="AT136" s="1015">
        <v>33603786667</v>
      </c>
      <c r="AU136" s="1015">
        <v>0</v>
      </c>
      <c r="AV136" s="1053">
        <v>19629765667</v>
      </c>
      <c r="AW136" s="1015">
        <v>10117107511</v>
      </c>
      <c r="AX136" s="1053">
        <v>12390574642</v>
      </c>
      <c r="AY136" s="1015">
        <v>7239191025</v>
      </c>
      <c r="AZ136" s="1053">
        <v>14516091308</v>
      </c>
      <c r="BA136" s="1015">
        <v>2125516666</v>
      </c>
      <c r="BB136" s="1015">
        <v>14515767308</v>
      </c>
      <c r="BC136" s="1015">
        <v>324000</v>
      </c>
      <c r="BD136" s="1015">
        <v>0</v>
      </c>
      <c r="BG136" s="1057">
        <v>228060584116</v>
      </c>
      <c r="BH136" s="1057">
        <v>9512658156</v>
      </c>
      <c r="BI136" s="1057">
        <v>473185577</v>
      </c>
      <c r="BJ136" s="1057">
        <v>33603786667</v>
      </c>
      <c r="BK136" s="1057">
        <v>0</v>
      </c>
      <c r="BL136" s="1057">
        <v>19629765667</v>
      </c>
      <c r="BM136" s="1057">
        <v>10117107511</v>
      </c>
      <c r="BN136" s="1057">
        <v>12390574642</v>
      </c>
      <c r="BO136" s="1057">
        <v>7239191025</v>
      </c>
      <c r="BP136" s="1057">
        <v>14516091308</v>
      </c>
      <c r="BQ136" s="1057">
        <v>2125516666</v>
      </c>
      <c r="BR136" s="1057">
        <v>14515767308</v>
      </c>
      <c r="BS136" s="1057">
        <v>324000</v>
      </c>
      <c r="BT136" s="1057">
        <v>0</v>
      </c>
    </row>
    <row r="137" spans="1:72" ht="21.95" customHeight="1" x14ac:dyDescent="0.2">
      <c r="A137" s="1008" t="str">
        <f t="shared" si="2"/>
        <v>A310</v>
      </c>
      <c r="B137" s="1403" t="s">
        <v>361</v>
      </c>
      <c r="C137" s="1378"/>
      <c r="D137" s="1403" t="s">
        <v>748</v>
      </c>
      <c r="E137" s="1378"/>
      <c r="F137" s="1403"/>
      <c r="G137" s="1378"/>
      <c r="H137" s="1403"/>
      <c r="I137" s="1378"/>
      <c r="J137" s="1403"/>
      <c r="K137" s="1378"/>
      <c r="L137" s="1378"/>
      <c r="M137" s="1403"/>
      <c r="N137" s="1378"/>
      <c r="O137" s="1378"/>
      <c r="P137" s="1403"/>
      <c r="Q137" s="1378"/>
      <c r="R137" s="1403"/>
      <c r="S137" s="1378"/>
      <c r="T137" s="1402" t="s">
        <v>60</v>
      </c>
      <c r="U137" s="1378"/>
      <c r="V137" s="1378"/>
      <c r="W137" s="1378"/>
      <c r="X137" s="1378"/>
      <c r="Y137" s="1378"/>
      <c r="Z137" s="1378"/>
      <c r="AA137" s="1378"/>
      <c r="AB137" s="1403" t="s">
        <v>732</v>
      </c>
      <c r="AC137" s="1378"/>
      <c r="AD137" s="1378"/>
      <c r="AE137" s="1378"/>
      <c r="AF137" s="1378"/>
      <c r="AG137" s="1403" t="s">
        <v>735</v>
      </c>
      <c r="AH137" s="1378"/>
      <c r="AI137" s="1378"/>
      <c r="AJ137" s="1016" t="s">
        <v>417</v>
      </c>
      <c r="AK137" s="1404" t="s">
        <v>734</v>
      </c>
      <c r="AL137" s="1378"/>
      <c r="AM137" s="1378"/>
      <c r="AN137" s="1378"/>
      <c r="AO137" s="1378"/>
      <c r="AP137" s="1378"/>
      <c r="AQ137" s="1015">
        <v>129817132</v>
      </c>
      <c r="AR137" s="1053">
        <v>0</v>
      </c>
      <c r="AS137" s="1015">
        <v>0</v>
      </c>
      <c r="AT137" s="1015">
        <v>0</v>
      </c>
      <c r="AU137" s="1015">
        <v>0</v>
      </c>
      <c r="AV137" s="1053">
        <v>0</v>
      </c>
      <c r="AW137" s="1015">
        <v>0</v>
      </c>
      <c r="AX137" s="1053">
        <v>0</v>
      </c>
      <c r="AY137" s="1015">
        <v>0</v>
      </c>
      <c r="AZ137" s="1053">
        <v>0</v>
      </c>
      <c r="BA137" s="1015">
        <v>0</v>
      </c>
      <c r="BB137" s="1015">
        <v>0</v>
      </c>
      <c r="BC137" s="1015">
        <v>0</v>
      </c>
      <c r="BD137" s="1015">
        <v>0</v>
      </c>
      <c r="BG137" s="1057">
        <v>129817132</v>
      </c>
      <c r="BH137" s="1057">
        <v>0</v>
      </c>
      <c r="BI137" s="1057">
        <v>0</v>
      </c>
      <c r="BJ137" s="1057">
        <v>0</v>
      </c>
      <c r="BK137" s="1057">
        <v>0</v>
      </c>
      <c r="BL137" s="1057">
        <v>0</v>
      </c>
      <c r="BM137" s="1057">
        <v>0</v>
      </c>
      <c r="BN137" s="1057">
        <v>0</v>
      </c>
      <c r="BO137" s="1057">
        <v>0</v>
      </c>
      <c r="BP137" s="1057">
        <v>0</v>
      </c>
      <c r="BQ137" s="1057">
        <v>0</v>
      </c>
      <c r="BR137" s="1057">
        <v>0</v>
      </c>
      <c r="BS137" s="1057">
        <v>0</v>
      </c>
      <c r="BT137" s="1057">
        <v>0</v>
      </c>
    </row>
    <row r="138" spans="1:72" ht="21.95" customHeight="1" x14ac:dyDescent="0.2">
      <c r="A138" s="1008" t="str">
        <f t="shared" si="2"/>
        <v>A311</v>
      </c>
      <c r="B138" s="1403" t="s">
        <v>361</v>
      </c>
      <c r="C138" s="1378"/>
      <c r="D138" s="1403" t="s">
        <v>748</v>
      </c>
      <c r="E138" s="1378"/>
      <c r="F138" s="1403"/>
      <c r="G138" s="1378"/>
      <c r="H138" s="1403"/>
      <c r="I138" s="1378"/>
      <c r="J138" s="1403"/>
      <c r="K138" s="1378"/>
      <c r="L138" s="1378"/>
      <c r="M138" s="1403"/>
      <c r="N138" s="1378"/>
      <c r="O138" s="1378"/>
      <c r="P138" s="1403"/>
      <c r="Q138" s="1378"/>
      <c r="R138" s="1403"/>
      <c r="S138" s="1378"/>
      <c r="T138" s="1402" t="s">
        <v>60</v>
      </c>
      <c r="U138" s="1378"/>
      <c r="V138" s="1378"/>
      <c r="W138" s="1378"/>
      <c r="X138" s="1378"/>
      <c r="Y138" s="1378"/>
      <c r="Z138" s="1378"/>
      <c r="AA138" s="1378"/>
      <c r="AB138" s="1403" t="s">
        <v>732</v>
      </c>
      <c r="AC138" s="1378"/>
      <c r="AD138" s="1378"/>
      <c r="AE138" s="1378"/>
      <c r="AF138" s="1378"/>
      <c r="AG138" s="1403" t="s">
        <v>735</v>
      </c>
      <c r="AH138" s="1378"/>
      <c r="AI138" s="1378"/>
      <c r="AJ138" s="1016" t="s">
        <v>433</v>
      </c>
      <c r="AK138" s="1404" t="s">
        <v>736</v>
      </c>
      <c r="AL138" s="1378"/>
      <c r="AM138" s="1378"/>
      <c r="AN138" s="1378"/>
      <c r="AO138" s="1378"/>
      <c r="AP138" s="1378"/>
      <c r="AQ138" s="1015">
        <v>519000000</v>
      </c>
      <c r="AR138" s="1053">
        <v>0</v>
      </c>
      <c r="AS138" s="1015">
        <v>0</v>
      </c>
      <c r="AT138" s="1015">
        <v>0</v>
      </c>
      <c r="AU138" s="1015">
        <v>0</v>
      </c>
      <c r="AV138" s="1053">
        <v>0</v>
      </c>
      <c r="AW138" s="1015">
        <v>0</v>
      </c>
      <c r="AX138" s="1053">
        <v>0</v>
      </c>
      <c r="AY138" s="1015">
        <v>0</v>
      </c>
      <c r="AZ138" s="1053">
        <v>0</v>
      </c>
      <c r="BA138" s="1015">
        <v>0</v>
      </c>
      <c r="BB138" s="1015">
        <v>0</v>
      </c>
      <c r="BC138" s="1015">
        <v>0</v>
      </c>
      <c r="BD138" s="1015">
        <v>0</v>
      </c>
      <c r="BG138" s="1057">
        <v>519000000</v>
      </c>
      <c r="BH138" s="1057">
        <v>0</v>
      </c>
      <c r="BI138" s="1057">
        <v>0</v>
      </c>
      <c r="BJ138" s="1057">
        <v>0</v>
      </c>
      <c r="BK138" s="1057">
        <v>0</v>
      </c>
      <c r="BL138" s="1057">
        <v>0</v>
      </c>
      <c r="BM138" s="1057">
        <v>0</v>
      </c>
      <c r="BN138" s="1057">
        <v>0</v>
      </c>
      <c r="BO138" s="1057">
        <v>0</v>
      </c>
      <c r="BP138" s="1057">
        <v>0</v>
      </c>
      <c r="BQ138" s="1057">
        <v>0</v>
      </c>
      <c r="BR138" s="1057">
        <v>0</v>
      </c>
      <c r="BS138" s="1057">
        <v>0</v>
      </c>
      <c r="BT138" s="1057">
        <v>0</v>
      </c>
    </row>
    <row r="139" spans="1:72" ht="21.95" customHeight="1" x14ac:dyDescent="0.2">
      <c r="A139" s="1008" t="str">
        <f t="shared" si="2"/>
        <v>A316</v>
      </c>
      <c r="B139" s="1403" t="s">
        <v>361</v>
      </c>
      <c r="C139" s="1378"/>
      <c r="D139" s="1403" t="s">
        <v>748</v>
      </c>
      <c r="E139" s="1378"/>
      <c r="F139" s="1403"/>
      <c r="G139" s="1378"/>
      <c r="H139" s="1403"/>
      <c r="I139" s="1378"/>
      <c r="J139" s="1403"/>
      <c r="K139" s="1378"/>
      <c r="L139" s="1378"/>
      <c r="M139" s="1403"/>
      <c r="N139" s="1378"/>
      <c r="O139" s="1378"/>
      <c r="P139" s="1403"/>
      <c r="Q139" s="1378"/>
      <c r="R139" s="1403"/>
      <c r="S139" s="1378"/>
      <c r="T139" s="1402" t="s">
        <v>60</v>
      </c>
      <c r="U139" s="1378"/>
      <c r="V139" s="1378"/>
      <c r="W139" s="1378"/>
      <c r="X139" s="1378"/>
      <c r="Y139" s="1378"/>
      <c r="Z139" s="1378"/>
      <c r="AA139" s="1378"/>
      <c r="AB139" s="1403" t="s">
        <v>732</v>
      </c>
      <c r="AC139" s="1378"/>
      <c r="AD139" s="1378"/>
      <c r="AE139" s="1378"/>
      <c r="AF139" s="1378"/>
      <c r="AG139" s="1403" t="s">
        <v>735</v>
      </c>
      <c r="AH139" s="1378"/>
      <c r="AI139" s="1378"/>
      <c r="AJ139" s="1016" t="s">
        <v>370</v>
      </c>
      <c r="AK139" s="1404" t="s">
        <v>737</v>
      </c>
      <c r="AL139" s="1378"/>
      <c r="AM139" s="1378"/>
      <c r="AN139" s="1378"/>
      <c r="AO139" s="1378"/>
      <c r="AP139" s="1378"/>
      <c r="AQ139" s="1015">
        <v>64533630000</v>
      </c>
      <c r="AR139" s="1053">
        <v>1044682567</v>
      </c>
      <c r="AS139" s="1015">
        <v>21330501344</v>
      </c>
      <c r="AT139" s="1015">
        <v>0</v>
      </c>
      <c r="AU139" s="1015">
        <v>0</v>
      </c>
      <c r="AV139" s="1053">
        <v>24404931176</v>
      </c>
      <c r="AW139" s="1015">
        <v>23360248609</v>
      </c>
      <c r="AX139" s="1053">
        <v>15386424828.5</v>
      </c>
      <c r="AY139" s="1015">
        <v>9018506347.5</v>
      </c>
      <c r="AZ139" s="1053">
        <v>14942321216.5</v>
      </c>
      <c r="BA139" s="1015">
        <v>444103612</v>
      </c>
      <c r="BB139" s="1015">
        <v>14942321216.5</v>
      </c>
      <c r="BC139" s="1015">
        <v>0</v>
      </c>
      <c r="BD139" s="1015">
        <v>0</v>
      </c>
      <c r="BG139" s="1057">
        <v>64533630000</v>
      </c>
      <c r="BH139" s="1057">
        <v>1044682567</v>
      </c>
      <c r="BI139" s="1057">
        <v>21330501344</v>
      </c>
      <c r="BJ139" s="1057">
        <v>0</v>
      </c>
      <c r="BK139" s="1057">
        <v>0</v>
      </c>
      <c r="BL139" s="1057">
        <v>24404931176</v>
      </c>
      <c r="BM139" s="1057">
        <v>23360248609</v>
      </c>
      <c r="BN139" s="1057">
        <v>15386424828.5</v>
      </c>
      <c r="BO139" s="1057">
        <v>9018506347.5</v>
      </c>
      <c r="BP139" s="1057">
        <v>14942321216.5</v>
      </c>
      <c r="BQ139" s="1057">
        <v>444103612</v>
      </c>
      <c r="BR139" s="1057">
        <v>14942321216.5</v>
      </c>
      <c r="BS139" s="1057">
        <v>0</v>
      </c>
      <c r="BT139" s="1057">
        <v>0</v>
      </c>
    </row>
    <row r="140" spans="1:72" ht="21.95" customHeight="1" x14ac:dyDescent="0.2">
      <c r="A140" s="1008" t="str">
        <f t="shared" si="2"/>
        <v>A3210</v>
      </c>
      <c r="B140" s="1403" t="s">
        <v>361</v>
      </c>
      <c r="C140" s="1378"/>
      <c r="D140" s="1403" t="s">
        <v>748</v>
      </c>
      <c r="E140" s="1378"/>
      <c r="F140" s="1403" t="s">
        <v>741</v>
      </c>
      <c r="G140" s="1378"/>
      <c r="H140" s="1403"/>
      <c r="I140" s="1378"/>
      <c r="J140" s="1403"/>
      <c r="K140" s="1378"/>
      <c r="L140" s="1378"/>
      <c r="M140" s="1403"/>
      <c r="N140" s="1378"/>
      <c r="O140" s="1378"/>
      <c r="P140" s="1403"/>
      <c r="Q140" s="1378"/>
      <c r="R140" s="1403"/>
      <c r="S140" s="1378"/>
      <c r="T140" s="1402" t="s">
        <v>772</v>
      </c>
      <c r="U140" s="1378"/>
      <c r="V140" s="1378"/>
      <c r="W140" s="1378"/>
      <c r="X140" s="1378"/>
      <c r="Y140" s="1378"/>
      <c r="Z140" s="1378"/>
      <c r="AA140" s="1378"/>
      <c r="AB140" s="1403" t="s">
        <v>732</v>
      </c>
      <c r="AC140" s="1378"/>
      <c r="AD140" s="1378"/>
      <c r="AE140" s="1378"/>
      <c r="AF140" s="1378"/>
      <c r="AG140" s="1403" t="s">
        <v>733</v>
      </c>
      <c r="AH140" s="1378"/>
      <c r="AI140" s="1378"/>
      <c r="AJ140" s="1016" t="s">
        <v>417</v>
      </c>
      <c r="AK140" s="1404" t="s">
        <v>734</v>
      </c>
      <c r="AL140" s="1378"/>
      <c r="AM140" s="1378"/>
      <c r="AN140" s="1378"/>
      <c r="AO140" s="1378"/>
      <c r="AP140" s="1378"/>
      <c r="AQ140" s="1015">
        <v>0</v>
      </c>
      <c r="AR140" s="1053">
        <v>0</v>
      </c>
      <c r="AS140" s="1015">
        <v>0</v>
      </c>
      <c r="AT140" s="1015">
        <v>0</v>
      </c>
      <c r="AU140" s="1015">
        <v>0</v>
      </c>
      <c r="AV140" s="1053">
        <v>0</v>
      </c>
      <c r="AW140" s="1015">
        <v>0</v>
      </c>
      <c r="AX140" s="1053">
        <v>0</v>
      </c>
      <c r="AY140" s="1015">
        <v>0</v>
      </c>
      <c r="AZ140" s="1053">
        <v>0</v>
      </c>
      <c r="BA140" s="1015">
        <v>0</v>
      </c>
      <c r="BB140" s="1015">
        <v>0</v>
      </c>
      <c r="BC140" s="1015">
        <v>0</v>
      </c>
      <c r="BD140" s="1015">
        <v>0</v>
      </c>
      <c r="BG140" s="1057">
        <v>0</v>
      </c>
      <c r="BH140" s="1057">
        <v>0</v>
      </c>
      <c r="BI140" s="1057">
        <v>0</v>
      </c>
      <c r="BJ140" s="1057">
        <v>0</v>
      </c>
      <c r="BK140" s="1057">
        <v>0</v>
      </c>
      <c r="BL140" s="1057">
        <v>0</v>
      </c>
      <c r="BM140" s="1057">
        <v>0</v>
      </c>
      <c r="BN140" s="1057">
        <v>0</v>
      </c>
      <c r="BO140" s="1057">
        <v>0</v>
      </c>
      <c r="BP140" s="1057">
        <v>0</v>
      </c>
      <c r="BQ140" s="1057">
        <v>0</v>
      </c>
      <c r="BR140" s="1057">
        <v>0</v>
      </c>
      <c r="BS140" s="1057">
        <v>0</v>
      </c>
      <c r="BT140" s="1057">
        <v>0</v>
      </c>
    </row>
    <row r="141" spans="1:72" ht="21.95" customHeight="1" x14ac:dyDescent="0.2">
      <c r="A141" s="1008" t="str">
        <f t="shared" si="2"/>
        <v>A3210</v>
      </c>
      <c r="B141" s="1403" t="s">
        <v>361</v>
      </c>
      <c r="C141" s="1378"/>
      <c r="D141" s="1403" t="s">
        <v>748</v>
      </c>
      <c r="E141" s="1378"/>
      <c r="F141" s="1403" t="s">
        <v>741</v>
      </c>
      <c r="G141" s="1378"/>
      <c r="H141" s="1403"/>
      <c r="I141" s="1378"/>
      <c r="J141" s="1403"/>
      <c r="K141" s="1378"/>
      <c r="L141" s="1378"/>
      <c r="M141" s="1403"/>
      <c r="N141" s="1378"/>
      <c r="O141" s="1378"/>
      <c r="P141" s="1403"/>
      <c r="Q141" s="1378"/>
      <c r="R141" s="1403"/>
      <c r="S141" s="1378"/>
      <c r="T141" s="1402" t="s">
        <v>772</v>
      </c>
      <c r="U141" s="1378"/>
      <c r="V141" s="1378"/>
      <c r="W141" s="1378"/>
      <c r="X141" s="1378"/>
      <c r="Y141" s="1378"/>
      <c r="Z141" s="1378"/>
      <c r="AA141" s="1378"/>
      <c r="AB141" s="1403" t="s">
        <v>732</v>
      </c>
      <c r="AC141" s="1378"/>
      <c r="AD141" s="1378"/>
      <c r="AE141" s="1378"/>
      <c r="AF141" s="1378"/>
      <c r="AG141" s="1403" t="s">
        <v>735</v>
      </c>
      <c r="AH141" s="1378"/>
      <c r="AI141" s="1378"/>
      <c r="AJ141" s="1016" t="s">
        <v>417</v>
      </c>
      <c r="AK141" s="1404" t="s">
        <v>734</v>
      </c>
      <c r="AL141" s="1378"/>
      <c r="AM141" s="1378"/>
      <c r="AN141" s="1378"/>
      <c r="AO141" s="1378"/>
      <c r="AP141" s="1378"/>
      <c r="AQ141" s="1015">
        <v>129817132</v>
      </c>
      <c r="AR141" s="1053">
        <v>0</v>
      </c>
      <c r="AS141" s="1015">
        <v>0</v>
      </c>
      <c r="AT141" s="1015">
        <v>0</v>
      </c>
      <c r="AU141" s="1015">
        <v>0</v>
      </c>
      <c r="AV141" s="1053">
        <v>0</v>
      </c>
      <c r="AW141" s="1015">
        <v>0</v>
      </c>
      <c r="AX141" s="1053">
        <v>0</v>
      </c>
      <c r="AY141" s="1015">
        <v>0</v>
      </c>
      <c r="AZ141" s="1053">
        <v>0</v>
      </c>
      <c r="BA141" s="1015">
        <v>0</v>
      </c>
      <c r="BB141" s="1015">
        <v>0</v>
      </c>
      <c r="BC141" s="1015">
        <v>0</v>
      </c>
      <c r="BD141" s="1015">
        <v>0</v>
      </c>
      <c r="BG141" s="1057">
        <v>129817132</v>
      </c>
      <c r="BH141" s="1057">
        <v>0</v>
      </c>
      <c r="BI141" s="1057">
        <v>0</v>
      </c>
      <c r="BJ141" s="1057">
        <v>0</v>
      </c>
      <c r="BK141" s="1057">
        <v>0</v>
      </c>
      <c r="BL141" s="1057">
        <v>0</v>
      </c>
      <c r="BM141" s="1057">
        <v>0</v>
      </c>
      <c r="BN141" s="1057">
        <v>0</v>
      </c>
      <c r="BO141" s="1057">
        <v>0</v>
      </c>
      <c r="BP141" s="1057">
        <v>0</v>
      </c>
      <c r="BQ141" s="1057">
        <v>0</v>
      </c>
      <c r="BR141" s="1057">
        <v>0</v>
      </c>
      <c r="BS141" s="1057">
        <v>0</v>
      </c>
      <c r="BT141" s="1057">
        <v>0</v>
      </c>
    </row>
    <row r="142" spans="1:72" ht="21.95" customHeight="1" x14ac:dyDescent="0.2">
      <c r="A142" s="1008" t="str">
        <f t="shared" si="2"/>
        <v>A3211</v>
      </c>
      <c r="B142" s="1403" t="s">
        <v>361</v>
      </c>
      <c r="C142" s="1378"/>
      <c r="D142" s="1403" t="s">
        <v>748</v>
      </c>
      <c r="E142" s="1378"/>
      <c r="F142" s="1403" t="s">
        <v>741</v>
      </c>
      <c r="G142" s="1378"/>
      <c r="H142" s="1403"/>
      <c r="I142" s="1378"/>
      <c r="J142" s="1403"/>
      <c r="K142" s="1378"/>
      <c r="L142" s="1378"/>
      <c r="M142" s="1403"/>
      <c r="N142" s="1378"/>
      <c r="O142" s="1378"/>
      <c r="P142" s="1403"/>
      <c r="Q142" s="1378"/>
      <c r="R142" s="1403"/>
      <c r="S142" s="1378"/>
      <c r="T142" s="1402" t="s">
        <v>772</v>
      </c>
      <c r="U142" s="1378"/>
      <c r="V142" s="1378"/>
      <c r="W142" s="1378"/>
      <c r="X142" s="1378"/>
      <c r="Y142" s="1378"/>
      <c r="Z142" s="1378"/>
      <c r="AA142" s="1378"/>
      <c r="AB142" s="1403" t="s">
        <v>732</v>
      </c>
      <c r="AC142" s="1378"/>
      <c r="AD142" s="1378"/>
      <c r="AE142" s="1378"/>
      <c r="AF142" s="1378"/>
      <c r="AG142" s="1403" t="s">
        <v>735</v>
      </c>
      <c r="AH142" s="1378"/>
      <c r="AI142" s="1378"/>
      <c r="AJ142" s="1016" t="s">
        <v>433</v>
      </c>
      <c r="AK142" s="1404" t="s">
        <v>736</v>
      </c>
      <c r="AL142" s="1378"/>
      <c r="AM142" s="1378"/>
      <c r="AN142" s="1378"/>
      <c r="AO142" s="1378"/>
      <c r="AP142" s="1378"/>
      <c r="AQ142" s="1015">
        <v>519000000</v>
      </c>
      <c r="AR142" s="1053">
        <v>0</v>
      </c>
      <c r="AS142" s="1015">
        <v>0</v>
      </c>
      <c r="AT142" s="1015">
        <v>0</v>
      </c>
      <c r="AU142" s="1015">
        <v>0</v>
      </c>
      <c r="AV142" s="1053">
        <v>0</v>
      </c>
      <c r="AW142" s="1015">
        <v>0</v>
      </c>
      <c r="AX142" s="1053">
        <v>0</v>
      </c>
      <c r="AY142" s="1015">
        <v>0</v>
      </c>
      <c r="AZ142" s="1053">
        <v>0</v>
      </c>
      <c r="BA142" s="1015">
        <v>0</v>
      </c>
      <c r="BB142" s="1015">
        <v>0</v>
      </c>
      <c r="BC142" s="1015">
        <v>0</v>
      </c>
      <c r="BD142" s="1015">
        <v>0</v>
      </c>
      <c r="BG142" s="1057">
        <v>519000000</v>
      </c>
      <c r="BH142" s="1057">
        <v>0</v>
      </c>
      <c r="BI142" s="1057">
        <v>0</v>
      </c>
      <c r="BJ142" s="1057">
        <v>0</v>
      </c>
      <c r="BK142" s="1057">
        <v>0</v>
      </c>
      <c r="BL142" s="1057">
        <v>0</v>
      </c>
      <c r="BM142" s="1057">
        <v>0</v>
      </c>
      <c r="BN142" s="1057">
        <v>0</v>
      </c>
      <c r="BO142" s="1057">
        <v>0</v>
      </c>
      <c r="BP142" s="1057">
        <v>0</v>
      </c>
      <c r="BQ142" s="1057">
        <v>0</v>
      </c>
      <c r="BR142" s="1057">
        <v>0</v>
      </c>
      <c r="BS142" s="1057">
        <v>0</v>
      </c>
      <c r="BT142" s="1057">
        <v>0</v>
      </c>
    </row>
    <row r="143" spans="1:72" ht="21.95" customHeight="1" x14ac:dyDescent="0.2">
      <c r="A143" s="1008" t="str">
        <f t="shared" si="2"/>
        <v>A32110</v>
      </c>
      <c r="B143" s="1403" t="s">
        <v>361</v>
      </c>
      <c r="C143" s="1378"/>
      <c r="D143" s="1403" t="s">
        <v>748</v>
      </c>
      <c r="E143" s="1378"/>
      <c r="F143" s="1403" t="s">
        <v>741</v>
      </c>
      <c r="G143" s="1378"/>
      <c r="H143" s="1403" t="s">
        <v>738</v>
      </c>
      <c r="I143" s="1378"/>
      <c r="J143" s="1403"/>
      <c r="K143" s="1378"/>
      <c r="L143" s="1378"/>
      <c r="M143" s="1403"/>
      <c r="N143" s="1378"/>
      <c r="O143" s="1378"/>
      <c r="P143" s="1403"/>
      <c r="Q143" s="1378"/>
      <c r="R143" s="1403"/>
      <c r="S143" s="1378"/>
      <c r="T143" s="1402" t="s">
        <v>773</v>
      </c>
      <c r="U143" s="1378"/>
      <c r="V143" s="1378"/>
      <c r="W143" s="1378"/>
      <c r="X143" s="1378"/>
      <c r="Y143" s="1378"/>
      <c r="Z143" s="1378"/>
      <c r="AA143" s="1378"/>
      <c r="AB143" s="1403" t="s">
        <v>732</v>
      </c>
      <c r="AC143" s="1378"/>
      <c r="AD143" s="1378"/>
      <c r="AE143" s="1378"/>
      <c r="AF143" s="1378"/>
      <c r="AG143" s="1403" t="s">
        <v>733</v>
      </c>
      <c r="AH143" s="1378"/>
      <c r="AI143" s="1378"/>
      <c r="AJ143" s="1016" t="s">
        <v>417</v>
      </c>
      <c r="AK143" s="1404" t="s">
        <v>734</v>
      </c>
      <c r="AL143" s="1378"/>
      <c r="AM143" s="1378"/>
      <c r="AN143" s="1378"/>
      <c r="AO143" s="1378"/>
      <c r="AP143" s="1378"/>
      <c r="AQ143" s="1015">
        <v>0</v>
      </c>
      <c r="AR143" s="1053">
        <v>0</v>
      </c>
      <c r="AS143" s="1015">
        <v>0</v>
      </c>
      <c r="AT143" s="1015">
        <v>0</v>
      </c>
      <c r="AU143" s="1015">
        <v>0</v>
      </c>
      <c r="AV143" s="1053">
        <v>0</v>
      </c>
      <c r="AW143" s="1015">
        <v>0</v>
      </c>
      <c r="AX143" s="1053">
        <v>0</v>
      </c>
      <c r="AY143" s="1015">
        <v>0</v>
      </c>
      <c r="AZ143" s="1053">
        <v>0</v>
      </c>
      <c r="BA143" s="1015">
        <v>0</v>
      </c>
      <c r="BB143" s="1015">
        <v>0</v>
      </c>
      <c r="BC143" s="1015">
        <v>0</v>
      </c>
      <c r="BD143" s="1015">
        <v>0</v>
      </c>
      <c r="BG143" s="1057">
        <v>0</v>
      </c>
      <c r="BH143" s="1057">
        <v>0</v>
      </c>
      <c r="BI143" s="1057">
        <v>0</v>
      </c>
      <c r="BJ143" s="1057">
        <v>0</v>
      </c>
      <c r="BK143" s="1057">
        <v>0</v>
      </c>
      <c r="BL143" s="1057">
        <v>0</v>
      </c>
      <c r="BM143" s="1057">
        <v>0</v>
      </c>
      <c r="BN143" s="1057">
        <v>0</v>
      </c>
      <c r="BO143" s="1057">
        <v>0</v>
      </c>
      <c r="BP143" s="1057">
        <v>0</v>
      </c>
      <c r="BQ143" s="1057">
        <v>0</v>
      </c>
      <c r="BR143" s="1057">
        <v>0</v>
      </c>
      <c r="BS143" s="1057">
        <v>0</v>
      </c>
      <c r="BT143" s="1057">
        <v>0</v>
      </c>
    </row>
    <row r="144" spans="1:72" ht="21.95" customHeight="1" x14ac:dyDescent="0.2">
      <c r="A144" s="1008" t="str">
        <f t="shared" si="2"/>
        <v>A32110</v>
      </c>
      <c r="B144" s="1403" t="s">
        <v>361</v>
      </c>
      <c r="C144" s="1378"/>
      <c r="D144" s="1403" t="s">
        <v>748</v>
      </c>
      <c r="E144" s="1378"/>
      <c r="F144" s="1403" t="s">
        <v>741</v>
      </c>
      <c r="G144" s="1378"/>
      <c r="H144" s="1403" t="s">
        <v>738</v>
      </c>
      <c r="I144" s="1378"/>
      <c r="J144" s="1403"/>
      <c r="K144" s="1378"/>
      <c r="L144" s="1378"/>
      <c r="M144" s="1403"/>
      <c r="N144" s="1378"/>
      <c r="O144" s="1378"/>
      <c r="P144" s="1403"/>
      <c r="Q144" s="1378"/>
      <c r="R144" s="1403"/>
      <c r="S144" s="1378"/>
      <c r="T144" s="1402" t="s">
        <v>773</v>
      </c>
      <c r="U144" s="1378"/>
      <c r="V144" s="1378"/>
      <c r="W144" s="1378"/>
      <c r="X144" s="1378"/>
      <c r="Y144" s="1378"/>
      <c r="Z144" s="1378"/>
      <c r="AA144" s="1378"/>
      <c r="AB144" s="1403" t="s">
        <v>732</v>
      </c>
      <c r="AC144" s="1378"/>
      <c r="AD144" s="1378"/>
      <c r="AE144" s="1378"/>
      <c r="AF144" s="1378"/>
      <c r="AG144" s="1403" t="s">
        <v>735</v>
      </c>
      <c r="AH144" s="1378"/>
      <c r="AI144" s="1378"/>
      <c r="AJ144" s="1016" t="s">
        <v>417</v>
      </c>
      <c r="AK144" s="1404" t="s">
        <v>734</v>
      </c>
      <c r="AL144" s="1378"/>
      <c r="AM144" s="1378"/>
      <c r="AN144" s="1378"/>
      <c r="AO144" s="1378"/>
      <c r="AP144" s="1378"/>
      <c r="AQ144" s="1015">
        <v>129817132</v>
      </c>
      <c r="AR144" s="1053">
        <v>0</v>
      </c>
      <c r="AS144" s="1015">
        <v>0</v>
      </c>
      <c r="AT144" s="1015">
        <v>0</v>
      </c>
      <c r="AU144" s="1015">
        <v>0</v>
      </c>
      <c r="AV144" s="1053">
        <v>0</v>
      </c>
      <c r="AW144" s="1015">
        <v>0</v>
      </c>
      <c r="AX144" s="1053">
        <v>0</v>
      </c>
      <c r="AY144" s="1015">
        <v>0</v>
      </c>
      <c r="AZ144" s="1053">
        <v>0</v>
      </c>
      <c r="BA144" s="1015">
        <v>0</v>
      </c>
      <c r="BB144" s="1015">
        <v>0</v>
      </c>
      <c r="BC144" s="1015">
        <v>0</v>
      </c>
      <c r="BD144" s="1015">
        <v>0</v>
      </c>
      <c r="BG144" s="1057">
        <v>129817132</v>
      </c>
      <c r="BH144" s="1057">
        <v>0</v>
      </c>
      <c r="BI144" s="1057">
        <v>0</v>
      </c>
      <c r="BJ144" s="1057">
        <v>0</v>
      </c>
      <c r="BK144" s="1057">
        <v>0</v>
      </c>
      <c r="BL144" s="1057">
        <v>0</v>
      </c>
      <c r="BM144" s="1057">
        <v>0</v>
      </c>
      <c r="BN144" s="1057">
        <v>0</v>
      </c>
      <c r="BO144" s="1057">
        <v>0</v>
      </c>
      <c r="BP144" s="1057">
        <v>0</v>
      </c>
      <c r="BQ144" s="1057">
        <v>0</v>
      </c>
      <c r="BR144" s="1057">
        <v>0</v>
      </c>
      <c r="BS144" s="1057">
        <v>0</v>
      </c>
      <c r="BT144" s="1057">
        <v>0</v>
      </c>
    </row>
    <row r="145" spans="1:72" ht="21.95" customHeight="1" x14ac:dyDescent="0.2">
      <c r="A145" s="1008" t="str">
        <f t="shared" si="2"/>
        <v>A32111</v>
      </c>
      <c r="B145" s="1403" t="s">
        <v>361</v>
      </c>
      <c r="C145" s="1378"/>
      <c r="D145" s="1403" t="s">
        <v>748</v>
      </c>
      <c r="E145" s="1378"/>
      <c r="F145" s="1403" t="s">
        <v>741</v>
      </c>
      <c r="G145" s="1378"/>
      <c r="H145" s="1403" t="s">
        <v>738</v>
      </c>
      <c r="I145" s="1378"/>
      <c r="J145" s="1403"/>
      <c r="K145" s="1378"/>
      <c r="L145" s="1378"/>
      <c r="M145" s="1403"/>
      <c r="N145" s="1378"/>
      <c r="O145" s="1378"/>
      <c r="P145" s="1403"/>
      <c r="Q145" s="1378"/>
      <c r="R145" s="1403"/>
      <c r="S145" s="1378"/>
      <c r="T145" s="1402" t="s">
        <v>773</v>
      </c>
      <c r="U145" s="1378"/>
      <c r="V145" s="1378"/>
      <c r="W145" s="1378"/>
      <c r="X145" s="1378"/>
      <c r="Y145" s="1378"/>
      <c r="Z145" s="1378"/>
      <c r="AA145" s="1378"/>
      <c r="AB145" s="1403" t="s">
        <v>732</v>
      </c>
      <c r="AC145" s="1378"/>
      <c r="AD145" s="1378"/>
      <c r="AE145" s="1378"/>
      <c r="AF145" s="1378"/>
      <c r="AG145" s="1403" t="s">
        <v>735</v>
      </c>
      <c r="AH145" s="1378"/>
      <c r="AI145" s="1378"/>
      <c r="AJ145" s="1016" t="s">
        <v>433</v>
      </c>
      <c r="AK145" s="1404" t="s">
        <v>736</v>
      </c>
      <c r="AL145" s="1378"/>
      <c r="AM145" s="1378"/>
      <c r="AN145" s="1378"/>
      <c r="AO145" s="1378"/>
      <c r="AP145" s="1378"/>
      <c r="AQ145" s="1015">
        <v>519000000</v>
      </c>
      <c r="AR145" s="1053">
        <v>0</v>
      </c>
      <c r="AS145" s="1015">
        <v>0</v>
      </c>
      <c r="AT145" s="1015">
        <v>0</v>
      </c>
      <c r="AU145" s="1015">
        <v>0</v>
      </c>
      <c r="AV145" s="1053">
        <v>0</v>
      </c>
      <c r="AW145" s="1015">
        <v>0</v>
      </c>
      <c r="AX145" s="1053">
        <v>0</v>
      </c>
      <c r="AY145" s="1015">
        <v>0</v>
      </c>
      <c r="AZ145" s="1053">
        <v>0</v>
      </c>
      <c r="BA145" s="1015">
        <v>0</v>
      </c>
      <c r="BB145" s="1015">
        <v>0</v>
      </c>
      <c r="BC145" s="1015">
        <v>0</v>
      </c>
      <c r="BD145" s="1015">
        <v>0</v>
      </c>
      <c r="BG145" s="1057">
        <v>519000000</v>
      </c>
      <c r="BH145" s="1057">
        <v>0</v>
      </c>
      <c r="BI145" s="1057">
        <v>0</v>
      </c>
      <c r="BJ145" s="1057">
        <v>0</v>
      </c>
      <c r="BK145" s="1057">
        <v>0</v>
      </c>
      <c r="BL145" s="1057">
        <v>0</v>
      </c>
      <c r="BM145" s="1057">
        <v>0</v>
      </c>
      <c r="BN145" s="1057">
        <v>0</v>
      </c>
      <c r="BO145" s="1057">
        <v>0</v>
      </c>
      <c r="BP145" s="1057">
        <v>0</v>
      </c>
      <c r="BQ145" s="1057">
        <v>0</v>
      </c>
      <c r="BR145" s="1057">
        <v>0</v>
      </c>
      <c r="BS145" s="1057">
        <v>0</v>
      </c>
      <c r="BT145" s="1057">
        <v>0</v>
      </c>
    </row>
    <row r="146" spans="1:72" s="1065" customFormat="1" ht="21.95" customHeight="1" x14ac:dyDescent="0.2">
      <c r="A146" s="1065" t="str">
        <f t="shared" si="2"/>
        <v>A321110</v>
      </c>
      <c r="B146" s="1434" t="s">
        <v>361</v>
      </c>
      <c r="C146" s="1435"/>
      <c r="D146" s="1434" t="s">
        <v>748</v>
      </c>
      <c r="E146" s="1435"/>
      <c r="F146" s="1434" t="s">
        <v>741</v>
      </c>
      <c r="G146" s="1435"/>
      <c r="H146" s="1434" t="s">
        <v>738</v>
      </c>
      <c r="I146" s="1435"/>
      <c r="J146" s="1434" t="s">
        <v>738</v>
      </c>
      <c r="K146" s="1435"/>
      <c r="L146" s="1435"/>
      <c r="M146" s="1434"/>
      <c r="N146" s="1435"/>
      <c r="O146" s="1435"/>
      <c r="P146" s="1434"/>
      <c r="Q146" s="1435"/>
      <c r="R146" s="1434"/>
      <c r="S146" s="1435"/>
      <c r="T146" s="1436" t="s">
        <v>445</v>
      </c>
      <c r="U146" s="1435"/>
      <c r="V146" s="1435"/>
      <c r="W146" s="1435"/>
      <c r="X146" s="1435"/>
      <c r="Y146" s="1435"/>
      <c r="Z146" s="1435"/>
      <c r="AA146" s="1435"/>
      <c r="AB146" s="1434" t="s">
        <v>732</v>
      </c>
      <c r="AC146" s="1435"/>
      <c r="AD146" s="1435"/>
      <c r="AE146" s="1435"/>
      <c r="AF146" s="1435"/>
      <c r="AG146" s="1434" t="s">
        <v>733</v>
      </c>
      <c r="AH146" s="1435"/>
      <c r="AI146" s="1435"/>
      <c r="AJ146" s="1066" t="s">
        <v>417</v>
      </c>
      <c r="AK146" s="1437" t="s">
        <v>734</v>
      </c>
      <c r="AL146" s="1435"/>
      <c r="AM146" s="1435"/>
      <c r="AN146" s="1435"/>
      <c r="AO146" s="1435"/>
      <c r="AP146" s="1435"/>
      <c r="AQ146" s="1067">
        <v>0</v>
      </c>
      <c r="AR146" s="1067">
        <v>0</v>
      </c>
      <c r="AS146" s="1067">
        <v>0</v>
      </c>
      <c r="AT146" s="1067">
        <v>0</v>
      </c>
      <c r="AU146" s="1067">
        <v>0</v>
      </c>
      <c r="AV146" s="1067">
        <v>0</v>
      </c>
      <c r="AW146" s="1067">
        <v>0</v>
      </c>
      <c r="AX146" s="1067">
        <v>0</v>
      </c>
      <c r="AY146" s="1067">
        <v>0</v>
      </c>
      <c r="AZ146" s="1067">
        <v>0</v>
      </c>
      <c r="BA146" s="1067">
        <v>0</v>
      </c>
      <c r="BB146" s="1067">
        <v>0</v>
      </c>
      <c r="BC146" s="1067">
        <v>0</v>
      </c>
      <c r="BD146" s="1067">
        <v>0</v>
      </c>
      <c r="BG146" s="1068">
        <v>0</v>
      </c>
      <c r="BH146" s="1068">
        <v>0</v>
      </c>
      <c r="BI146" s="1068">
        <v>0</v>
      </c>
      <c r="BJ146" s="1068">
        <v>0</v>
      </c>
      <c r="BK146" s="1068">
        <v>0</v>
      </c>
      <c r="BL146" s="1068">
        <v>0</v>
      </c>
      <c r="BM146" s="1068">
        <v>0</v>
      </c>
      <c r="BN146" s="1068">
        <v>0</v>
      </c>
      <c r="BO146" s="1068">
        <v>0</v>
      </c>
      <c r="BP146" s="1068">
        <v>0</v>
      </c>
      <c r="BQ146" s="1068">
        <v>0</v>
      </c>
      <c r="BR146" s="1068">
        <v>0</v>
      </c>
      <c r="BS146" s="1068">
        <v>0</v>
      </c>
      <c r="BT146" s="1068">
        <v>0</v>
      </c>
    </row>
    <row r="147" spans="1:72" s="1065" customFormat="1" ht="21.95" customHeight="1" x14ac:dyDescent="0.2">
      <c r="A147" s="1065" t="str">
        <f t="shared" si="2"/>
        <v>A321110</v>
      </c>
      <c r="B147" s="1434" t="s">
        <v>361</v>
      </c>
      <c r="C147" s="1435"/>
      <c r="D147" s="1434" t="s">
        <v>748</v>
      </c>
      <c r="E147" s="1435"/>
      <c r="F147" s="1434" t="s">
        <v>741</v>
      </c>
      <c r="G147" s="1435"/>
      <c r="H147" s="1434" t="s">
        <v>738</v>
      </c>
      <c r="I147" s="1435"/>
      <c r="J147" s="1434" t="s">
        <v>738</v>
      </c>
      <c r="K147" s="1435"/>
      <c r="L147" s="1435"/>
      <c r="M147" s="1434"/>
      <c r="N147" s="1435"/>
      <c r="O147" s="1435"/>
      <c r="P147" s="1434"/>
      <c r="Q147" s="1435"/>
      <c r="R147" s="1434"/>
      <c r="S147" s="1435"/>
      <c r="T147" s="1436" t="s">
        <v>445</v>
      </c>
      <c r="U147" s="1435"/>
      <c r="V147" s="1435"/>
      <c r="W147" s="1435"/>
      <c r="X147" s="1435"/>
      <c r="Y147" s="1435"/>
      <c r="Z147" s="1435"/>
      <c r="AA147" s="1435"/>
      <c r="AB147" s="1434" t="s">
        <v>732</v>
      </c>
      <c r="AC147" s="1435"/>
      <c r="AD147" s="1435"/>
      <c r="AE147" s="1435"/>
      <c r="AF147" s="1435"/>
      <c r="AG147" s="1434" t="s">
        <v>735</v>
      </c>
      <c r="AH147" s="1435"/>
      <c r="AI147" s="1435"/>
      <c r="AJ147" s="1066" t="s">
        <v>417</v>
      </c>
      <c r="AK147" s="1437" t="s">
        <v>734</v>
      </c>
      <c r="AL147" s="1435"/>
      <c r="AM147" s="1435"/>
      <c r="AN147" s="1435"/>
      <c r="AO147" s="1435"/>
      <c r="AP147" s="1435"/>
      <c r="AQ147" s="1067">
        <v>129817132</v>
      </c>
      <c r="AR147" s="1067">
        <v>0</v>
      </c>
      <c r="AS147" s="1067">
        <v>0</v>
      </c>
      <c r="AT147" s="1067">
        <v>0</v>
      </c>
      <c r="AU147" s="1067">
        <v>0</v>
      </c>
      <c r="AV147" s="1067">
        <v>0</v>
      </c>
      <c r="AW147" s="1067">
        <v>0</v>
      </c>
      <c r="AX147" s="1067">
        <v>0</v>
      </c>
      <c r="AY147" s="1067">
        <v>0</v>
      </c>
      <c r="AZ147" s="1067">
        <v>0</v>
      </c>
      <c r="BA147" s="1067">
        <v>0</v>
      </c>
      <c r="BB147" s="1067">
        <v>0</v>
      </c>
      <c r="BC147" s="1067">
        <v>0</v>
      </c>
      <c r="BD147" s="1067">
        <v>0</v>
      </c>
      <c r="BG147" s="1068">
        <v>129817132</v>
      </c>
      <c r="BH147" s="1068">
        <v>0</v>
      </c>
      <c r="BI147" s="1068">
        <v>0</v>
      </c>
      <c r="BJ147" s="1068">
        <v>0</v>
      </c>
      <c r="BK147" s="1068">
        <v>0</v>
      </c>
      <c r="BL147" s="1068">
        <v>0</v>
      </c>
      <c r="BM147" s="1068">
        <v>0</v>
      </c>
      <c r="BN147" s="1068">
        <v>0</v>
      </c>
      <c r="BO147" s="1068">
        <v>0</v>
      </c>
      <c r="BP147" s="1068">
        <v>0</v>
      </c>
      <c r="BQ147" s="1068">
        <v>0</v>
      </c>
      <c r="BR147" s="1068">
        <v>0</v>
      </c>
      <c r="BS147" s="1068">
        <v>0</v>
      </c>
      <c r="BT147" s="1068">
        <v>0</v>
      </c>
    </row>
    <row r="148" spans="1:72" s="1065" customFormat="1" ht="21.95" customHeight="1" x14ac:dyDescent="0.2">
      <c r="A148" s="1065" t="str">
        <f t="shared" si="2"/>
        <v>A321111</v>
      </c>
      <c r="B148" s="1434" t="s">
        <v>361</v>
      </c>
      <c r="C148" s="1435"/>
      <c r="D148" s="1434" t="s">
        <v>748</v>
      </c>
      <c r="E148" s="1435"/>
      <c r="F148" s="1434" t="s">
        <v>741</v>
      </c>
      <c r="G148" s="1435"/>
      <c r="H148" s="1434" t="s">
        <v>738</v>
      </c>
      <c r="I148" s="1435"/>
      <c r="J148" s="1434" t="s">
        <v>738</v>
      </c>
      <c r="K148" s="1435"/>
      <c r="L148" s="1435"/>
      <c r="M148" s="1434"/>
      <c r="N148" s="1435"/>
      <c r="O148" s="1435"/>
      <c r="P148" s="1434"/>
      <c r="Q148" s="1435"/>
      <c r="R148" s="1434"/>
      <c r="S148" s="1435"/>
      <c r="T148" s="1436" t="s">
        <v>445</v>
      </c>
      <c r="U148" s="1435"/>
      <c r="V148" s="1435"/>
      <c r="W148" s="1435"/>
      <c r="X148" s="1435"/>
      <c r="Y148" s="1435"/>
      <c r="Z148" s="1435"/>
      <c r="AA148" s="1435"/>
      <c r="AB148" s="1434" t="s">
        <v>732</v>
      </c>
      <c r="AC148" s="1435"/>
      <c r="AD148" s="1435"/>
      <c r="AE148" s="1435"/>
      <c r="AF148" s="1435"/>
      <c r="AG148" s="1434" t="s">
        <v>735</v>
      </c>
      <c r="AH148" s="1435"/>
      <c r="AI148" s="1435"/>
      <c r="AJ148" s="1066" t="s">
        <v>433</v>
      </c>
      <c r="AK148" s="1437" t="s">
        <v>736</v>
      </c>
      <c r="AL148" s="1435"/>
      <c r="AM148" s="1435"/>
      <c r="AN148" s="1435"/>
      <c r="AO148" s="1435"/>
      <c r="AP148" s="1435"/>
      <c r="AQ148" s="1067">
        <v>519000000</v>
      </c>
      <c r="AR148" s="1067">
        <v>0</v>
      </c>
      <c r="AS148" s="1067">
        <v>0</v>
      </c>
      <c r="AT148" s="1067">
        <v>0</v>
      </c>
      <c r="AU148" s="1067">
        <v>0</v>
      </c>
      <c r="AV148" s="1067">
        <v>0</v>
      </c>
      <c r="AW148" s="1067">
        <v>0</v>
      </c>
      <c r="AX148" s="1067">
        <v>0</v>
      </c>
      <c r="AY148" s="1067">
        <v>0</v>
      </c>
      <c r="AZ148" s="1067">
        <v>0</v>
      </c>
      <c r="BA148" s="1067">
        <v>0</v>
      </c>
      <c r="BB148" s="1067">
        <v>0</v>
      </c>
      <c r="BC148" s="1067">
        <v>0</v>
      </c>
      <c r="BD148" s="1067">
        <v>0</v>
      </c>
      <c r="BG148" s="1068">
        <v>519000000</v>
      </c>
      <c r="BH148" s="1068">
        <v>0</v>
      </c>
      <c r="BI148" s="1068">
        <v>0</v>
      </c>
      <c r="BJ148" s="1068">
        <v>0</v>
      </c>
      <c r="BK148" s="1068">
        <v>0</v>
      </c>
      <c r="BL148" s="1068">
        <v>0</v>
      </c>
      <c r="BM148" s="1068">
        <v>0</v>
      </c>
      <c r="BN148" s="1068">
        <v>0</v>
      </c>
      <c r="BO148" s="1068">
        <v>0</v>
      </c>
      <c r="BP148" s="1068">
        <v>0</v>
      </c>
      <c r="BQ148" s="1068">
        <v>0</v>
      </c>
      <c r="BR148" s="1068">
        <v>0</v>
      </c>
      <c r="BS148" s="1068">
        <v>0</v>
      </c>
      <c r="BT148" s="1068">
        <v>0</v>
      </c>
    </row>
    <row r="149" spans="1:72" ht="21.95" customHeight="1" x14ac:dyDescent="0.2">
      <c r="A149" s="1008" t="str">
        <f t="shared" si="2"/>
        <v>A3510</v>
      </c>
      <c r="B149" s="1403" t="s">
        <v>361</v>
      </c>
      <c r="C149" s="1378"/>
      <c r="D149" s="1403" t="s">
        <v>748</v>
      </c>
      <c r="E149" s="1378"/>
      <c r="F149" s="1403" t="s">
        <v>743</v>
      </c>
      <c r="G149" s="1378"/>
      <c r="H149" s="1403"/>
      <c r="I149" s="1378"/>
      <c r="J149" s="1403"/>
      <c r="K149" s="1378"/>
      <c r="L149" s="1378"/>
      <c r="M149" s="1403"/>
      <c r="N149" s="1378"/>
      <c r="O149" s="1378"/>
      <c r="P149" s="1403"/>
      <c r="Q149" s="1378"/>
      <c r="R149" s="1403"/>
      <c r="S149" s="1378"/>
      <c r="T149" s="1402" t="s">
        <v>774</v>
      </c>
      <c r="U149" s="1378"/>
      <c r="V149" s="1378"/>
      <c r="W149" s="1378"/>
      <c r="X149" s="1378"/>
      <c r="Y149" s="1378"/>
      <c r="Z149" s="1378"/>
      <c r="AA149" s="1378"/>
      <c r="AB149" s="1403" t="s">
        <v>732</v>
      </c>
      <c r="AC149" s="1378"/>
      <c r="AD149" s="1378"/>
      <c r="AE149" s="1378"/>
      <c r="AF149" s="1378"/>
      <c r="AG149" s="1403" t="s">
        <v>733</v>
      </c>
      <c r="AH149" s="1378"/>
      <c r="AI149" s="1378"/>
      <c r="AJ149" s="1016" t="s">
        <v>417</v>
      </c>
      <c r="AK149" s="1404" t="s">
        <v>734</v>
      </c>
      <c r="AL149" s="1378"/>
      <c r="AM149" s="1378"/>
      <c r="AN149" s="1378"/>
      <c r="AO149" s="1378"/>
      <c r="AP149" s="1378"/>
      <c r="AQ149" s="1015">
        <v>606200000</v>
      </c>
      <c r="AR149" s="1053">
        <v>0</v>
      </c>
      <c r="AS149" s="1015">
        <v>6200000</v>
      </c>
      <c r="AT149" s="1015">
        <v>600000000</v>
      </c>
      <c r="AU149" s="1015">
        <v>0</v>
      </c>
      <c r="AV149" s="1053">
        <v>0</v>
      </c>
      <c r="AW149" s="1015">
        <v>0</v>
      </c>
      <c r="AX149" s="1053">
        <v>0</v>
      </c>
      <c r="AY149" s="1015">
        <v>0</v>
      </c>
      <c r="AZ149" s="1053">
        <v>0</v>
      </c>
      <c r="BA149" s="1015">
        <v>0</v>
      </c>
      <c r="BB149" s="1015">
        <v>0</v>
      </c>
      <c r="BC149" s="1015">
        <v>0</v>
      </c>
      <c r="BD149" s="1015">
        <v>0</v>
      </c>
      <c r="BG149" s="1057">
        <v>606200000</v>
      </c>
      <c r="BH149" s="1057">
        <v>0</v>
      </c>
      <c r="BI149" s="1057">
        <v>6200000</v>
      </c>
      <c r="BJ149" s="1057">
        <v>600000000</v>
      </c>
      <c r="BK149" s="1057">
        <v>0</v>
      </c>
      <c r="BL149" s="1057">
        <v>0</v>
      </c>
      <c r="BM149" s="1057">
        <v>0</v>
      </c>
      <c r="BN149" s="1057">
        <v>0</v>
      </c>
      <c r="BO149" s="1057">
        <v>0</v>
      </c>
      <c r="BP149" s="1057">
        <v>0</v>
      </c>
      <c r="BQ149" s="1057">
        <v>0</v>
      </c>
      <c r="BR149" s="1057">
        <v>0</v>
      </c>
      <c r="BS149" s="1057">
        <v>0</v>
      </c>
      <c r="BT149" s="1057">
        <v>0</v>
      </c>
    </row>
    <row r="150" spans="1:72" ht="21.95" customHeight="1" x14ac:dyDescent="0.2">
      <c r="A150" s="1008" t="str">
        <f t="shared" si="2"/>
        <v>A35310</v>
      </c>
      <c r="B150" s="1403" t="s">
        <v>361</v>
      </c>
      <c r="C150" s="1378"/>
      <c r="D150" s="1403" t="s">
        <v>748</v>
      </c>
      <c r="E150" s="1378"/>
      <c r="F150" s="1403" t="s">
        <v>743</v>
      </c>
      <c r="G150" s="1378"/>
      <c r="H150" s="1403" t="s">
        <v>748</v>
      </c>
      <c r="I150" s="1378"/>
      <c r="J150" s="1403"/>
      <c r="K150" s="1378"/>
      <c r="L150" s="1378"/>
      <c r="M150" s="1403"/>
      <c r="N150" s="1378"/>
      <c r="O150" s="1378"/>
      <c r="P150" s="1403"/>
      <c r="Q150" s="1378"/>
      <c r="R150" s="1403"/>
      <c r="S150" s="1378"/>
      <c r="T150" s="1402" t="s">
        <v>775</v>
      </c>
      <c r="U150" s="1378"/>
      <c r="V150" s="1378"/>
      <c r="W150" s="1378"/>
      <c r="X150" s="1378"/>
      <c r="Y150" s="1378"/>
      <c r="Z150" s="1378"/>
      <c r="AA150" s="1378"/>
      <c r="AB150" s="1403" t="s">
        <v>732</v>
      </c>
      <c r="AC150" s="1378"/>
      <c r="AD150" s="1378"/>
      <c r="AE150" s="1378"/>
      <c r="AF150" s="1378"/>
      <c r="AG150" s="1403" t="s">
        <v>733</v>
      </c>
      <c r="AH150" s="1378"/>
      <c r="AI150" s="1378"/>
      <c r="AJ150" s="1016" t="s">
        <v>417</v>
      </c>
      <c r="AK150" s="1404" t="s">
        <v>734</v>
      </c>
      <c r="AL150" s="1378"/>
      <c r="AM150" s="1378"/>
      <c r="AN150" s="1378"/>
      <c r="AO150" s="1378"/>
      <c r="AP150" s="1378"/>
      <c r="AQ150" s="1015">
        <v>606200000</v>
      </c>
      <c r="AR150" s="1053">
        <v>0</v>
      </c>
      <c r="AS150" s="1015">
        <v>6200000</v>
      </c>
      <c r="AT150" s="1015">
        <v>600000000</v>
      </c>
      <c r="AU150" s="1015">
        <v>0</v>
      </c>
      <c r="AV150" s="1053">
        <v>0</v>
      </c>
      <c r="AW150" s="1015">
        <v>0</v>
      </c>
      <c r="AX150" s="1053">
        <v>0</v>
      </c>
      <c r="AY150" s="1015">
        <v>0</v>
      </c>
      <c r="AZ150" s="1053">
        <v>0</v>
      </c>
      <c r="BA150" s="1015">
        <v>0</v>
      </c>
      <c r="BB150" s="1015">
        <v>0</v>
      </c>
      <c r="BC150" s="1015">
        <v>0</v>
      </c>
      <c r="BD150" s="1015">
        <v>0</v>
      </c>
      <c r="BG150" s="1057">
        <v>606200000</v>
      </c>
      <c r="BH150" s="1057">
        <v>0</v>
      </c>
      <c r="BI150" s="1057">
        <v>6200000</v>
      </c>
      <c r="BJ150" s="1057">
        <v>600000000</v>
      </c>
      <c r="BK150" s="1057">
        <v>0</v>
      </c>
      <c r="BL150" s="1057">
        <v>0</v>
      </c>
      <c r="BM150" s="1057">
        <v>0</v>
      </c>
      <c r="BN150" s="1057">
        <v>0</v>
      </c>
      <c r="BO150" s="1057">
        <v>0</v>
      </c>
      <c r="BP150" s="1057">
        <v>0</v>
      </c>
      <c r="BQ150" s="1057">
        <v>0</v>
      </c>
      <c r="BR150" s="1057">
        <v>0</v>
      </c>
      <c r="BS150" s="1057">
        <v>0</v>
      </c>
      <c r="BT150" s="1057">
        <v>0</v>
      </c>
    </row>
    <row r="151" spans="1:72" ht="21.95" customHeight="1" x14ac:dyDescent="0.2">
      <c r="A151" s="1008" t="str">
        <f t="shared" si="2"/>
        <v>A3534410</v>
      </c>
      <c r="B151" s="1411" t="s">
        <v>361</v>
      </c>
      <c r="C151" s="1378"/>
      <c r="D151" s="1411" t="s">
        <v>748</v>
      </c>
      <c r="E151" s="1378"/>
      <c r="F151" s="1411" t="s">
        <v>743</v>
      </c>
      <c r="G151" s="1378"/>
      <c r="H151" s="1411" t="s">
        <v>748</v>
      </c>
      <c r="I151" s="1378"/>
      <c r="J151" s="1411" t="s">
        <v>776</v>
      </c>
      <c r="K151" s="1378"/>
      <c r="L151" s="1378"/>
      <c r="M151" s="1411"/>
      <c r="N151" s="1378"/>
      <c r="O151" s="1378"/>
      <c r="P151" s="1411"/>
      <c r="Q151" s="1378"/>
      <c r="R151" s="1411"/>
      <c r="S151" s="1378"/>
      <c r="T151" s="1412" t="s">
        <v>446</v>
      </c>
      <c r="U151" s="1378"/>
      <c r="V151" s="1378"/>
      <c r="W151" s="1378"/>
      <c r="X151" s="1378"/>
      <c r="Y151" s="1378"/>
      <c r="Z151" s="1378"/>
      <c r="AA151" s="1378"/>
      <c r="AB151" s="1411" t="s">
        <v>732</v>
      </c>
      <c r="AC151" s="1378"/>
      <c r="AD151" s="1378"/>
      <c r="AE151" s="1378"/>
      <c r="AF151" s="1378"/>
      <c r="AG151" s="1411" t="s">
        <v>733</v>
      </c>
      <c r="AH151" s="1378"/>
      <c r="AI151" s="1378"/>
      <c r="AJ151" s="1019" t="s">
        <v>417</v>
      </c>
      <c r="AK151" s="1413" t="s">
        <v>734</v>
      </c>
      <c r="AL151" s="1378"/>
      <c r="AM151" s="1378"/>
      <c r="AN151" s="1378"/>
      <c r="AO151" s="1378"/>
      <c r="AP151" s="1378"/>
      <c r="AQ151" s="1015">
        <v>606200000</v>
      </c>
      <c r="AR151" s="1053">
        <v>0</v>
      </c>
      <c r="AS151" s="1015">
        <v>6200000</v>
      </c>
      <c r="AT151" s="1015">
        <v>600000000</v>
      </c>
      <c r="AU151" s="1015">
        <v>0</v>
      </c>
      <c r="AV151" s="1053">
        <v>0</v>
      </c>
      <c r="AW151" s="1015">
        <v>0</v>
      </c>
      <c r="AX151" s="1053">
        <v>0</v>
      </c>
      <c r="AY151" s="1015">
        <v>0</v>
      </c>
      <c r="AZ151" s="1053">
        <v>0</v>
      </c>
      <c r="BA151" s="1015">
        <v>0</v>
      </c>
      <c r="BB151" s="1015">
        <v>0</v>
      </c>
      <c r="BC151" s="1015">
        <v>0</v>
      </c>
      <c r="BD151" s="1015">
        <v>0</v>
      </c>
      <c r="BG151" s="1057">
        <v>606200000</v>
      </c>
      <c r="BH151" s="1057">
        <v>0</v>
      </c>
      <c r="BI151" s="1057">
        <v>6200000</v>
      </c>
      <c r="BJ151" s="1057">
        <v>600000000</v>
      </c>
      <c r="BK151" s="1057">
        <v>0</v>
      </c>
      <c r="BL151" s="1057">
        <v>0</v>
      </c>
      <c r="BM151" s="1057">
        <v>0</v>
      </c>
      <c r="BN151" s="1057">
        <v>0</v>
      </c>
      <c r="BO151" s="1057">
        <v>0</v>
      </c>
      <c r="BP151" s="1057">
        <v>0</v>
      </c>
      <c r="BQ151" s="1057">
        <v>0</v>
      </c>
      <c r="BR151" s="1057">
        <v>0</v>
      </c>
      <c r="BS151" s="1057">
        <v>0</v>
      </c>
      <c r="BT151" s="1057">
        <v>0</v>
      </c>
    </row>
    <row r="152" spans="1:72" ht="21.95" customHeight="1" x14ac:dyDescent="0.2">
      <c r="A152" s="1008" t="str">
        <f t="shared" si="2"/>
        <v>A3610</v>
      </c>
      <c r="B152" s="1403" t="s">
        <v>361</v>
      </c>
      <c r="C152" s="1378"/>
      <c r="D152" s="1403" t="s">
        <v>748</v>
      </c>
      <c r="E152" s="1378"/>
      <c r="F152" s="1403" t="s">
        <v>753</v>
      </c>
      <c r="G152" s="1378"/>
      <c r="H152" s="1403"/>
      <c r="I152" s="1378"/>
      <c r="J152" s="1403"/>
      <c r="K152" s="1378"/>
      <c r="L152" s="1378"/>
      <c r="M152" s="1403"/>
      <c r="N152" s="1378"/>
      <c r="O152" s="1378"/>
      <c r="P152" s="1403"/>
      <c r="Q152" s="1378"/>
      <c r="R152" s="1403"/>
      <c r="S152" s="1378"/>
      <c r="T152" s="1402" t="s">
        <v>777</v>
      </c>
      <c r="U152" s="1378"/>
      <c r="V152" s="1378"/>
      <c r="W152" s="1378"/>
      <c r="X152" s="1378"/>
      <c r="Y152" s="1378"/>
      <c r="Z152" s="1378"/>
      <c r="AA152" s="1378"/>
      <c r="AB152" s="1403" t="s">
        <v>732</v>
      </c>
      <c r="AC152" s="1378"/>
      <c r="AD152" s="1378"/>
      <c r="AE152" s="1378"/>
      <c r="AF152" s="1378"/>
      <c r="AG152" s="1403" t="s">
        <v>733</v>
      </c>
      <c r="AH152" s="1378"/>
      <c r="AI152" s="1378"/>
      <c r="AJ152" s="1016" t="s">
        <v>417</v>
      </c>
      <c r="AK152" s="1404" t="s">
        <v>734</v>
      </c>
      <c r="AL152" s="1378"/>
      <c r="AM152" s="1378"/>
      <c r="AN152" s="1378"/>
      <c r="AO152" s="1378"/>
      <c r="AP152" s="1378"/>
      <c r="AQ152" s="1015">
        <v>227454384116</v>
      </c>
      <c r="AR152" s="1053">
        <v>9512658156</v>
      </c>
      <c r="AS152" s="1015">
        <v>466985577</v>
      </c>
      <c r="AT152" s="1015">
        <v>33003786667</v>
      </c>
      <c r="AU152" s="1015">
        <v>0</v>
      </c>
      <c r="AV152" s="1053">
        <v>19629765667</v>
      </c>
      <c r="AW152" s="1015">
        <v>10117107511</v>
      </c>
      <c r="AX152" s="1053">
        <v>12390574642</v>
      </c>
      <c r="AY152" s="1015">
        <v>7239191025</v>
      </c>
      <c r="AZ152" s="1053">
        <v>14516091308</v>
      </c>
      <c r="BA152" s="1015">
        <v>2125516666</v>
      </c>
      <c r="BB152" s="1015">
        <v>14515767308</v>
      </c>
      <c r="BC152" s="1015">
        <v>324000</v>
      </c>
      <c r="BD152" s="1015">
        <v>0</v>
      </c>
      <c r="BG152" s="1057">
        <v>227454384116</v>
      </c>
      <c r="BH152" s="1057">
        <v>9512658156</v>
      </c>
      <c r="BI152" s="1057">
        <v>466985577</v>
      </c>
      <c r="BJ152" s="1057">
        <v>33003786667</v>
      </c>
      <c r="BK152" s="1057">
        <v>0</v>
      </c>
      <c r="BL152" s="1057">
        <v>19629765667</v>
      </c>
      <c r="BM152" s="1057">
        <v>10117107511</v>
      </c>
      <c r="BN152" s="1057">
        <v>12390574642</v>
      </c>
      <c r="BO152" s="1057">
        <v>7239191025</v>
      </c>
      <c r="BP152" s="1057">
        <v>14516091308</v>
      </c>
      <c r="BQ152" s="1057">
        <v>2125516666</v>
      </c>
      <c r="BR152" s="1057">
        <v>14515767308</v>
      </c>
      <c r="BS152" s="1057">
        <v>324000</v>
      </c>
      <c r="BT152" s="1057">
        <v>0</v>
      </c>
    </row>
    <row r="153" spans="1:72" ht="21.95" customHeight="1" x14ac:dyDescent="0.2">
      <c r="A153" s="1008" t="str">
        <f t="shared" si="2"/>
        <v>A3616</v>
      </c>
      <c r="B153" s="1403" t="s">
        <v>361</v>
      </c>
      <c r="C153" s="1378"/>
      <c r="D153" s="1403" t="s">
        <v>748</v>
      </c>
      <c r="E153" s="1378"/>
      <c r="F153" s="1403" t="s">
        <v>753</v>
      </c>
      <c r="G153" s="1378"/>
      <c r="H153" s="1403"/>
      <c r="I153" s="1378"/>
      <c r="J153" s="1403"/>
      <c r="K153" s="1378"/>
      <c r="L153" s="1378"/>
      <c r="M153" s="1403"/>
      <c r="N153" s="1378"/>
      <c r="O153" s="1378"/>
      <c r="P153" s="1403"/>
      <c r="Q153" s="1378"/>
      <c r="R153" s="1403"/>
      <c r="S153" s="1378"/>
      <c r="T153" s="1402" t="s">
        <v>777</v>
      </c>
      <c r="U153" s="1378"/>
      <c r="V153" s="1378"/>
      <c r="W153" s="1378"/>
      <c r="X153" s="1378"/>
      <c r="Y153" s="1378"/>
      <c r="Z153" s="1378"/>
      <c r="AA153" s="1378"/>
      <c r="AB153" s="1403" t="s">
        <v>732</v>
      </c>
      <c r="AC153" s="1378"/>
      <c r="AD153" s="1378"/>
      <c r="AE153" s="1378"/>
      <c r="AF153" s="1378"/>
      <c r="AG153" s="1403" t="s">
        <v>735</v>
      </c>
      <c r="AH153" s="1378"/>
      <c r="AI153" s="1378"/>
      <c r="AJ153" s="1016" t="s">
        <v>370</v>
      </c>
      <c r="AK153" s="1404" t="s">
        <v>737</v>
      </c>
      <c r="AL153" s="1378"/>
      <c r="AM153" s="1378"/>
      <c r="AN153" s="1378"/>
      <c r="AO153" s="1378"/>
      <c r="AP153" s="1378"/>
      <c r="AQ153" s="1015">
        <v>64533630000</v>
      </c>
      <c r="AR153" s="1053">
        <v>1044682567</v>
      </c>
      <c r="AS153" s="1015">
        <v>21330501344</v>
      </c>
      <c r="AT153" s="1015">
        <v>0</v>
      </c>
      <c r="AU153" s="1015">
        <v>0</v>
      </c>
      <c r="AV153" s="1053">
        <v>24404931176</v>
      </c>
      <c r="AW153" s="1015">
        <v>23360248609</v>
      </c>
      <c r="AX153" s="1053">
        <v>15386424828.5</v>
      </c>
      <c r="AY153" s="1015">
        <v>9018506347.5</v>
      </c>
      <c r="AZ153" s="1053">
        <v>14942321216.5</v>
      </c>
      <c r="BA153" s="1015">
        <v>444103612</v>
      </c>
      <c r="BB153" s="1015">
        <v>14942321216.5</v>
      </c>
      <c r="BC153" s="1015">
        <v>0</v>
      </c>
      <c r="BD153" s="1015">
        <v>0</v>
      </c>
      <c r="BG153" s="1057">
        <v>64533630000</v>
      </c>
      <c r="BH153" s="1057">
        <v>1044682567</v>
      </c>
      <c r="BI153" s="1057">
        <v>21330501344</v>
      </c>
      <c r="BJ153" s="1057">
        <v>0</v>
      </c>
      <c r="BK153" s="1057">
        <v>0</v>
      </c>
      <c r="BL153" s="1057">
        <v>24404931176</v>
      </c>
      <c r="BM153" s="1057">
        <v>23360248609</v>
      </c>
      <c r="BN153" s="1057">
        <v>15386424828.5</v>
      </c>
      <c r="BO153" s="1057">
        <v>9018506347.5</v>
      </c>
      <c r="BP153" s="1057">
        <v>14942321216.5</v>
      </c>
      <c r="BQ153" s="1057">
        <v>444103612</v>
      </c>
      <c r="BR153" s="1057">
        <v>14942321216.5</v>
      </c>
      <c r="BS153" s="1057">
        <v>0</v>
      </c>
      <c r="BT153" s="1057">
        <v>0</v>
      </c>
    </row>
    <row r="154" spans="1:72" ht="21.95" customHeight="1" x14ac:dyDescent="0.2">
      <c r="A154" s="1008" t="str">
        <f t="shared" si="2"/>
        <v>A36110</v>
      </c>
      <c r="B154" s="1403" t="s">
        <v>361</v>
      </c>
      <c r="C154" s="1378"/>
      <c r="D154" s="1403" t="s">
        <v>748</v>
      </c>
      <c r="E154" s="1378"/>
      <c r="F154" s="1403" t="s">
        <v>753</v>
      </c>
      <c r="G154" s="1378"/>
      <c r="H154" s="1403" t="s">
        <v>738</v>
      </c>
      <c r="I154" s="1378"/>
      <c r="J154" s="1403"/>
      <c r="K154" s="1378"/>
      <c r="L154" s="1378"/>
      <c r="M154" s="1403"/>
      <c r="N154" s="1378"/>
      <c r="O154" s="1378"/>
      <c r="P154" s="1403"/>
      <c r="Q154" s="1378"/>
      <c r="R154" s="1403"/>
      <c r="S154" s="1378"/>
      <c r="T154" s="1402" t="s">
        <v>447</v>
      </c>
      <c r="U154" s="1378"/>
      <c r="V154" s="1378"/>
      <c r="W154" s="1378"/>
      <c r="X154" s="1378"/>
      <c r="Y154" s="1378"/>
      <c r="Z154" s="1378"/>
      <c r="AA154" s="1378"/>
      <c r="AB154" s="1403" t="s">
        <v>732</v>
      </c>
      <c r="AC154" s="1378"/>
      <c r="AD154" s="1378"/>
      <c r="AE154" s="1378"/>
      <c r="AF154" s="1378"/>
      <c r="AG154" s="1403" t="s">
        <v>733</v>
      </c>
      <c r="AH154" s="1378"/>
      <c r="AI154" s="1378"/>
      <c r="AJ154" s="1016" t="s">
        <v>417</v>
      </c>
      <c r="AK154" s="1404" t="s">
        <v>734</v>
      </c>
      <c r="AL154" s="1378"/>
      <c r="AM154" s="1378"/>
      <c r="AN154" s="1378"/>
      <c r="AO154" s="1378"/>
      <c r="AP154" s="1378"/>
      <c r="AQ154" s="1015">
        <v>764000000</v>
      </c>
      <c r="AR154" s="1053">
        <v>12658156</v>
      </c>
      <c r="AS154" s="1015">
        <v>462604794</v>
      </c>
      <c r="AT154" s="1015">
        <v>0</v>
      </c>
      <c r="AU154" s="1015">
        <v>0</v>
      </c>
      <c r="AV154" s="1053">
        <v>0</v>
      </c>
      <c r="AW154" s="1015">
        <v>12658156</v>
      </c>
      <c r="AX154" s="1053">
        <v>0</v>
      </c>
      <c r="AY154" s="1015">
        <v>0</v>
      </c>
      <c r="AZ154" s="1053">
        <v>0</v>
      </c>
      <c r="BA154" s="1015">
        <v>0</v>
      </c>
      <c r="BB154" s="1015">
        <v>0</v>
      </c>
      <c r="BC154" s="1015">
        <v>0</v>
      </c>
      <c r="BD154" s="1015">
        <v>0</v>
      </c>
      <c r="BG154" s="1057">
        <v>764000000</v>
      </c>
      <c r="BH154" s="1057">
        <v>12658156</v>
      </c>
      <c r="BI154" s="1057">
        <v>462604794</v>
      </c>
      <c r="BJ154" s="1057">
        <v>0</v>
      </c>
      <c r="BK154" s="1057">
        <v>0</v>
      </c>
      <c r="BL154" s="1057">
        <v>0</v>
      </c>
      <c r="BM154" s="1057">
        <v>12658156</v>
      </c>
      <c r="BN154" s="1057">
        <v>0</v>
      </c>
      <c r="BO154" s="1057">
        <v>0</v>
      </c>
      <c r="BP154" s="1057">
        <v>0</v>
      </c>
      <c r="BQ154" s="1057">
        <v>0</v>
      </c>
      <c r="BR154" s="1057">
        <v>0</v>
      </c>
      <c r="BS154" s="1057">
        <v>0</v>
      </c>
      <c r="BT154" s="1057">
        <v>0</v>
      </c>
    </row>
    <row r="155" spans="1:72" ht="21.95" customHeight="1" x14ac:dyDescent="0.2">
      <c r="A155" s="1008" t="str">
        <f t="shared" ref="A155:A218" si="3">+B155&amp;D155&amp;F155&amp;H155&amp;J155&amp;M155&amp;AJ155</f>
        <v>A361110</v>
      </c>
      <c r="B155" s="1411" t="s">
        <v>361</v>
      </c>
      <c r="C155" s="1378"/>
      <c r="D155" s="1411" t="s">
        <v>748</v>
      </c>
      <c r="E155" s="1378"/>
      <c r="F155" s="1411" t="s">
        <v>753</v>
      </c>
      <c r="G155" s="1378"/>
      <c r="H155" s="1411" t="s">
        <v>738</v>
      </c>
      <c r="I155" s="1378"/>
      <c r="J155" s="1411" t="s">
        <v>738</v>
      </c>
      <c r="K155" s="1378"/>
      <c r="L155" s="1378"/>
      <c r="M155" s="1411"/>
      <c r="N155" s="1378"/>
      <c r="O155" s="1378"/>
      <c r="P155" s="1411"/>
      <c r="Q155" s="1378"/>
      <c r="R155" s="1411"/>
      <c r="S155" s="1378"/>
      <c r="T155" s="1412" t="s">
        <v>447</v>
      </c>
      <c r="U155" s="1378"/>
      <c r="V155" s="1378"/>
      <c r="W155" s="1378"/>
      <c r="X155" s="1378"/>
      <c r="Y155" s="1378"/>
      <c r="Z155" s="1378"/>
      <c r="AA155" s="1378"/>
      <c r="AB155" s="1411" t="s">
        <v>732</v>
      </c>
      <c r="AC155" s="1378"/>
      <c r="AD155" s="1378"/>
      <c r="AE155" s="1378"/>
      <c r="AF155" s="1378"/>
      <c r="AG155" s="1411" t="s">
        <v>733</v>
      </c>
      <c r="AH155" s="1378"/>
      <c r="AI155" s="1378"/>
      <c r="AJ155" s="1019" t="s">
        <v>417</v>
      </c>
      <c r="AK155" s="1413" t="s">
        <v>734</v>
      </c>
      <c r="AL155" s="1378"/>
      <c r="AM155" s="1378"/>
      <c r="AN155" s="1378"/>
      <c r="AO155" s="1378"/>
      <c r="AP155" s="1378"/>
      <c r="AQ155" s="1015">
        <v>764000000</v>
      </c>
      <c r="AR155" s="1053">
        <v>12658156</v>
      </c>
      <c r="AS155" s="1015">
        <v>462604794</v>
      </c>
      <c r="AT155" s="1015">
        <v>0</v>
      </c>
      <c r="AU155" s="1015">
        <v>0</v>
      </c>
      <c r="AV155" s="1053">
        <v>0</v>
      </c>
      <c r="AW155" s="1015">
        <v>12658156</v>
      </c>
      <c r="AX155" s="1053">
        <v>0</v>
      </c>
      <c r="AY155" s="1015">
        <v>0</v>
      </c>
      <c r="AZ155" s="1053">
        <v>0</v>
      </c>
      <c r="BA155" s="1015">
        <v>0</v>
      </c>
      <c r="BB155" s="1015">
        <v>0</v>
      </c>
      <c r="BC155" s="1015">
        <v>0</v>
      </c>
      <c r="BD155" s="1015">
        <v>0</v>
      </c>
      <c r="BG155" s="1057">
        <v>764000000</v>
      </c>
      <c r="BH155" s="1057">
        <v>12658156</v>
      </c>
      <c r="BI155" s="1057">
        <v>462604794</v>
      </c>
      <c r="BJ155" s="1057">
        <v>0</v>
      </c>
      <c r="BK155" s="1057">
        <v>0</v>
      </c>
      <c r="BL155" s="1057">
        <v>0</v>
      </c>
      <c r="BM155" s="1057">
        <v>12658156</v>
      </c>
      <c r="BN155" s="1057">
        <v>0</v>
      </c>
      <c r="BO155" s="1057">
        <v>0</v>
      </c>
      <c r="BP155" s="1057">
        <v>0</v>
      </c>
      <c r="BQ155" s="1057">
        <v>0</v>
      </c>
      <c r="BR155" s="1057">
        <v>0</v>
      </c>
      <c r="BS155" s="1057">
        <v>0</v>
      </c>
      <c r="BT155" s="1057">
        <v>0</v>
      </c>
    </row>
    <row r="156" spans="1:72" ht="21.95" customHeight="1" x14ac:dyDescent="0.2">
      <c r="A156" s="1008" t="str">
        <f t="shared" si="3"/>
        <v>A3611210</v>
      </c>
      <c r="B156" s="1411" t="s">
        <v>361</v>
      </c>
      <c r="C156" s="1378"/>
      <c r="D156" s="1411" t="s">
        <v>748</v>
      </c>
      <c r="E156" s="1378"/>
      <c r="F156" s="1411" t="s">
        <v>753</v>
      </c>
      <c r="G156" s="1378"/>
      <c r="H156" s="1411" t="s">
        <v>738</v>
      </c>
      <c r="I156" s="1378"/>
      <c r="J156" s="1411" t="s">
        <v>738</v>
      </c>
      <c r="K156" s="1378"/>
      <c r="L156" s="1378"/>
      <c r="M156" s="1411" t="s">
        <v>741</v>
      </c>
      <c r="N156" s="1378"/>
      <c r="O156" s="1378"/>
      <c r="P156" s="1411"/>
      <c r="Q156" s="1378"/>
      <c r="R156" s="1411"/>
      <c r="S156" s="1378"/>
      <c r="T156" s="1412" t="s">
        <v>577</v>
      </c>
      <c r="U156" s="1378"/>
      <c r="V156" s="1378"/>
      <c r="W156" s="1378"/>
      <c r="X156" s="1378"/>
      <c r="Y156" s="1378"/>
      <c r="Z156" s="1378"/>
      <c r="AA156" s="1378"/>
      <c r="AB156" s="1411" t="s">
        <v>732</v>
      </c>
      <c r="AC156" s="1378"/>
      <c r="AD156" s="1378"/>
      <c r="AE156" s="1378"/>
      <c r="AF156" s="1378"/>
      <c r="AG156" s="1411" t="s">
        <v>733</v>
      </c>
      <c r="AH156" s="1378"/>
      <c r="AI156" s="1378"/>
      <c r="AJ156" s="1019" t="s">
        <v>417</v>
      </c>
      <c r="AK156" s="1413" t="s">
        <v>734</v>
      </c>
      <c r="AL156" s="1378"/>
      <c r="AM156" s="1378"/>
      <c r="AN156" s="1378"/>
      <c r="AO156" s="1378"/>
      <c r="AP156" s="1378"/>
      <c r="AQ156" s="1015">
        <v>764000000</v>
      </c>
      <c r="AR156" s="1053">
        <v>12658156</v>
      </c>
      <c r="AS156" s="1015">
        <v>462604794</v>
      </c>
      <c r="AT156" s="1015">
        <v>0</v>
      </c>
      <c r="AU156" s="1015">
        <v>0</v>
      </c>
      <c r="AV156" s="1053">
        <v>0</v>
      </c>
      <c r="AW156" s="1015">
        <v>12658156</v>
      </c>
      <c r="AX156" s="1053">
        <v>0</v>
      </c>
      <c r="AY156" s="1015">
        <v>0</v>
      </c>
      <c r="AZ156" s="1053">
        <v>0</v>
      </c>
      <c r="BA156" s="1015">
        <v>0</v>
      </c>
      <c r="BB156" s="1015">
        <v>0</v>
      </c>
      <c r="BC156" s="1015">
        <v>0</v>
      </c>
      <c r="BD156" s="1015">
        <v>0</v>
      </c>
      <c r="BG156" s="1057">
        <v>764000000</v>
      </c>
      <c r="BH156" s="1057">
        <v>12658156</v>
      </c>
      <c r="BI156" s="1057">
        <v>462604794</v>
      </c>
      <c r="BJ156" s="1057">
        <v>0</v>
      </c>
      <c r="BK156" s="1057">
        <v>0</v>
      </c>
      <c r="BL156" s="1057">
        <v>0</v>
      </c>
      <c r="BM156" s="1057">
        <v>12658156</v>
      </c>
      <c r="BN156" s="1057">
        <v>0</v>
      </c>
      <c r="BO156" s="1057">
        <v>0</v>
      </c>
      <c r="BP156" s="1057">
        <v>0</v>
      </c>
      <c r="BQ156" s="1057">
        <v>0</v>
      </c>
      <c r="BR156" s="1057">
        <v>0</v>
      </c>
      <c r="BS156" s="1057">
        <v>0</v>
      </c>
      <c r="BT156" s="1057">
        <v>0</v>
      </c>
    </row>
    <row r="157" spans="1:72" ht="21.95" customHeight="1" x14ac:dyDescent="0.2">
      <c r="A157" s="1008" t="str">
        <f t="shared" si="3"/>
        <v>A36310</v>
      </c>
      <c r="B157" s="1403" t="s">
        <v>361</v>
      </c>
      <c r="C157" s="1378"/>
      <c r="D157" s="1403" t="s">
        <v>748</v>
      </c>
      <c r="E157" s="1378"/>
      <c r="F157" s="1403" t="s">
        <v>753</v>
      </c>
      <c r="G157" s="1378"/>
      <c r="H157" s="1403" t="s">
        <v>748</v>
      </c>
      <c r="I157" s="1378"/>
      <c r="J157" s="1403"/>
      <c r="K157" s="1378"/>
      <c r="L157" s="1378"/>
      <c r="M157" s="1403"/>
      <c r="N157" s="1378"/>
      <c r="O157" s="1378"/>
      <c r="P157" s="1403"/>
      <c r="Q157" s="1378"/>
      <c r="R157" s="1403"/>
      <c r="S157" s="1378"/>
      <c r="T157" s="1402" t="s">
        <v>778</v>
      </c>
      <c r="U157" s="1378"/>
      <c r="V157" s="1378"/>
      <c r="W157" s="1378"/>
      <c r="X157" s="1378"/>
      <c r="Y157" s="1378"/>
      <c r="Z157" s="1378"/>
      <c r="AA157" s="1378"/>
      <c r="AB157" s="1403" t="s">
        <v>732</v>
      </c>
      <c r="AC157" s="1378"/>
      <c r="AD157" s="1378"/>
      <c r="AE157" s="1378"/>
      <c r="AF157" s="1378"/>
      <c r="AG157" s="1403" t="s">
        <v>733</v>
      </c>
      <c r="AH157" s="1378"/>
      <c r="AI157" s="1378"/>
      <c r="AJ157" s="1016" t="s">
        <v>417</v>
      </c>
      <c r="AK157" s="1404" t="s">
        <v>734</v>
      </c>
      <c r="AL157" s="1378"/>
      <c r="AM157" s="1378"/>
      <c r="AN157" s="1378"/>
      <c r="AO157" s="1378"/>
      <c r="AP157" s="1378"/>
      <c r="AQ157" s="1015">
        <v>226690384116</v>
      </c>
      <c r="AR157" s="1053">
        <v>9500000000</v>
      </c>
      <c r="AS157" s="1015">
        <v>4380783</v>
      </c>
      <c r="AT157" s="1015">
        <v>33003786667</v>
      </c>
      <c r="AU157" s="1015">
        <v>0</v>
      </c>
      <c r="AV157" s="1053">
        <v>19629765667</v>
      </c>
      <c r="AW157" s="1015">
        <v>10129765667</v>
      </c>
      <c r="AX157" s="1053">
        <v>12390574642</v>
      </c>
      <c r="AY157" s="1015">
        <v>7239191025</v>
      </c>
      <c r="AZ157" s="1053">
        <v>14516091308</v>
      </c>
      <c r="BA157" s="1015">
        <v>2125516666</v>
      </c>
      <c r="BB157" s="1015">
        <v>14515767308</v>
      </c>
      <c r="BC157" s="1015">
        <v>324000</v>
      </c>
      <c r="BD157" s="1015">
        <v>0</v>
      </c>
      <c r="BG157" s="1057">
        <v>226690384116</v>
      </c>
      <c r="BH157" s="1057">
        <v>9500000000</v>
      </c>
      <c r="BI157" s="1057">
        <v>4380783</v>
      </c>
      <c r="BJ157" s="1057">
        <v>33003786667</v>
      </c>
      <c r="BK157" s="1057">
        <v>0</v>
      </c>
      <c r="BL157" s="1057">
        <v>19629765667</v>
      </c>
      <c r="BM157" s="1057">
        <v>10129765667</v>
      </c>
      <c r="BN157" s="1057">
        <v>12390574642</v>
      </c>
      <c r="BO157" s="1057">
        <v>7239191025</v>
      </c>
      <c r="BP157" s="1057">
        <v>14516091308</v>
      </c>
      <c r="BQ157" s="1057">
        <v>2125516666</v>
      </c>
      <c r="BR157" s="1057">
        <v>14515767308</v>
      </c>
      <c r="BS157" s="1057">
        <v>324000</v>
      </c>
      <c r="BT157" s="1057">
        <v>0</v>
      </c>
    </row>
    <row r="158" spans="1:72" ht="21.95" customHeight="1" x14ac:dyDescent="0.2">
      <c r="A158" s="1008" t="str">
        <f t="shared" si="3"/>
        <v>A36316</v>
      </c>
      <c r="B158" s="1403" t="s">
        <v>361</v>
      </c>
      <c r="C158" s="1378"/>
      <c r="D158" s="1403" t="s">
        <v>748</v>
      </c>
      <c r="E158" s="1378"/>
      <c r="F158" s="1403" t="s">
        <v>753</v>
      </c>
      <c r="G158" s="1378"/>
      <c r="H158" s="1403" t="s">
        <v>748</v>
      </c>
      <c r="I158" s="1378"/>
      <c r="J158" s="1403"/>
      <c r="K158" s="1378"/>
      <c r="L158" s="1378"/>
      <c r="M158" s="1403"/>
      <c r="N158" s="1378"/>
      <c r="O158" s="1378"/>
      <c r="P158" s="1403"/>
      <c r="Q158" s="1378"/>
      <c r="R158" s="1403"/>
      <c r="S158" s="1378"/>
      <c r="T158" s="1402" t="s">
        <v>778</v>
      </c>
      <c r="U158" s="1378"/>
      <c r="V158" s="1378"/>
      <c r="W158" s="1378"/>
      <c r="X158" s="1378"/>
      <c r="Y158" s="1378"/>
      <c r="Z158" s="1378"/>
      <c r="AA158" s="1378"/>
      <c r="AB158" s="1403" t="s">
        <v>732</v>
      </c>
      <c r="AC158" s="1378"/>
      <c r="AD158" s="1378"/>
      <c r="AE158" s="1378"/>
      <c r="AF158" s="1378"/>
      <c r="AG158" s="1403" t="s">
        <v>735</v>
      </c>
      <c r="AH158" s="1378"/>
      <c r="AI158" s="1378"/>
      <c r="AJ158" s="1016" t="s">
        <v>370</v>
      </c>
      <c r="AK158" s="1404" t="s">
        <v>737</v>
      </c>
      <c r="AL158" s="1378"/>
      <c r="AM158" s="1378"/>
      <c r="AN158" s="1378"/>
      <c r="AO158" s="1378"/>
      <c r="AP158" s="1378"/>
      <c r="AQ158" s="1015">
        <v>64533630000</v>
      </c>
      <c r="AR158" s="1053">
        <v>1044682567</v>
      </c>
      <c r="AS158" s="1015">
        <v>21330501344</v>
      </c>
      <c r="AT158" s="1015">
        <v>0</v>
      </c>
      <c r="AU158" s="1015">
        <v>0</v>
      </c>
      <c r="AV158" s="1053">
        <v>24404931176</v>
      </c>
      <c r="AW158" s="1015">
        <v>23360248609</v>
      </c>
      <c r="AX158" s="1053">
        <v>15386424828.5</v>
      </c>
      <c r="AY158" s="1015">
        <v>9018506347.5</v>
      </c>
      <c r="AZ158" s="1053">
        <v>14942321216.5</v>
      </c>
      <c r="BA158" s="1015">
        <v>444103612</v>
      </c>
      <c r="BB158" s="1015">
        <v>14942321216.5</v>
      </c>
      <c r="BC158" s="1015">
        <v>0</v>
      </c>
      <c r="BD158" s="1015">
        <v>0</v>
      </c>
      <c r="BG158" s="1057">
        <v>64533630000</v>
      </c>
      <c r="BH158" s="1057">
        <v>1044682567</v>
      </c>
      <c r="BI158" s="1057">
        <v>21330501344</v>
      </c>
      <c r="BJ158" s="1057">
        <v>0</v>
      </c>
      <c r="BK158" s="1057">
        <v>0</v>
      </c>
      <c r="BL158" s="1057">
        <v>24404931176</v>
      </c>
      <c r="BM158" s="1057">
        <v>23360248609</v>
      </c>
      <c r="BN158" s="1057">
        <v>15386424828.5</v>
      </c>
      <c r="BO158" s="1057">
        <v>9018506347.5</v>
      </c>
      <c r="BP158" s="1057">
        <v>14942321216.5</v>
      </c>
      <c r="BQ158" s="1057">
        <v>444103612</v>
      </c>
      <c r="BR158" s="1057">
        <v>14942321216.5</v>
      </c>
      <c r="BS158" s="1057">
        <v>0</v>
      </c>
      <c r="BT158" s="1057">
        <v>0</v>
      </c>
    </row>
    <row r="159" spans="1:72" ht="21.95" customHeight="1" x14ac:dyDescent="0.2">
      <c r="A159" s="1008" t="str">
        <f t="shared" si="3"/>
        <v>A363410</v>
      </c>
      <c r="B159" s="1411" t="s">
        <v>361</v>
      </c>
      <c r="C159" s="1378"/>
      <c r="D159" s="1411" t="s">
        <v>748</v>
      </c>
      <c r="E159" s="1378"/>
      <c r="F159" s="1411" t="s">
        <v>753</v>
      </c>
      <c r="G159" s="1378"/>
      <c r="H159" s="1411" t="s">
        <v>748</v>
      </c>
      <c r="I159" s="1378"/>
      <c r="J159" s="1411" t="s">
        <v>742</v>
      </c>
      <c r="K159" s="1378"/>
      <c r="L159" s="1378"/>
      <c r="M159" s="1411"/>
      <c r="N159" s="1378"/>
      <c r="O159" s="1378"/>
      <c r="P159" s="1411"/>
      <c r="Q159" s="1378"/>
      <c r="R159" s="1411"/>
      <c r="S159" s="1378"/>
      <c r="T159" s="1412" t="s">
        <v>448</v>
      </c>
      <c r="U159" s="1378"/>
      <c r="V159" s="1378"/>
      <c r="W159" s="1378"/>
      <c r="X159" s="1378"/>
      <c r="Y159" s="1378"/>
      <c r="Z159" s="1378"/>
      <c r="AA159" s="1378"/>
      <c r="AB159" s="1411" t="s">
        <v>732</v>
      </c>
      <c r="AC159" s="1378"/>
      <c r="AD159" s="1378"/>
      <c r="AE159" s="1378"/>
      <c r="AF159" s="1378"/>
      <c r="AG159" s="1411" t="s">
        <v>733</v>
      </c>
      <c r="AH159" s="1378"/>
      <c r="AI159" s="1378"/>
      <c r="AJ159" s="1019" t="s">
        <v>417</v>
      </c>
      <c r="AK159" s="1413" t="s">
        <v>734</v>
      </c>
      <c r="AL159" s="1378"/>
      <c r="AM159" s="1378"/>
      <c r="AN159" s="1378"/>
      <c r="AO159" s="1378"/>
      <c r="AP159" s="1378"/>
      <c r="AQ159" s="1015">
        <v>355500000</v>
      </c>
      <c r="AR159" s="1053">
        <v>0</v>
      </c>
      <c r="AS159" s="1015">
        <v>0</v>
      </c>
      <c r="AT159" s="1015">
        <v>0</v>
      </c>
      <c r="AU159" s="1015">
        <v>0</v>
      </c>
      <c r="AV159" s="1053">
        <v>7500000</v>
      </c>
      <c r="AW159" s="1015">
        <v>7500000</v>
      </c>
      <c r="AX159" s="1053">
        <v>36767464</v>
      </c>
      <c r="AY159" s="1015">
        <v>29267464</v>
      </c>
      <c r="AZ159" s="1053">
        <v>36767464</v>
      </c>
      <c r="BA159" s="1015">
        <v>0</v>
      </c>
      <c r="BB159" s="1015">
        <v>36767464</v>
      </c>
      <c r="BC159" s="1015">
        <v>0</v>
      </c>
      <c r="BD159" s="1015">
        <v>0</v>
      </c>
      <c r="BG159" s="1057">
        <v>355500000</v>
      </c>
      <c r="BH159" s="1057">
        <v>0</v>
      </c>
      <c r="BI159" s="1057">
        <v>0</v>
      </c>
      <c r="BJ159" s="1057">
        <v>0</v>
      </c>
      <c r="BK159" s="1057">
        <v>0</v>
      </c>
      <c r="BL159" s="1057">
        <v>7500000</v>
      </c>
      <c r="BM159" s="1057">
        <v>7500000</v>
      </c>
      <c r="BN159" s="1057">
        <v>36767464</v>
      </c>
      <c r="BO159" s="1057">
        <v>29267464</v>
      </c>
      <c r="BP159" s="1057">
        <v>36767464</v>
      </c>
      <c r="BQ159" s="1057">
        <v>0</v>
      </c>
      <c r="BR159" s="1057">
        <v>36767464</v>
      </c>
      <c r="BS159" s="1057">
        <v>0</v>
      </c>
      <c r="BT159" s="1057">
        <v>0</v>
      </c>
    </row>
    <row r="160" spans="1:72" ht="21.95" customHeight="1" x14ac:dyDescent="0.2">
      <c r="A160" s="1008" t="str">
        <f t="shared" si="3"/>
        <v>A363710</v>
      </c>
      <c r="B160" s="1411" t="s">
        <v>361</v>
      </c>
      <c r="C160" s="1378"/>
      <c r="D160" s="1411" t="s">
        <v>748</v>
      </c>
      <c r="E160" s="1378"/>
      <c r="F160" s="1411" t="s">
        <v>753</v>
      </c>
      <c r="G160" s="1378"/>
      <c r="H160" s="1411" t="s">
        <v>748</v>
      </c>
      <c r="I160" s="1378"/>
      <c r="J160" s="1411" t="s">
        <v>754</v>
      </c>
      <c r="K160" s="1378"/>
      <c r="L160" s="1378"/>
      <c r="M160" s="1411"/>
      <c r="N160" s="1378"/>
      <c r="O160" s="1378"/>
      <c r="P160" s="1411"/>
      <c r="Q160" s="1378"/>
      <c r="R160" s="1411"/>
      <c r="S160" s="1378"/>
      <c r="T160" s="1412" t="s">
        <v>449</v>
      </c>
      <c r="U160" s="1378"/>
      <c r="V160" s="1378"/>
      <c r="W160" s="1378"/>
      <c r="X160" s="1378"/>
      <c r="Y160" s="1378"/>
      <c r="Z160" s="1378"/>
      <c r="AA160" s="1378"/>
      <c r="AB160" s="1411" t="s">
        <v>732</v>
      </c>
      <c r="AC160" s="1378"/>
      <c r="AD160" s="1378"/>
      <c r="AE160" s="1378"/>
      <c r="AF160" s="1378"/>
      <c r="AG160" s="1411" t="s">
        <v>733</v>
      </c>
      <c r="AH160" s="1378"/>
      <c r="AI160" s="1378"/>
      <c r="AJ160" s="1019" t="s">
        <v>417</v>
      </c>
      <c r="AK160" s="1413" t="s">
        <v>734</v>
      </c>
      <c r="AL160" s="1378"/>
      <c r="AM160" s="1378"/>
      <c r="AN160" s="1378"/>
      <c r="AO160" s="1378"/>
      <c r="AP160" s="1378"/>
      <c r="AQ160" s="1015">
        <v>196331097449</v>
      </c>
      <c r="AR160" s="1053">
        <v>9500000000</v>
      </c>
      <c r="AS160" s="1015">
        <v>4380783</v>
      </c>
      <c r="AT160" s="1015">
        <v>3003786667</v>
      </c>
      <c r="AU160" s="1015">
        <v>0</v>
      </c>
      <c r="AV160" s="1053">
        <v>19622265667</v>
      </c>
      <c r="AW160" s="1015">
        <v>10122265667</v>
      </c>
      <c r="AX160" s="1053">
        <v>12353807178</v>
      </c>
      <c r="AY160" s="1015">
        <v>7268458489</v>
      </c>
      <c r="AZ160" s="1053">
        <v>14479323844</v>
      </c>
      <c r="BA160" s="1015">
        <v>2125516666</v>
      </c>
      <c r="BB160" s="1015">
        <v>14478999844</v>
      </c>
      <c r="BC160" s="1015">
        <v>324000</v>
      </c>
      <c r="BD160" s="1015">
        <v>0</v>
      </c>
      <c r="BG160" s="1057">
        <v>196331097449</v>
      </c>
      <c r="BH160" s="1057">
        <v>9500000000</v>
      </c>
      <c r="BI160" s="1057">
        <v>4380783</v>
      </c>
      <c r="BJ160" s="1057">
        <v>3003786667</v>
      </c>
      <c r="BK160" s="1057">
        <v>0</v>
      </c>
      <c r="BL160" s="1057">
        <v>19622265667</v>
      </c>
      <c r="BM160" s="1057">
        <v>10122265667</v>
      </c>
      <c r="BN160" s="1057">
        <v>12353807178</v>
      </c>
      <c r="BO160" s="1057">
        <v>7268458489</v>
      </c>
      <c r="BP160" s="1057">
        <v>14479323844</v>
      </c>
      <c r="BQ160" s="1057">
        <v>2125516666</v>
      </c>
      <c r="BR160" s="1057">
        <v>14478999844</v>
      </c>
      <c r="BS160" s="1057">
        <v>324000</v>
      </c>
      <c r="BT160" s="1057">
        <v>0</v>
      </c>
    </row>
    <row r="161" spans="1:72" ht="21.95" customHeight="1" x14ac:dyDescent="0.2">
      <c r="A161" s="1008" t="str">
        <f t="shared" si="3"/>
        <v>A3631116</v>
      </c>
      <c r="B161" s="1411" t="s">
        <v>361</v>
      </c>
      <c r="C161" s="1378"/>
      <c r="D161" s="1411" t="s">
        <v>748</v>
      </c>
      <c r="E161" s="1378"/>
      <c r="F161" s="1411" t="s">
        <v>753</v>
      </c>
      <c r="G161" s="1378"/>
      <c r="H161" s="1411" t="s">
        <v>748</v>
      </c>
      <c r="I161" s="1378"/>
      <c r="J161" s="1411" t="s">
        <v>433</v>
      </c>
      <c r="K161" s="1378"/>
      <c r="L161" s="1378"/>
      <c r="M161" s="1411"/>
      <c r="N161" s="1378"/>
      <c r="O161" s="1378"/>
      <c r="P161" s="1411"/>
      <c r="Q161" s="1378"/>
      <c r="R161" s="1411"/>
      <c r="S161" s="1378"/>
      <c r="T161" s="1412" t="s">
        <v>578</v>
      </c>
      <c r="U161" s="1378"/>
      <c r="V161" s="1378"/>
      <c r="W161" s="1378"/>
      <c r="X161" s="1378"/>
      <c r="Y161" s="1378"/>
      <c r="Z161" s="1378"/>
      <c r="AA161" s="1378"/>
      <c r="AB161" s="1411" t="s">
        <v>732</v>
      </c>
      <c r="AC161" s="1378"/>
      <c r="AD161" s="1378"/>
      <c r="AE161" s="1378"/>
      <c r="AF161" s="1378"/>
      <c r="AG161" s="1411" t="s">
        <v>735</v>
      </c>
      <c r="AH161" s="1378"/>
      <c r="AI161" s="1378"/>
      <c r="AJ161" s="1019" t="s">
        <v>370</v>
      </c>
      <c r="AK161" s="1413" t="s">
        <v>737</v>
      </c>
      <c r="AL161" s="1378"/>
      <c r="AM161" s="1378"/>
      <c r="AN161" s="1378"/>
      <c r="AO161" s="1378"/>
      <c r="AP161" s="1378"/>
      <c r="AQ161" s="1015">
        <v>64028730000</v>
      </c>
      <c r="AR161" s="1053">
        <v>1044682567</v>
      </c>
      <c r="AS161" s="1015">
        <v>20825601344</v>
      </c>
      <c r="AT161" s="1015">
        <v>0</v>
      </c>
      <c r="AU161" s="1015">
        <v>0</v>
      </c>
      <c r="AV161" s="1053">
        <v>24404931176</v>
      </c>
      <c r="AW161" s="1015">
        <v>23360248609</v>
      </c>
      <c r="AX161" s="1053">
        <v>15386424828.5</v>
      </c>
      <c r="AY161" s="1015">
        <v>9018506347.5</v>
      </c>
      <c r="AZ161" s="1053">
        <v>14942321216.5</v>
      </c>
      <c r="BA161" s="1015">
        <v>444103612</v>
      </c>
      <c r="BB161" s="1015">
        <v>14942321216.5</v>
      </c>
      <c r="BC161" s="1015">
        <v>0</v>
      </c>
      <c r="BD161" s="1015">
        <v>0</v>
      </c>
      <c r="BG161" s="1057">
        <v>64028730000</v>
      </c>
      <c r="BH161" s="1057">
        <v>1044682567</v>
      </c>
      <c r="BI161" s="1057">
        <v>20825601344</v>
      </c>
      <c r="BJ161" s="1057">
        <v>0</v>
      </c>
      <c r="BK161" s="1057">
        <v>0</v>
      </c>
      <c r="BL161" s="1057">
        <v>24404931176</v>
      </c>
      <c r="BM161" s="1057">
        <v>23360248609</v>
      </c>
      <c r="BN161" s="1057">
        <v>15386424828.5</v>
      </c>
      <c r="BO161" s="1057">
        <v>9018506347.5</v>
      </c>
      <c r="BP161" s="1057">
        <v>14942321216.5</v>
      </c>
      <c r="BQ161" s="1057">
        <v>444103612</v>
      </c>
      <c r="BR161" s="1057">
        <v>14942321216.5</v>
      </c>
      <c r="BS161" s="1057">
        <v>0</v>
      </c>
      <c r="BT161" s="1057">
        <v>0</v>
      </c>
    </row>
    <row r="162" spans="1:72" ht="21.95" customHeight="1" x14ac:dyDescent="0.2">
      <c r="A162" s="1008" t="str">
        <f t="shared" si="3"/>
        <v>A36311116</v>
      </c>
      <c r="B162" s="1411" t="s">
        <v>361</v>
      </c>
      <c r="C162" s="1378"/>
      <c r="D162" s="1411" t="s">
        <v>748</v>
      </c>
      <c r="E162" s="1378"/>
      <c r="F162" s="1411" t="s">
        <v>753</v>
      </c>
      <c r="G162" s="1378"/>
      <c r="H162" s="1411" t="s">
        <v>748</v>
      </c>
      <c r="I162" s="1378"/>
      <c r="J162" s="1411" t="s">
        <v>433</v>
      </c>
      <c r="K162" s="1378"/>
      <c r="L162" s="1378"/>
      <c r="M162" s="1411" t="s">
        <v>738</v>
      </c>
      <c r="N162" s="1378"/>
      <c r="O162" s="1378"/>
      <c r="P162" s="1411" t="s">
        <v>685</v>
      </c>
      <c r="Q162" s="1378"/>
      <c r="R162" s="1411" t="s">
        <v>685</v>
      </c>
      <c r="S162" s="1378"/>
      <c r="T162" s="1412" t="s">
        <v>450</v>
      </c>
      <c r="U162" s="1378"/>
      <c r="V162" s="1378"/>
      <c r="W162" s="1378"/>
      <c r="X162" s="1378"/>
      <c r="Y162" s="1378"/>
      <c r="Z162" s="1378"/>
      <c r="AA162" s="1378"/>
      <c r="AB162" s="1411" t="s">
        <v>732</v>
      </c>
      <c r="AC162" s="1378"/>
      <c r="AD162" s="1378"/>
      <c r="AE162" s="1378"/>
      <c r="AF162" s="1378"/>
      <c r="AG162" s="1411" t="s">
        <v>735</v>
      </c>
      <c r="AH162" s="1378"/>
      <c r="AI162" s="1378"/>
      <c r="AJ162" s="1019" t="s">
        <v>370</v>
      </c>
      <c r="AK162" s="1413" t="s">
        <v>737</v>
      </c>
      <c r="AL162" s="1378"/>
      <c r="AM162" s="1378"/>
      <c r="AN162" s="1378"/>
      <c r="AO162" s="1378"/>
      <c r="AP162" s="1378"/>
      <c r="AQ162" s="1015">
        <v>55879230000</v>
      </c>
      <c r="AR162" s="1053">
        <v>1044682567</v>
      </c>
      <c r="AS162" s="1015">
        <v>20825601344</v>
      </c>
      <c r="AT162" s="1015">
        <v>0</v>
      </c>
      <c r="AU162" s="1015">
        <v>0</v>
      </c>
      <c r="AV162" s="1053">
        <v>24369904991</v>
      </c>
      <c r="AW162" s="1015">
        <v>23325222424</v>
      </c>
      <c r="AX162" s="1053">
        <v>15350100288.5</v>
      </c>
      <c r="AY162" s="1015">
        <v>9019804702.5</v>
      </c>
      <c r="AZ162" s="1053">
        <v>14905996676.5</v>
      </c>
      <c r="BA162" s="1015">
        <v>444103612</v>
      </c>
      <c r="BB162" s="1015">
        <v>14905996676.5</v>
      </c>
      <c r="BC162" s="1015">
        <v>0</v>
      </c>
      <c r="BD162" s="1015">
        <v>0</v>
      </c>
      <c r="BG162" s="1057">
        <v>55879230000</v>
      </c>
      <c r="BH162" s="1057">
        <v>1044682567</v>
      </c>
      <c r="BI162" s="1057">
        <v>20825601344</v>
      </c>
      <c r="BJ162" s="1057">
        <v>0</v>
      </c>
      <c r="BK162" s="1057">
        <v>0</v>
      </c>
      <c r="BL162" s="1057">
        <v>24369904991</v>
      </c>
      <c r="BM162" s="1057">
        <v>23325222424</v>
      </c>
      <c r="BN162" s="1057">
        <v>15350100288.5</v>
      </c>
      <c r="BO162" s="1057">
        <v>9019804702.5</v>
      </c>
      <c r="BP162" s="1057">
        <v>14905996676.5</v>
      </c>
      <c r="BQ162" s="1057">
        <v>444103612</v>
      </c>
      <c r="BR162" s="1057">
        <v>14905996676.5</v>
      </c>
      <c r="BS162" s="1057">
        <v>0</v>
      </c>
      <c r="BT162" s="1057">
        <v>0</v>
      </c>
    </row>
    <row r="163" spans="1:72" ht="21.95" customHeight="1" x14ac:dyDescent="0.2">
      <c r="A163" s="1008" t="str">
        <f t="shared" si="3"/>
        <v>A36311216</v>
      </c>
      <c r="B163" s="1411" t="s">
        <v>361</v>
      </c>
      <c r="C163" s="1378"/>
      <c r="D163" s="1411" t="s">
        <v>748</v>
      </c>
      <c r="E163" s="1378"/>
      <c r="F163" s="1411" t="s">
        <v>753</v>
      </c>
      <c r="G163" s="1378"/>
      <c r="H163" s="1411" t="s">
        <v>748</v>
      </c>
      <c r="I163" s="1378"/>
      <c r="J163" s="1411" t="s">
        <v>433</v>
      </c>
      <c r="K163" s="1378"/>
      <c r="L163" s="1378"/>
      <c r="M163" s="1411" t="s">
        <v>741</v>
      </c>
      <c r="N163" s="1378"/>
      <c r="O163" s="1378"/>
      <c r="P163" s="1411" t="s">
        <v>685</v>
      </c>
      <c r="Q163" s="1378"/>
      <c r="R163" s="1411" t="s">
        <v>685</v>
      </c>
      <c r="S163" s="1378"/>
      <c r="T163" s="1412" t="s">
        <v>451</v>
      </c>
      <c r="U163" s="1378"/>
      <c r="V163" s="1378"/>
      <c r="W163" s="1378"/>
      <c r="X163" s="1378"/>
      <c r="Y163" s="1378"/>
      <c r="Z163" s="1378"/>
      <c r="AA163" s="1378"/>
      <c r="AB163" s="1411" t="s">
        <v>732</v>
      </c>
      <c r="AC163" s="1378"/>
      <c r="AD163" s="1378"/>
      <c r="AE163" s="1378"/>
      <c r="AF163" s="1378"/>
      <c r="AG163" s="1411" t="s">
        <v>735</v>
      </c>
      <c r="AH163" s="1378"/>
      <c r="AI163" s="1378"/>
      <c r="AJ163" s="1019" t="s">
        <v>370</v>
      </c>
      <c r="AK163" s="1413" t="s">
        <v>737</v>
      </c>
      <c r="AL163" s="1378"/>
      <c r="AM163" s="1378"/>
      <c r="AN163" s="1378"/>
      <c r="AO163" s="1378"/>
      <c r="AP163" s="1378"/>
      <c r="AQ163" s="1015">
        <v>8149500000</v>
      </c>
      <c r="AR163" s="1053">
        <v>0</v>
      </c>
      <c r="AS163" s="1015">
        <v>0</v>
      </c>
      <c r="AT163" s="1015">
        <v>0</v>
      </c>
      <c r="AU163" s="1015">
        <v>0</v>
      </c>
      <c r="AV163" s="1053">
        <v>35026185</v>
      </c>
      <c r="AW163" s="1015">
        <v>35026185</v>
      </c>
      <c r="AX163" s="1053">
        <v>36324540</v>
      </c>
      <c r="AY163" s="1015">
        <v>1298355</v>
      </c>
      <c r="AZ163" s="1053">
        <v>36324540</v>
      </c>
      <c r="BA163" s="1015">
        <v>0</v>
      </c>
      <c r="BB163" s="1015">
        <v>36324540</v>
      </c>
      <c r="BC163" s="1015">
        <v>0</v>
      </c>
      <c r="BD163" s="1015">
        <v>0</v>
      </c>
      <c r="BG163" s="1057">
        <v>8149500000</v>
      </c>
      <c r="BH163" s="1057">
        <v>0</v>
      </c>
      <c r="BI163" s="1057">
        <v>0</v>
      </c>
      <c r="BJ163" s="1057">
        <v>0</v>
      </c>
      <c r="BK163" s="1057">
        <v>0</v>
      </c>
      <c r="BL163" s="1057">
        <v>35026185</v>
      </c>
      <c r="BM163" s="1057">
        <v>35026185</v>
      </c>
      <c r="BN163" s="1057">
        <v>36324540</v>
      </c>
      <c r="BO163" s="1057">
        <v>1298355</v>
      </c>
      <c r="BP163" s="1057">
        <v>36324540</v>
      </c>
      <c r="BQ163" s="1057">
        <v>0</v>
      </c>
      <c r="BR163" s="1057">
        <v>36324540</v>
      </c>
      <c r="BS163" s="1057">
        <v>0</v>
      </c>
      <c r="BT163" s="1057">
        <v>0</v>
      </c>
    </row>
    <row r="164" spans="1:72" ht="21.95" customHeight="1" x14ac:dyDescent="0.2">
      <c r="A164" s="1008" t="str">
        <f t="shared" si="3"/>
        <v>A3631910</v>
      </c>
      <c r="B164" s="1411" t="s">
        <v>361</v>
      </c>
      <c r="C164" s="1378"/>
      <c r="D164" s="1411" t="s">
        <v>748</v>
      </c>
      <c r="E164" s="1378"/>
      <c r="F164" s="1411" t="s">
        <v>753</v>
      </c>
      <c r="G164" s="1378"/>
      <c r="H164" s="1411" t="s">
        <v>748</v>
      </c>
      <c r="I164" s="1378"/>
      <c r="J164" s="1411" t="s">
        <v>823</v>
      </c>
      <c r="K164" s="1378"/>
      <c r="L164" s="1378"/>
      <c r="M164" s="1411"/>
      <c r="N164" s="1378"/>
      <c r="O164" s="1378"/>
      <c r="P164" s="1411"/>
      <c r="Q164" s="1378"/>
      <c r="R164" s="1411"/>
      <c r="S164" s="1378"/>
      <c r="T164" s="1412" t="s">
        <v>824</v>
      </c>
      <c r="U164" s="1378"/>
      <c r="V164" s="1378"/>
      <c r="W164" s="1378"/>
      <c r="X164" s="1378"/>
      <c r="Y164" s="1378"/>
      <c r="Z164" s="1378"/>
      <c r="AA164" s="1378"/>
      <c r="AB164" s="1411" t="s">
        <v>732</v>
      </c>
      <c r="AC164" s="1378"/>
      <c r="AD164" s="1378"/>
      <c r="AE164" s="1378"/>
      <c r="AF164" s="1378"/>
      <c r="AG164" s="1411" t="s">
        <v>733</v>
      </c>
      <c r="AH164" s="1378"/>
      <c r="AI164" s="1378"/>
      <c r="AJ164" s="1019" t="s">
        <v>417</v>
      </c>
      <c r="AK164" s="1413" t="s">
        <v>734</v>
      </c>
      <c r="AL164" s="1378"/>
      <c r="AM164" s="1378"/>
      <c r="AN164" s="1378"/>
      <c r="AO164" s="1378"/>
      <c r="AP164" s="1378"/>
      <c r="AQ164" s="1015">
        <v>30000000000</v>
      </c>
      <c r="AR164" s="1053">
        <v>0</v>
      </c>
      <c r="AS164" s="1015">
        <v>0</v>
      </c>
      <c r="AT164" s="1015">
        <v>30000000000</v>
      </c>
      <c r="AU164" s="1015">
        <v>0</v>
      </c>
      <c r="AV164" s="1053">
        <v>0</v>
      </c>
      <c r="AW164" s="1015">
        <v>0</v>
      </c>
      <c r="AX164" s="1053">
        <v>0</v>
      </c>
      <c r="AY164" s="1015">
        <v>0</v>
      </c>
      <c r="AZ164" s="1053">
        <v>0</v>
      </c>
      <c r="BA164" s="1015">
        <v>0</v>
      </c>
      <c r="BB164" s="1015">
        <v>0</v>
      </c>
      <c r="BC164" s="1015">
        <v>0</v>
      </c>
      <c r="BD164" s="1015">
        <v>0</v>
      </c>
      <c r="BG164" s="1057">
        <v>30000000000</v>
      </c>
      <c r="BH164" s="1057">
        <v>0</v>
      </c>
      <c r="BI164" s="1057">
        <v>0</v>
      </c>
      <c r="BJ164" s="1057">
        <v>30000000000</v>
      </c>
      <c r="BK164" s="1057">
        <v>0</v>
      </c>
      <c r="BL164" s="1057">
        <v>0</v>
      </c>
      <c r="BM164" s="1057">
        <v>0</v>
      </c>
      <c r="BN164" s="1057">
        <v>0</v>
      </c>
      <c r="BO164" s="1057">
        <v>0</v>
      </c>
      <c r="BP164" s="1057">
        <v>0</v>
      </c>
      <c r="BQ164" s="1057">
        <v>0</v>
      </c>
      <c r="BR164" s="1057">
        <v>0</v>
      </c>
      <c r="BS164" s="1057">
        <v>0</v>
      </c>
      <c r="BT164" s="1057">
        <v>0</v>
      </c>
    </row>
    <row r="165" spans="1:72" ht="21.95" customHeight="1" x14ac:dyDescent="0.2">
      <c r="A165" s="1008" t="str">
        <f t="shared" si="3"/>
        <v>A3636616</v>
      </c>
      <c r="B165" s="1411" t="s">
        <v>361</v>
      </c>
      <c r="C165" s="1378"/>
      <c r="D165" s="1411" t="s">
        <v>748</v>
      </c>
      <c r="E165" s="1378"/>
      <c r="F165" s="1411" t="s">
        <v>753</v>
      </c>
      <c r="G165" s="1378"/>
      <c r="H165" s="1411" t="s">
        <v>748</v>
      </c>
      <c r="I165" s="1378"/>
      <c r="J165" s="1411" t="s">
        <v>779</v>
      </c>
      <c r="K165" s="1378"/>
      <c r="L165" s="1378"/>
      <c r="M165" s="1411"/>
      <c r="N165" s="1378"/>
      <c r="O165" s="1378"/>
      <c r="P165" s="1411"/>
      <c r="Q165" s="1378"/>
      <c r="R165" s="1411"/>
      <c r="S165" s="1378"/>
      <c r="T165" s="1412" t="s">
        <v>452</v>
      </c>
      <c r="U165" s="1378"/>
      <c r="V165" s="1378"/>
      <c r="W165" s="1378"/>
      <c r="X165" s="1378"/>
      <c r="Y165" s="1378"/>
      <c r="Z165" s="1378"/>
      <c r="AA165" s="1378"/>
      <c r="AB165" s="1411" t="s">
        <v>732</v>
      </c>
      <c r="AC165" s="1378"/>
      <c r="AD165" s="1378"/>
      <c r="AE165" s="1378"/>
      <c r="AF165" s="1378"/>
      <c r="AG165" s="1411" t="s">
        <v>735</v>
      </c>
      <c r="AH165" s="1378"/>
      <c r="AI165" s="1378"/>
      <c r="AJ165" s="1019" t="s">
        <v>370</v>
      </c>
      <c r="AK165" s="1413" t="s">
        <v>737</v>
      </c>
      <c r="AL165" s="1378"/>
      <c r="AM165" s="1378"/>
      <c r="AN165" s="1378"/>
      <c r="AO165" s="1378"/>
      <c r="AP165" s="1378"/>
      <c r="AQ165" s="1015">
        <v>504900000</v>
      </c>
      <c r="AR165" s="1053">
        <v>0</v>
      </c>
      <c r="AS165" s="1015">
        <v>504900000</v>
      </c>
      <c r="AT165" s="1015">
        <v>0</v>
      </c>
      <c r="AU165" s="1015">
        <v>0</v>
      </c>
      <c r="AV165" s="1053">
        <v>0</v>
      </c>
      <c r="AW165" s="1015">
        <v>0</v>
      </c>
      <c r="AX165" s="1053">
        <v>0</v>
      </c>
      <c r="AY165" s="1015">
        <v>0</v>
      </c>
      <c r="AZ165" s="1053">
        <v>0</v>
      </c>
      <c r="BA165" s="1015">
        <v>0</v>
      </c>
      <c r="BB165" s="1015">
        <v>0</v>
      </c>
      <c r="BC165" s="1015">
        <v>0</v>
      </c>
      <c r="BD165" s="1015">
        <v>0</v>
      </c>
      <c r="BG165" s="1057">
        <v>504900000</v>
      </c>
      <c r="BH165" s="1057">
        <v>0</v>
      </c>
      <c r="BI165" s="1057">
        <v>504900000</v>
      </c>
      <c r="BJ165" s="1057">
        <v>0</v>
      </c>
      <c r="BK165" s="1057">
        <v>0</v>
      </c>
      <c r="BL165" s="1057">
        <v>0</v>
      </c>
      <c r="BM165" s="1057">
        <v>0</v>
      </c>
      <c r="BN165" s="1057">
        <v>0</v>
      </c>
      <c r="BO165" s="1057">
        <v>0</v>
      </c>
      <c r="BP165" s="1057">
        <v>0</v>
      </c>
      <c r="BQ165" s="1057">
        <v>0</v>
      </c>
      <c r="BR165" s="1057">
        <v>0</v>
      </c>
      <c r="BS165" s="1057">
        <v>0</v>
      </c>
      <c r="BT165" s="1057">
        <v>0</v>
      </c>
    </row>
    <row r="166" spans="1:72" ht="21.95" customHeight="1" x14ac:dyDescent="0.2">
      <c r="A166" s="1008" t="str">
        <f t="shared" si="3"/>
        <v>A36399910</v>
      </c>
      <c r="B166" s="1411" t="s">
        <v>361</v>
      </c>
      <c r="C166" s="1378"/>
      <c r="D166" s="1411" t="s">
        <v>748</v>
      </c>
      <c r="E166" s="1378"/>
      <c r="F166" s="1411" t="s">
        <v>753</v>
      </c>
      <c r="G166" s="1378"/>
      <c r="H166" s="1411" t="s">
        <v>748</v>
      </c>
      <c r="I166" s="1378"/>
      <c r="J166" s="1411" t="s">
        <v>749</v>
      </c>
      <c r="K166" s="1378"/>
      <c r="L166" s="1378"/>
      <c r="M166" s="1411"/>
      <c r="N166" s="1378"/>
      <c r="O166" s="1378"/>
      <c r="P166" s="1411"/>
      <c r="Q166" s="1378"/>
      <c r="R166" s="1411"/>
      <c r="S166" s="1378"/>
      <c r="T166" s="1412" t="s">
        <v>780</v>
      </c>
      <c r="U166" s="1378"/>
      <c r="V166" s="1378"/>
      <c r="W166" s="1378"/>
      <c r="X166" s="1378"/>
      <c r="Y166" s="1378"/>
      <c r="Z166" s="1378"/>
      <c r="AA166" s="1378"/>
      <c r="AB166" s="1411" t="s">
        <v>732</v>
      </c>
      <c r="AC166" s="1378"/>
      <c r="AD166" s="1378"/>
      <c r="AE166" s="1378"/>
      <c r="AF166" s="1378"/>
      <c r="AG166" s="1411" t="s">
        <v>733</v>
      </c>
      <c r="AH166" s="1378"/>
      <c r="AI166" s="1378"/>
      <c r="AJ166" s="1019" t="s">
        <v>417</v>
      </c>
      <c r="AK166" s="1413" t="s">
        <v>734</v>
      </c>
      <c r="AL166" s="1378"/>
      <c r="AM166" s="1378"/>
      <c r="AN166" s="1378"/>
      <c r="AO166" s="1378"/>
      <c r="AP166" s="1378"/>
      <c r="AQ166" s="1015">
        <v>3786667</v>
      </c>
      <c r="AR166" s="1053">
        <v>0</v>
      </c>
      <c r="AS166" s="1015">
        <v>0</v>
      </c>
      <c r="AT166" s="1015">
        <v>0</v>
      </c>
      <c r="AU166" s="1015">
        <v>0</v>
      </c>
      <c r="AV166" s="1053">
        <v>0</v>
      </c>
      <c r="AW166" s="1015">
        <v>0</v>
      </c>
      <c r="AX166" s="1053">
        <v>0</v>
      </c>
      <c r="AY166" s="1015">
        <v>0</v>
      </c>
      <c r="AZ166" s="1053">
        <v>0</v>
      </c>
      <c r="BA166" s="1015">
        <v>0</v>
      </c>
      <c r="BB166" s="1015">
        <v>0</v>
      </c>
      <c r="BC166" s="1015">
        <v>0</v>
      </c>
      <c r="BD166" s="1015">
        <v>0</v>
      </c>
      <c r="BG166" s="1057">
        <v>3786667</v>
      </c>
      <c r="BH166" s="1057">
        <v>0</v>
      </c>
      <c r="BI166" s="1057">
        <v>0</v>
      </c>
      <c r="BJ166" s="1057">
        <v>0</v>
      </c>
      <c r="BK166" s="1057">
        <v>0</v>
      </c>
      <c r="BL166" s="1057">
        <v>0</v>
      </c>
      <c r="BM166" s="1057">
        <v>0</v>
      </c>
      <c r="BN166" s="1057">
        <v>0</v>
      </c>
      <c r="BO166" s="1057">
        <v>0</v>
      </c>
      <c r="BP166" s="1057">
        <v>0</v>
      </c>
      <c r="BQ166" s="1057">
        <v>0</v>
      </c>
      <c r="BR166" s="1057">
        <v>0</v>
      </c>
      <c r="BS166" s="1057">
        <v>0</v>
      </c>
      <c r="BT166" s="1057">
        <v>0</v>
      </c>
    </row>
    <row r="167" spans="1:72" ht="21.95" customHeight="1" x14ac:dyDescent="0.2">
      <c r="A167" s="1008" t="str">
        <f t="shared" si="3"/>
        <v>C10</v>
      </c>
      <c r="B167" s="1403" t="s">
        <v>453</v>
      </c>
      <c r="C167" s="1378"/>
      <c r="D167" s="1403"/>
      <c r="E167" s="1378"/>
      <c r="F167" s="1403"/>
      <c r="G167" s="1378"/>
      <c r="H167" s="1403"/>
      <c r="I167" s="1378"/>
      <c r="J167" s="1403"/>
      <c r="K167" s="1378"/>
      <c r="L167" s="1378"/>
      <c r="M167" s="1403"/>
      <c r="N167" s="1378"/>
      <c r="O167" s="1378"/>
      <c r="P167" s="1403"/>
      <c r="Q167" s="1378"/>
      <c r="R167" s="1403"/>
      <c r="S167" s="1378"/>
      <c r="T167" s="1402" t="s">
        <v>61</v>
      </c>
      <c r="U167" s="1378"/>
      <c r="V167" s="1378"/>
      <c r="W167" s="1378"/>
      <c r="X167" s="1378"/>
      <c r="Y167" s="1378"/>
      <c r="Z167" s="1378"/>
      <c r="AA167" s="1378"/>
      <c r="AB167" s="1403" t="s">
        <v>732</v>
      </c>
      <c r="AC167" s="1378"/>
      <c r="AD167" s="1378"/>
      <c r="AE167" s="1378"/>
      <c r="AF167" s="1378"/>
      <c r="AG167" s="1403" t="s">
        <v>733</v>
      </c>
      <c r="AH167" s="1378"/>
      <c r="AI167" s="1378"/>
      <c r="AJ167" s="1016" t="s">
        <v>417</v>
      </c>
      <c r="AK167" s="1404" t="s">
        <v>734</v>
      </c>
      <c r="AL167" s="1378"/>
      <c r="AM167" s="1378"/>
      <c r="AN167" s="1378"/>
      <c r="AO167" s="1378"/>
      <c r="AP167" s="1378"/>
      <c r="AQ167" s="1015">
        <v>34422036845</v>
      </c>
      <c r="AR167" s="1053">
        <v>413571532</v>
      </c>
      <c r="AS167" s="1015">
        <v>309166467</v>
      </c>
      <c r="AT167" s="1015">
        <v>216052341</v>
      </c>
      <c r="AU167" s="1015">
        <v>0</v>
      </c>
      <c r="AV167" s="1053">
        <v>554800597</v>
      </c>
      <c r="AW167" s="1015">
        <v>141229065</v>
      </c>
      <c r="AX167" s="1053">
        <v>2450263796</v>
      </c>
      <c r="AY167" s="1015">
        <v>1895463199</v>
      </c>
      <c r="AZ167" s="1053">
        <v>2491356878</v>
      </c>
      <c r="BA167" s="1015">
        <v>41093082</v>
      </c>
      <c r="BB167" s="1015">
        <v>2491356878</v>
      </c>
      <c r="BC167" s="1015">
        <v>0</v>
      </c>
      <c r="BD167" s="1015">
        <v>0</v>
      </c>
      <c r="BG167" s="1057">
        <v>34422036845</v>
      </c>
      <c r="BH167" s="1057">
        <v>413571532</v>
      </c>
      <c r="BI167" s="1057">
        <v>309166467</v>
      </c>
      <c r="BJ167" s="1057">
        <v>216052341</v>
      </c>
      <c r="BK167" s="1057">
        <v>0</v>
      </c>
      <c r="BL167" s="1057">
        <v>554800597</v>
      </c>
      <c r="BM167" s="1057">
        <v>141229065</v>
      </c>
      <c r="BN167" s="1057">
        <v>2450263796</v>
      </c>
      <c r="BO167" s="1057">
        <v>1895463199</v>
      </c>
      <c r="BP167" s="1057">
        <v>2491356878</v>
      </c>
      <c r="BQ167" s="1057">
        <v>41093082</v>
      </c>
      <c r="BR167" s="1057">
        <v>2491356878</v>
      </c>
      <c r="BS167" s="1057">
        <v>0</v>
      </c>
      <c r="BT167" s="1057">
        <v>0</v>
      </c>
    </row>
    <row r="168" spans="1:72" ht="21.95" customHeight="1" x14ac:dyDescent="0.2">
      <c r="A168" s="1008" t="str">
        <f t="shared" si="3"/>
        <v>C15</v>
      </c>
      <c r="B168" s="1403" t="s">
        <v>453</v>
      </c>
      <c r="C168" s="1378"/>
      <c r="D168" s="1403"/>
      <c r="E168" s="1378"/>
      <c r="F168" s="1403"/>
      <c r="G168" s="1378"/>
      <c r="H168" s="1403"/>
      <c r="I168" s="1378"/>
      <c r="J168" s="1403"/>
      <c r="K168" s="1378"/>
      <c r="L168" s="1378"/>
      <c r="M168" s="1403"/>
      <c r="N168" s="1378"/>
      <c r="O168" s="1378"/>
      <c r="P168" s="1403"/>
      <c r="Q168" s="1378"/>
      <c r="R168" s="1403"/>
      <c r="S168" s="1378"/>
      <c r="T168" s="1402" t="s">
        <v>61</v>
      </c>
      <c r="U168" s="1378"/>
      <c r="V168" s="1378"/>
      <c r="W168" s="1378"/>
      <c r="X168" s="1378"/>
      <c r="Y168" s="1378"/>
      <c r="Z168" s="1378"/>
      <c r="AA168" s="1378"/>
      <c r="AB168" s="1403" t="s">
        <v>732</v>
      </c>
      <c r="AC168" s="1378"/>
      <c r="AD168" s="1378"/>
      <c r="AE168" s="1378"/>
      <c r="AF168" s="1378"/>
      <c r="AG168" s="1403" t="s">
        <v>733</v>
      </c>
      <c r="AH168" s="1378"/>
      <c r="AI168" s="1378"/>
      <c r="AJ168" s="1016" t="s">
        <v>745</v>
      </c>
      <c r="AK168" s="1404" t="s">
        <v>781</v>
      </c>
      <c r="AL168" s="1378"/>
      <c r="AM168" s="1378"/>
      <c r="AN168" s="1378"/>
      <c r="AO168" s="1378"/>
      <c r="AP168" s="1378"/>
      <c r="AQ168" s="1015">
        <v>1140000000</v>
      </c>
      <c r="AR168" s="1053">
        <v>0</v>
      </c>
      <c r="AS168" s="1015">
        <v>1140000000</v>
      </c>
      <c r="AT168" s="1015">
        <v>0</v>
      </c>
      <c r="AU168" s="1015">
        <v>0</v>
      </c>
      <c r="AV168" s="1053">
        <v>0</v>
      </c>
      <c r="AW168" s="1015">
        <v>0</v>
      </c>
      <c r="AX168" s="1053">
        <v>0</v>
      </c>
      <c r="AY168" s="1015">
        <v>0</v>
      </c>
      <c r="AZ168" s="1053">
        <v>0</v>
      </c>
      <c r="BA168" s="1015">
        <v>0</v>
      </c>
      <c r="BB168" s="1015">
        <v>0</v>
      </c>
      <c r="BC168" s="1015">
        <v>0</v>
      </c>
      <c r="BD168" s="1015">
        <v>0</v>
      </c>
      <c r="BG168" s="1057">
        <v>1140000000</v>
      </c>
      <c r="BH168" s="1057">
        <v>0</v>
      </c>
      <c r="BI168" s="1057">
        <v>1140000000</v>
      </c>
      <c r="BJ168" s="1057">
        <v>0</v>
      </c>
      <c r="BK168" s="1057">
        <v>0</v>
      </c>
      <c r="BL168" s="1057">
        <v>0</v>
      </c>
      <c r="BM168" s="1057">
        <v>0</v>
      </c>
      <c r="BN168" s="1057">
        <v>0</v>
      </c>
      <c r="BO168" s="1057">
        <v>0</v>
      </c>
      <c r="BP168" s="1057">
        <v>0</v>
      </c>
      <c r="BQ168" s="1057">
        <v>0</v>
      </c>
      <c r="BR168" s="1057">
        <v>0</v>
      </c>
      <c r="BS168" s="1057">
        <v>0</v>
      </c>
      <c r="BT168" s="1057">
        <v>0</v>
      </c>
    </row>
    <row r="169" spans="1:72" ht="21.95" customHeight="1" x14ac:dyDescent="0.2">
      <c r="A169" s="1008" t="str">
        <f t="shared" si="3"/>
        <v>C12110</v>
      </c>
      <c r="B169" s="1403" t="s">
        <v>453</v>
      </c>
      <c r="C169" s="1378"/>
      <c r="D169" s="1403" t="s">
        <v>782</v>
      </c>
      <c r="E169" s="1378"/>
      <c r="F169" s="1403"/>
      <c r="G169" s="1378"/>
      <c r="H169" s="1403"/>
      <c r="I169" s="1378"/>
      <c r="J169" s="1403"/>
      <c r="K169" s="1378"/>
      <c r="L169" s="1378"/>
      <c r="M169" s="1403"/>
      <c r="N169" s="1378"/>
      <c r="O169" s="1378"/>
      <c r="P169" s="1403"/>
      <c r="Q169" s="1378"/>
      <c r="R169" s="1403"/>
      <c r="S169" s="1378"/>
      <c r="T169" s="1402" t="s">
        <v>783</v>
      </c>
      <c r="U169" s="1378"/>
      <c r="V169" s="1378"/>
      <c r="W169" s="1378"/>
      <c r="X169" s="1378"/>
      <c r="Y169" s="1378"/>
      <c r="Z169" s="1378"/>
      <c r="AA169" s="1378"/>
      <c r="AB169" s="1403" t="s">
        <v>732</v>
      </c>
      <c r="AC169" s="1378"/>
      <c r="AD169" s="1378"/>
      <c r="AE169" s="1378"/>
      <c r="AF169" s="1378"/>
      <c r="AG169" s="1403" t="s">
        <v>733</v>
      </c>
      <c r="AH169" s="1378"/>
      <c r="AI169" s="1378"/>
      <c r="AJ169" s="1016" t="s">
        <v>417</v>
      </c>
      <c r="AK169" s="1404" t="s">
        <v>734</v>
      </c>
      <c r="AL169" s="1378"/>
      <c r="AM169" s="1378"/>
      <c r="AN169" s="1378"/>
      <c r="AO169" s="1378"/>
      <c r="AP169" s="1378"/>
      <c r="AQ169" s="1015">
        <v>16000000000</v>
      </c>
      <c r="AR169" s="1053">
        <v>0</v>
      </c>
      <c r="AS169" s="1015">
        <v>0</v>
      </c>
      <c r="AT169" s="1015">
        <v>0</v>
      </c>
      <c r="AU169" s="1015">
        <v>0</v>
      </c>
      <c r="AV169" s="1053">
        <v>0</v>
      </c>
      <c r="AW169" s="1015">
        <v>0</v>
      </c>
      <c r="AX169" s="1053">
        <v>431476818</v>
      </c>
      <c r="AY169" s="1015">
        <v>431476818</v>
      </c>
      <c r="AZ169" s="1053">
        <v>431476818</v>
      </c>
      <c r="BA169" s="1015">
        <v>0</v>
      </c>
      <c r="BB169" s="1015">
        <v>431476818</v>
      </c>
      <c r="BC169" s="1015">
        <v>0</v>
      </c>
      <c r="BD169" s="1015">
        <v>0</v>
      </c>
      <c r="BG169" s="1057">
        <v>16000000000</v>
      </c>
      <c r="BH169" s="1057">
        <v>0</v>
      </c>
      <c r="BI169" s="1057">
        <v>0</v>
      </c>
      <c r="BJ169" s="1057">
        <v>0</v>
      </c>
      <c r="BK169" s="1057">
        <v>0</v>
      </c>
      <c r="BL169" s="1057">
        <v>0</v>
      </c>
      <c r="BM169" s="1057">
        <v>0</v>
      </c>
      <c r="BN169" s="1057">
        <v>431476818</v>
      </c>
      <c r="BO169" s="1057">
        <v>431476818</v>
      </c>
      <c r="BP169" s="1057">
        <v>431476818</v>
      </c>
      <c r="BQ169" s="1057">
        <v>0</v>
      </c>
      <c r="BR169" s="1057">
        <v>431476818</v>
      </c>
      <c r="BS169" s="1057">
        <v>0</v>
      </c>
      <c r="BT169" s="1057">
        <v>0</v>
      </c>
    </row>
    <row r="170" spans="1:72" ht="21.95" customHeight="1" x14ac:dyDescent="0.2">
      <c r="A170" s="1008" t="str">
        <f t="shared" si="3"/>
        <v>C12180010</v>
      </c>
      <c r="B170" s="1403" t="s">
        <v>453</v>
      </c>
      <c r="C170" s="1378"/>
      <c r="D170" s="1403" t="s">
        <v>782</v>
      </c>
      <c r="E170" s="1378"/>
      <c r="F170" s="1403" t="s">
        <v>784</v>
      </c>
      <c r="G170" s="1378"/>
      <c r="H170" s="1403"/>
      <c r="I170" s="1378"/>
      <c r="J170" s="1403"/>
      <c r="K170" s="1378"/>
      <c r="L170" s="1378"/>
      <c r="M170" s="1403"/>
      <c r="N170" s="1378"/>
      <c r="O170" s="1378"/>
      <c r="P170" s="1403"/>
      <c r="Q170" s="1378"/>
      <c r="R170" s="1403"/>
      <c r="S170" s="1378"/>
      <c r="T170" s="1402" t="s">
        <v>785</v>
      </c>
      <c r="U170" s="1378"/>
      <c r="V170" s="1378"/>
      <c r="W170" s="1378"/>
      <c r="X170" s="1378"/>
      <c r="Y170" s="1378"/>
      <c r="Z170" s="1378"/>
      <c r="AA170" s="1378"/>
      <c r="AB170" s="1403" t="s">
        <v>732</v>
      </c>
      <c r="AC170" s="1378"/>
      <c r="AD170" s="1378"/>
      <c r="AE170" s="1378"/>
      <c r="AF170" s="1378"/>
      <c r="AG170" s="1403" t="s">
        <v>733</v>
      </c>
      <c r="AH170" s="1378"/>
      <c r="AI170" s="1378"/>
      <c r="AJ170" s="1016" t="s">
        <v>417</v>
      </c>
      <c r="AK170" s="1404" t="s">
        <v>734</v>
      </c>
      <c r="AL170" s="1378"/>
      <c r="AM170" s="1378"/>
      <c r="AN170" s="1378"/>
      <c r="AO170" s="1378"/>
      <c r="AP170" s="1378"/>
      <c r="AQ170" s="1015">
        <v>16000000000</v>
      </c>
      <c r="AR170" s="1053">
        <v>0</v>
      </c>
      <c r="AS170" s="1015">
        <v>0</v>
      </c>
      <c r="AT170" s="1015">
        <v>0</v>
      </c>
      <c r="AU170" s="1015">
        <v>0</v>
      </c>
      <c r="AV170" s="1053">
        <v>0</v>
      </c>
      <c r="AW170" s="1015">
        <v>0</v>
      </c>
      <c r="AX170" s="1053">
        <v>431476818</v>
      </c>
      <c r="AY170" s="1015">
        <v>431476818</v>
      </c>
      <c r="AZ170" s="1053">
        <v>431476818</v>
      </c>
      <c r="BA170" s="1015">
        <v>0</v>
      </c>
      <c r="BB170" s="1015">
        <v>431476818</v>
      </c>
      <c r="BC170" s="1015">
        <v>0</v>
      </c>
      <c r="BD170" s="1015">
        <v>0</v>
      </c>
      <c r="BG170" s="1057">
        <v>16000000000</v>
      </c>
      <c r="BH170" s="1057">
        <v>0</v>
      </c>
      <c r="BI170" s="1057">
        <v>0</v>
      </c>
      <c r="BJ170" s="1057">
        <v>0</v>
      </c>
      <c r="BK170" s="1057">
        <v>0</v>
      </c>
      <c r="BL170" s="1057">
        <v>0</v>
      </c>
      <c r="BM170" s="1057">
        <v>0</v>
      </c>
      <c r="BN170" s="1057">
        <v>431476818</v>
      </c>
      <c r="BO170" s="1057">
        <v>431476818</v>
      </c>
      <c r="BP170" s="1057">
        <v>431476818</v>
      </c>
      <c r="BQ170" s="1057">
        <v>0</v>
      </c>
      <c r="BR170" s="1057">
        <v>431476818</v>
      </c>
      <c r="BS170" s="1057">
        <v>0</v>
      </c>
      <c r="BT170" s="1057">
        <v>0</v>
      </c>
    </row>
    <row r="171" spans="1:72" ht="21.95" customHeight="1" x14ac:dyDescent="0.2">
      <c r="A171" s="1008" t="str">
        <f t="shared" si="3"/>
        <v>C121800110</v>
      </c>
      <c r="B171" s="1411" t="s">
        <v>453</v>
      </c>
      <c r="C171" s="1378"/>
      <c r="D171" s="1411" t="s">
        <v>782</v>
      </c>
      <c r="E171" s="1378"/>
      <c r="F171" s="1411" t="s">
        <v>784</v>
      </c>
      <c r="G171" s="1378"/>
      <c r="H171" s="1411" t="s">
        <v>738</v>
      </c>
      <c r="I171" s="1378"/>
      <c r="J171" s="1411" t="s">
        <v>685</v>
      </c>
      <c r="K171" s="1378"/>
      <c r="L171" s="1378"/>
      <c r="M171" s="1411" t="s">
        <v>685</v>
      </c>
      <c r="N171" s="1378"/>
      <c r="O171" s="1378"/>
      <c r="P171" s="1411" t="s">
        <v>685</v>
      </c>
      <c r="Q171" s="1378"/>
      <c r="R171" s="1411" t="s">
        <v>685</v>
      </c>
      <c r="S171" s="1378"/>
      <c r="T171" s="1412" t="s">
        <v>579</v>
      </c>
      <c r="U171" s="1378"/>
      <c r="V171" s="1378"/>
      <c r="W171" s="1378"/>
      <c r="X171" s="1378"/>
      <c r="Y171" s="1378"/>
      <c r="Z171" s="1378"/>
      <c r="AA171" s="1378"/>
      <c r="AB171" s="1411" t="s">
        <v>732</v>
      </c>
      <c r="AC171" s="1378"/>
      <c r="AD171" s="1378"/>
      <c r="AE171" s="1378"/>
      <c r="AF171" s="1378"/>
      <c r="AG171" s="1411" t="s">
        <v>733</v>
      </c>
      <c r="AH171" s="1378"/>
      <c r="AI171" s="1378"/>
      <c r="AJ171" s="1019" t="s">
        <v>417</v>
      </c>
      <c r="AK171" s="1413" t="s">
        <v>734</v>
      </c>
      <c r="AL171" s="1378"/>
      <c r="AM171" s="1378"/>
      <c r="AN171" s="1378"/>
      <c r="AO171" s="1378"/>
      <c r="AP171" s="1378"/>
      <c r="AQ171" s="1015">
        <v>16000000000</v>
      </c>
      <c r="AR171" s="1053">
        <v>0</v>
      </c>
      <c r="AS171" s="1015">
        <v>0</v>
      </c>
      <c r="AT171" s="1015">
        <v>0</v>
      </c>
      <c r="AU171" s="1015">
        <v>0</v>
      </c>
      <c r="AV171" s="1053">
        <v>0</v>
      </c>
      <c r="AW171" s="1015">
        <v>0</v>
      </c>
      <c r="AX171" s="1053">
        <v>431476818</v>
      </c>
      <c r="AY171" s="1015">
        <v>431476818</v>
      </c>
      <c r="AZ171" s="1053">
        <v>431476818</v>
      </c>
      <c r="BA171" s="1015">
        <v>0</v>
      </c>
      <c r="BB171" s="1015">
        <v>431476818</v>
      </c>
      <c r="BC171" s="1015">
        <v>0</v>
      </c>
      <c r="BD171" s="1015">
        <v>0</v>
      </c>
      <c r="BG171" s="1057">
        <v>16000000000</v>
      </c>
      <c r="BH171" s="1057">
        <v>0</v>
      </c>
      <c r="BI171" s="1057">
        <v>0</v>
      </c>
      <c r="BJ171" s="1057">
        <v>0</v>
      </c>
      <c r="BK171" s="1057">
        <v>0</v>
      </c>
      <c r="BL171" s="1057">
        <v>0</v>
      </c>
      <c r="BM171" s="1057">
        <v>0</v>
      </c>
      <c r="BN171" s="1057">
        <v>431476818</v>
      </c>
      <c r="BO171" s="1057">
        <v>431476818</v>
      </c>
      <c r="BP171" s="1057">
        <v>431476818</v>
      </c>
      <c r="BQ171" s="1057">
        <v>0</v>
      </c>
      <c r="BR171" s="1057">
        <v>431476818</v>
      </c>
      <c r="BS171" s="1057">
        <v>0</v>
      </c>
      <c r="BT171" s="1057">
        <v>0</v>
      </c>
    </row>
    <row r="172" spans="1:72" ht="21.95" customHeight="1" x14ac:dyDescent="0.2">
      <c r="A172" s="1008" t="str">
        <f t="shared" si="3"/>
        <v>C12210</v>
      </c>
      <c r="B172" s="1403" t="s">
        <v>453</v>
      </c>
      <c r="C172" s="1378"/>
      <c r="D172" s="1403" t="s">
        <v>786</v>
      </c>
      <c r="E172" s="1378"/>
      <c r="F172" s="1403"/>
      <c r="G172" s="1378"/>
      <c r="H172" s="1403"/>
      <c r="I172" s="1378"/>
      <c r="J172" s="1403"/>
      <c r="K172" s="1378"/>
      <c r="L172" s="1378"/>
      <c r="M172" s="1403"/>
      <c r="N172" s="1378"/>
      <c r="O172" s="1378"/>
      <c r="P172" s="1403"/>
      <c r="Q172" s="1378"/>
      <c r="R172" s="1403"/>
      <c r="S172" s="1378"/>
      <c r="T172" s="1402" t="s">
        <v>787</v>
      </c>
      <c r="U172" s="1378"/>
      <c r="V172" s="1378"/>
      <c r="W172" s="1378"/>
      <c r="X172" s="1378"/>
      <c r="Y172" s="1378"/>
      <c r="Z172" s="1378"/>
      <c r="AA172" s="1378"/>
      <c r="AB172" s="1403" t="s">
        <v>732</v>
      </c>
      <c r="AC172" s="1378"/>
      <c r="AD172" s="1378"/>
      <c r="AE172" s="1378"/>
      <c r="AF172" s="1378"/>
      <c r="AG172" s="1403" t="s">
        <v>733</v>
      </c>
      <c r="AH172" s="1378"/>
      <c r="AI172" s="1378"/>
      <c r="AJ172" s="1016" t="s">
        <v>417</v>
      </c>
      <c r="AK172" s="1404" t="s">
        <v>734</v>
      </c>
      <c r="AL172" s="1378"/>
      <c r="AM172" s="1378"/>
      <c r="AN172" s="1378"/>
      <c r="AO172" s="1378"/>
      <c r="AP172" s="1378"/>
      <c r="AQ172" s="1015">
        <v>891175041</v>
      </c>
      <c r="AR172" s="1053">
        <v>0</v>
      </c>
      <c r="AS172" s="1015">
        <v>0</v>
      </c>
      <c r="AT172" s="1015">
        <v>91175041</v>
      </c>
      <c r="AU172" s="1015">
        <v>0</v>
      </c>
      <c r="AV172" s="1053">
        <v>0</v>
      </c>
      <c r="AW172" s="1015">
        <v>0</v>
      </c>
      <c r="AX172" s="1053">
        <v>0</v>
      </c>
      <c r="AY172" s="1015">
        <v>0</v>
      </c>
      <c r="AZ172" s="1053">
        <v>0</v>
      </c>
      <c r="BA172" s="1015">
        <v>0</v>
      </c>
      <c r="BB172" s="1015">
        <v>0</v>
      </c>
      <c r="BC172" s="1015">
        <v>0</v>
      </c>
      <c r="BD172" s="1015">
        <v>0</v>
      </c>
      <c r="BG172" s="1057">
        <v>891175041</v>
      </c>
      <c r="BH172" s="1057">
        <v>0</v>
      </c>
      <c r="BI172" s="1057">
        <v>0</v>
      </c>
      <c r="BJ172" s="1057">
        <v>91175041</v>
      </c>
      <c r="BK172" s="1057">
        <v>0</v>
      </c>
      <c r="BL172" s="1057">
        <v>0</v>
      </c>
      <c r="BM172" s="1057">
        <v>0</v>
      </c>
      <c r="BN172" s="1057">
        <v>0</v>
      </c>
      <c r="BO172" s="1057">
        <v>0</v>
      </c>
      <c r="BP172" s="1057">
        <v>0</v>
      </c>
      <c r="BQ172" s="1057">
        <v>0</v>
      </c>
      <c r="BR172" s="1057">
        <v>0</v>
      </c>
      <c r="BS172" s="1057">
        <v>0</v>
      </c>
      <c r="BT172" s="1057">
        <v>0</v>
      </c>
    </row>
    <row r="173" spans="1:72" ht="21.95" customHeight="1" x14ac:dyDescent="0.2">
      <c r="A173" s="1008" t="str">
        <f t="shared" si="3"/>
        <v>C12280010</v>
      </c>
      <c r="B173" s="1403" t="s">
        <v>453</v>
      </c>
      <c r="C173" s="1378"/>
      <c r="D173" s="1403" t="s">
        <v>786</v>
      </c>
      <c r="E173" s="1378"/>
      <c r="F173" s="1403" t="s">
        <v>784</v>
      </c>
      <c r="G173" s="1378"/>
      <c r="H173" s="1403"/>
      <c r="I173" s="1378"/>
      <c r="J173" s="1403"/>
      <c r="K173" s="1378"/>
      <c r="L173" s="1378"/>
      <c r="M173" s="1403"/>
      <c r="N173" s="1378"/>
      <c r="O173" s="1378"/>
      <c r="P173" s="1403"/>
      <c r="Q173" s="1378"/>
      <c r="R173" s="1403"/>
      <c r="S173" s="1378"/>
      <c r="T173" s="1402" t="s">
        <v>785</v>
      </c>
      <c r="U173" s="1378"/>
      <c r="V173" s="1378"/>
      <c r="W173" s="1378"/>
      <c r="X173" s="1378"/>
      <c r="Y173" s="1378"/>
      <c r="Z173" s="1378"/>
      <c r="AA173" s="1378"/>
      <c r="AB173" s="1403" t="s">
        <v>732</v>
      </c>
      <c r="AC173" s="1378"/>
      <c r="AD173" s="1378"/>
      <c r="AE173" s="1378"/>
      <c r="AF173" s="1378"/>
      <c r="AG173" s="1403" t="s">
        <v>733</v>
      </c>
      <c r="AH173" s="1378"/>
      <c r="AI173" s="1378"/>
      <c r="AJ173" s="1016" t="s">
        <v>417</v>
      </c>
      <c r="AK173" s="1404" t="s">
        <v>734</v>
      </c>
      <c r="AL173" s="1378"/>
      <c r="AM173" s="1378"/>
      <c r="AN173" s="1378"/>
      <c r="AO173" s="1378"/>
      <c r="AP173" s="1378"/>
      <c r="AQ173" s="1015">
        <v>891175041</v>
      </c>
      <c r="AR173" s="1053">
        <v>0</v>
      </c>
      <c r="AS173" s="1015">
        <v>0</v>
      </c>
      <c r="AT173" s="1015">
        <v>91175041</v>
      </c>
      <c r="AU173" s="1015">
        <v>0</v>
      </c>
      <c r="AV173" s="1053">
        <v>0</v>
      </c>
      <c r="AW173" s="1015">
        <v>0</v>
      </c>
      <c r="AX173" s="1053">
        <v>0</v>
      </c>
      <c r="AY173" s="1015">
        <v>0</v>
      </c>
      <c r="AZ173" s="1053">
        <v>0</v>
      </c>
      <c r="BA173" s="1015">
        <v>0</v>
      </c>
      <c r="BB173" s="1015">
        <v>0</v>
      </c>
      <c r="BC173" s="1015">
        <v>0</v>
      </c>
      <c r="BD173" s="1015">
        <v>0</v>
      </c>
      <c r="BG173" s="1057">
        <v>891175041</v>
      </c>
      <c r="BH173" s="1057">
        <v>0</v>
      </c>
      <c r="BI173" s="1057">
        <v>0</v>
      </c>
      <c r="BJ173" s="1057">
        <v>91175041</v>
      </c>
      <c r="BK173" s="1057">
        <v>0</v>
      </c>
      <c r="BL173" s="1057">
        <v>0</v>
      </c>
      <c r="BM173" s="1057">
        <v>0</v>
      </c>
      <c r="BN173" s="1057">
        <v>0</v>
      </c>
      <c r="BO173" s="1057">
        <v>0</v>
      </c>
      <c r="BP173" s="1057">
        <v>0</v>
      </c>
      <c r="BQ173" s="1057">
        <v>0</v>
      </c>
      <c r="BR173" s="1057">
        <v>0</v>
      </c>
      <c r="BS173" s="1057">
        <v>0</v>
      </c>
      <c r="BT173" s="1057">
        <v>0</v>
      </c>
    </row>
    <row r="174" spans="1:72" ht="21.95" customHeight="1" x14ac:dyDescent="0.2">
      <c r="A174" s="1008" t="str">
        <f t="shared" si="3"/>
        <v>C122800210</v>
      </c>
      <c r="B174" s="1411" t="s">
        <v>453</v>
      </c>
      <c r="C174" s="1378"/>
      <c r="D174" s="1411" t="s">
        <v>786</v>
      </c>
      <c r="E174" s="1378"/>
      <c r="F174" s="1411" t="s">
        <v>784</v>
      </c>
      <c r="G174" s="1378"/>
      <c r="H174" s="1411" t="s">
        <v>741</v>
      </c>
      <c r="I174" s="1378"/>
      <c r="J174" s="1411"/>
      <c r="K174" s="1378"/>
      <c r="L174" s="1378"/>
      <c r="M174" s="1411"/>
      <c r="N174" s="1378"/>
      <c r="O174" s="1378"/>
      <c r="P174" s="1411"/>
      <c r="Q174" s="1378"/>
      <c r="R174" s="1411"/>
      <c r="S174" s="1378"/>
      <c r="T174" s="1412" t="s">
        <v>454</v>
      </c>
      <c r="U174" s="1378"/>
      <c r="V174" s="1378"/>
      <c r="W174" s="1378"/>
      <c r="X174" s="1378"/>
      <c r="Y174" s="1378"/>
      <c r="Z174" s="1378"/>
      <c r="AA174" s="1378"/>
      <c r="AB174" s="1411" t="s">
        <v>732</v>
      </c>
      <c r="AC174" s="1378"/>
      <c r="AD174" s="1378"/>
      <c r="AE174" s="1378"/>
      <c r="AF174" s="1378"/>
      <c r="AG174" s="1411" t="s">
        <v>733</v>
      </c>
      <c r="AH174" s="1378"/>
      <c r="AI174" s="1378"/>
      <c r="AJ174" s="1019" t="s">
        <v>417</v>
      </c>
      <c r="AK174" s="1413" t="s">
        <v>734</v>
      </c>
      <c r="AL174" s="1378"/>
      <c r="AM174" s="1378"/>
      <c r="AN174" s="1378"/>
      <c r="AO174" s="1378"/>
      <c r="AP174" s="1378"/>
      <c r="AQ174" s="1015">
        <v>800000000</v>
      </c>
      <c r="AR174" s="1053">
        <v>0</v>
      </c>
      <c r="AS174" s="1015">
        <v>0</v>
      </c>
      <c r="AT174" s="1015">
        <v>91175041</v>
      </c>
      <c r="AU174" s="1015">
        <v>0</v>
      </c>
      <c r="AV174" s="1053">
        <v>0</v>
      </c>
      <c r="AW174" s="1015">
        <v>0</v>
      </c>
      <c r="AX174" s="1053">
        <v>0</v>
      </c>
      <c r="AY174" s="1015">
        <v>0</v>
      </c>
      <c r="AZ174" s="1053">
        <v>0</v>
      </c>
      <c r="BA174" s="1015">
        <v>0</v>
      </c>
      <c r="BB174" s="1015">
        <v>0</v>
      </c>
      <c r="BC174" s="1015">
        <v>0</v>
      </c>
      <c r="BD174" s="1015">
        <v>0</v>
      </c>
      <c r="BG174" s="1057">
        <v>800000000</v>
      </c>
      <c r="BH174" s="1057">
        <v>0</v>
      </c>
      <c r="BI174" s="1057">
        <v>0</v>
      </c>
      <c r="BJ174" s="1057">
        <v>91175041</v>
      </c>
      <c r="BK174" s="1057">
        <v>0</v>
      </c>
      <c r="BL174" s="1057">
        <v>0</v>
      </c>
      <c r="BM174" s="1057">
        <v>0</v>
      </c>
      <c r="BN174" s="1057">
        <v>0</v>
      </c>
      <c r="BO174" s="1057">
        <v>0</v>
      </c>
      <c r="BP174" s="1057">
        <v>0</v>
      </c>
      <c r="BQ174" s="1057">
        <v>0</v>
      </c>
      <c r="BR174" s="1057">
        <v>0</v>
      </c>
      <c r="BS174" s="1057">
        <v>0</v>
      </c>
      <c r="BT174" s="1057">
        <v>0</v>
      </c>
    </row>
    <row r="175" spans="1:72" ht="21.95" customHeight="1" x14ac:dyDescent="0.2">
      <c r="A175" s="1008" t="str">
        <f t="shared" si="3"/>
        <v>C122800310</v>
      </c>
      <c r="B175" s="1411" t="s">
        <v>453</v>
      </c>
      <c r="C175" s="1378"/>
      <c r="D175" s="1411" t="s">
        <v>786</v>
      </c>
      <c r="E175" s="1378"/>
      <c r="F175" s="1411" t="s">
        <v>784</v>
      </c>
      <c r="G175" s="1378"/>
      <c r="H175" s="1411" t="s">
        <v>748</v>
      </c>
      <c r="I175" s="1378"/>
      <c r="J175" s="1411" t="s">
        <v>685</v>
      </c>
      <c r="K175" s="1378"/>
      <c r="L175" s="1378"/>
      <c r="M175" s="1411" t="s">
        <v>685</v>
      </c>
      <c r="N175" s="1378"/>
      <c r="O175" s="1378"/>
      <c r="P175" s="1411" t="s">
        <v>685</v>
      </c>
      <c r="Q175" s="1378"/>
      <c r="R175" s="1411" t="s">
        <v>685</v>
      </c>
      <c r="S175" s="1378"/>
      <c r="T175" s="1412" t="s">
        <v>788</v>
      </c>
      <c r="U175" s="1378"/>
      <c r="V175" s="1378"/>
      <c r="W175" s="1378"/>
      <c r="X175" s="1378"/>
      <c r="Y175" s="1378"/>
      <c r="Z175" s="1378"/>
      <c r="AA175" s="1378"/>
      <c r="AB175" s="1411" t="s">
        <v>732</v>
      </c>
      <c r="AC175" s="1378"/>
      <c r="AD175" s="1378"/>
      <c r="AE175" s="1378"/>
      <c r="AF175" s="1378"/>
      <c r="AG175" s="1411" t="s">
        <v>733</v>
      </c>
      <c r="AH175" s="1378"/>
      <c r="AI175" s="1378"/>
      <c r="AJ175" s="1019" t="s">
        <v>417</v>
      </c>
      <c r="AK175" s="1413" t="s">
        <v>734</v>
      </c>
      <c r="AL175" s="1378"/>
      <c r="AM175" s="1378"/>
      <c r="AN175" s="1378"/>
      <c r="AO175" s="1378"/>
      <c r="AP175" s="1378"/>
      <c r="AQ175" s="1015">
        <v>91175041</v>
      </c>
      <c r="AR175" s="1053">
        <v>0</v>
      </c>
      <c r="AS175" s="1015">
        <v>0</v>
      </c>
      <c r="AT175" s="1015">
        <v>0</v>
      </c>
      <c r="AU175" s="1015">
        <v>0</v>
      </c>
      <c r="AV175" s="1053">
        <v>0</v>
      </c>
      <c r="AW175" s="1015">
        <v>0</v>
      </c>
      <c r="AX175" s="1053">
        <v>0</v>
      </c>
      <c r="AY175" s="1015">
        <v>0</v>
      </c>
      <c r="AZ175" s="1053">
        <v>0</v>
      </c>
      <c r="BA175" s="1015">
        <v>0</v>
      </c>
      <c r="BB175" s="1015">
        <v>0</v>
      </c>
      <c r="BC175" s="1015">
        <v>0</v>
      </c>
      <c r="BD175" s="1015">
        <v>0</v>
      </c>
      <c r="BG175" s="1057">
        <v>91175041</v>
      </c>
      <c r="BH175" s="1057">
        <v>0</v>
      </c>
      <c r="BI175" s="1057">
        <v>0</v>
      </c>
      <c r="BJ175" s="1057">
        <v>0</v>
      </c>
      <c r="BK175" s="1057">
        <v>0</v>
      </c>
      <c r="BL175" s="1057">
        <v>0</v>
      </c>
      <c r="BM175" s="1057">
        <v>0</v>
      </c>
      <c r="BN175" s="1057">
        <v>0</v>
      </c>
      <c r="BO175" s="1057">
        <v>0</v>
      </c>
      <c r="BP175" s="1057">
        <v>0</v>
      </c>
      <c r="BQ175" s="1057">
        <v>0</v>
      </c>
      <c r="BR175" s="1057">
        <v>0</v>
      </c>
      <c r="BS175" s="1057">
        <v>0</v>
      </c>
      <c r="BT175" s="1057">
        <v>0</v>
      </c>
    </row>
    <row r="176" spans="1:72" ht="21.95" customHeight="1" x14ac:dyDescent="0.2">
      <c r="A176" s="1008" t="str">
        <f t="shared" si="3"/>
        <v>C21310</v>
      </c>
      <c r="B176" s="1403" t="s">
        <v>453</v>
      </c>
      <c r="C176" s="1378"/>
      <c r="D176" s="1403" t="s">
        <v>789</v>
      </c>
      <c r="E176" s="1378"/>
      <c r="F176" s="1403"/>
      <c r="G176" s="1378"/>
      <c r="H176" s="1403"/>
      <c r="I176" s="1378"/>
      <c r="J176" s="1403"/>
      <c r="K176" s="1378"/>
      <c r="L176" s="1378"/>
      <c r="M176" s="1403"/>
      <c r="N176" s="1378"/>
      <c r="O176" s="1378"/>
      <c r="P176" s="1403"/>
      <c r="Q176" s="1378"/>
      <c r="R176" s="1403"/>
      <c r="S176" s="1378"/>
      <c r="T176" s="1402" t="s">
        <v>790</v>
      </c>
      <c r="U176" s="1378"/>
      <c r="V176" s="1378"/>
      <c r="W176" s="1378"/>
      <c r="X176" s="1378"/>
      <c r="Y176" s="1378"/>
      <c r="Z176" s="1378"/>
      <c r="AA176" s="1378"/>
      <c r="AB176" s="1403" t="s">
        <v>732</v>
      </c>
      <c r="AC176" s="1378"/>
      <c r="AD176" s="1378"/>
      <c r="AE176" s="1378"/>
      <c r="AF176" s="1378"/>
      <c r="AG176" s="1403" t="s">
        <v>733</v>
      </c>
      <c r="AH176" s="1378"/>
      <c r="AI176" s="1378"/>
      <c r="AJ176" s="1016" t="s">
        <v>417</v>
      </c>
      <c r="AK176" s="1404" t="s">
        <v>734</v>
      </c>
      <c r="AL176" s="1378"/>
      <c r="AM176" s="1378"/>
      <c r="AN176" s="1378"/>
      <c r="AO176" s="1378"/>
      <c r="AP176" s="1378"/>
      <c r="AQ176" s="1015">
        <v>540000000</v>
      </c>
      <c r="AR176" s="1053">
        <v>0</v>
      </c>
      <c r="AS176" s="1015">
        <v>800000</v>
      </c>
      <c r="AT176" s="1015">
        <v>0</v>
      </c>
      <c r="AU176" s="1015">
        <v>0</v>
      </c>
      <c r="AV176" s="1053">
        <v>0</v>
      </c>
      <c r="AW176" s="1015">
        <v>0</v>
      </c>
      <c r="AX176" s="1053">
        <v>0</v>
      </c>
      <c r="AY176" s="1015">
        <v>0</v>
      </c>
      <c r="AZ176" s="1053">
        <v>0</v>
      </c>
      <c r="BA176" s="1015">
        <v>0</v>
      </c>
      <c r="BB176" s="1015">
        <v>0</v>
      </c>
      <c r="BC176" s="1015">
        <v>0</v>
      </c>
      <c r="BD176" s="1015">
        <v>0</v>
      </c>
      <c r="BG176" s="1057">
        <v>540000000</v>
      </c>
      <c r="BH176" s="1057">
        <v>0</v>
      </c>
      <c r="BI176" s="1057">
        <v>800000</v>
      </c>
      <c r="BJ176" s="1057">
        <v>0</v>
      </c>
      <c r="BK176" s="1057">
        <v>0</v>
      </c>
      <c r="BL176" s="1057">
        <v>0</v>
      </c>
      <c r="BM176" s="1057">
        <v>0</v>
      </c>
      <c r="BN176" s="1057">
        <v>0</v>
      </c>
      <c r="BO176" s="1057">
        <v>0</v>
      </c>
      <c r="BP176" s="1057">
        <v>0</v>
      </c>
      <c r="BQ176" s="1057">
        <v>0</v>
      </c>
      <c r="BR176" s="1057">
        <v>0</v>
      </c>
      <c r="BS176" s="1057">
        <v>0</v>
      </c>
      <c r="BT176" s="1057">
        <v>0</v>
      </c>
    </row>
    <row r="177" spans="1:72" ht="21.95" customHeight="1" x14ac:dyDescent="0.2">
      <c r="A177" s="1008" t="str">
        <f t="shared" si="3"/>
        <v>C21380010</v>
      </c>
      <c r="B177" s="1403" t="s">
        <v>453</v>
      </c>
      <c r="C177" s="1378"/>
      <c r="D177" s="1403" t="s">
        <v>789</v>
      </c>
      <c r="E177" s="1378"/>
      <c r="F177" s="1403" t="s">
        <v>784</v>
      </c>
      <c r="G177" s="1378"/>
      <c r="H177" s="1403"/>
      <c r="I177" s="1378"/>
      <c r="J177" s="1403"/>
      <c r="K177" s="1378"/>
      <c r="L177" s="1378"/>
      <c r="M177" s="1403"/>
      <c r="N177" s="1378"/>
      <c r="O177" s="1378"/>
      <c r="P177" s="1403"/>
      <c r="Q177" s="1378"/>
      <c r="R177" s="1403"/>
      <c r="S177" s="1378"/>
      <c r="T177" s="1402" t="s">
        <v>785</v>
      </c>
      <c r="U177" s="1378"/>
      <c r="V177" s="1378"/>
      <c r="W177" s="1378"/>
      <c r="X177" s="1378"/>
      <c r="Y177" s="1378"/>
      <c r="Z177" s="1378"/>
      <c r="AA177" s="1378"/>
      <c r="AB177" s="1403" t="s">
        <v>732</v>
      </c>
      <c r="AC177" s="1378"/>
      <c r="AD177" s="1378"/>
      <c r="AE177" s="1378"/>
      <c r="AF177" s="1378"/>
      <c r="AG177" s="1403" t="s">
        <v>733</v>
      </c>
      <c r="AH177" s="1378"/>
      <c r="AI177" s="1378"/>
      <c r="AJ177" s="1016" t="s">
        <v>417</v>
      </c>
      <c r="AK177" s="1404" t="s">
        <v>734</v>
      </c>
      <c r="AL177" s="1378"/>
      <c r="AM177" s="1378"/>
      <c r="AN177" s="1378"/>
      <c r="AO177" s="1378"/>
      <c r="AP177" s="1378"/>
      <c r="AQ177" s="1015">
        <v>540000000</v>
      </c>
      <c r="AR177" s="1053">
        <v>0</v>
      </c>
      <c r="AS177" s="1015">
        <v>800000</v>
      </c>
      <c r="AT177" s="1015">
        <v>0</v>
      </c>
      <c r="AU177" s="1015">
        <v>0</v>
      </c>
      <c r="AV177" s="1053">
        <v>0</v>
      </c>
      <c r="AW177" s="1015">
        <v>0</v>
      </c>
      <c r="AX177" s="1053">
        <v>0</v>
      </c>
      <c r="AY177" s="1015">
        <v>0</v>
      </c>
      <c r="AZ177" s="1053">
        <v>0</v>
      </c>
      <c r="BA177" s="1015">
        <v>0</v>
      </c>
      <c r="BB177" s="1015">
        <v>0</v>
      </c>
      <c r="BC177" s="1015">
        <v>0</v>
      </c>
      <c r="BD177" s="1015">
        <v>0</v>
      </c>
      <c r="BG177" s="1057">
        <v>540000000</v>
      </c>
      <c r="BH177" s="1057">
        <v>0</v>
      </c>
      <c r="BI177" s="1057">
        <v>800000</v>
      </c>
      <c r="BJ177" s="1057">
        <v>0</v>
      </c>
      <c r="BK177" s="1057">
        <v>0</v>
      </c>
      <c r="BL177" s="1057">
        <v>0</v>
      </c>
      <c r="BM177" s="1057">
        <v>0</v>
      </c>
      <c r="BN177" s="1057">
        <v>0</v>
      </c>
      <c r="BO177" s="1057">
        <v>0</v>
      </c>
      <c r="BP177" s="1057">
        <v>0</v>
      </c>
      <c r="BQ177" s="1057">
        <v>0</v>
      </c>
      <c r="BR177" s="1057">
        <v>0</v>
      </c>
      <c r="BS177" s="1057">
        <v>0</v>
      </c>
      <c r="BT177" s="1057">
        <v>0</v>
      </c>
    </row>
    <row r="178" spans="1:72" ht="21.95" customHeight="1" x14ac:dyDescent="0.2">
      <c r="A178" s="1008" t="str">
        <f t="shared" si="3"/>
        <v>C213800110</v>
      </c>
      <c r="B178" s="1411" t="s">
        <v>453</v>
      </c>
      <c r="C178" s="1378"/>
      <c r="D178" s="1411" t="s">
        <v>789</v>
      </c>
      <c r="E178" s="1378"/>
      <c r="F178" s="1411" t="s">
        <v>784</v>
      </c>
      <c r="G178" s="1378"/>
      <c r="H178" s="1411" t="s">
        <v>738</v>
      </c>
      <c r="I178" s="1378"/>
      <c r="J178" s="1411" t="s">
        <v>685</v>
      </c>
      <c r="K178" s="1378"/>
      <c r="L178" s="1378"/>
      <c r="M178" s="1411" t="s">
        <v>685</v>
      </c>
      <c r="N178" s="1378"/>
      <c r="O178" s="1378"/>
      <c r="P178" s="1411" t="s">
        <v>685</v>
      </c>
      <c r="Q178" s="1378"/>
      <c r="R178" s="1411" t="s">
        <v>685</v>
      </c>
      <c r="S178" s="1378"/>
      <c r="T178" s="1412" t="s">
        <v>580</v>
      </c>
      <c r="U178" s="1378"/>
      <c r="V178" s="1378"/>
      <c r="W178" s="1378"/>
      <c r="X178" s="1378"/>
      <c r="Y178" s="1378"/>
      <c r="Z178" s="1378"/>
      <c r="AA178" s="1378"/>
      <c r="AB178" s="1411" t="s">
        <v>732</v>
      </c>
      <c r="AC178" s="1378"/>
      <c r="AD178" s="1378"/>
      <c r="AE178" s="1378"/>
      <c r="AF178" s="1378"/>
      <c r="AG178" s="1411" t="s">
        <v>733</v>
      </c>
      <c r="AH178" s="1378"/>
      <c r="AI178" s="1378"/>
      <c r="AJ178" s="1019" t="s">
        <v>417</v>
      </c>
      <c r="AK178" s="1413" t="s">
        <v>734</v>
      </c>
      <c r="AL178" s="1378"/>
      <c r="AM178" s="1378"/>
      <c r="AN178" s="1378"/>
      <c r="AO178" s="1378"/>
      <c r="AP178" s="1378"/>
      <c r="AQ178" s="1015">
        <v>540000000</v>
      </c>
      <c r="AR178" s="1053">
        <v>0</v>
      </c>
      <c r="AS178" s="1015">
        <v>800000</v>
      </c>
      <c r="AT178" s="1015">
        <v>0</v>
      </c>
      <c r="AU178" s="1015">
        <v>0</v>
      </c>
      <c r="AV178" s="1053">
        <v>0</v>
      </c>
      <c r="AW178" s="1015">
        <v>0</v>
      </c>
      <c r="AX178" s="1053">
        <v>0</v>
      </c>
      <c r="AY178" s="1015">
        <v>0</v>
      </c>
      <c r="AZ178" s="1053">
        <v>0</v>
      </c>
      <c r="BA178" s="1015">
        <v>0</v>
      </c>
      <c r="BB178" s="1015">
        <v>0</v>
      </c>
      <c r="BC178" s="1015">
        <v>0</v>
      </c>
      <c r="BD178" s="1015">
        <v>0</v>
      </c>
      <c r="BG178" s="1057">
        <v>540000000</v>
      </c>
      <c r="BH178" s="1057">
        <v>0</v>
      </c>
      <c r="BI178" s="1057">
        <v>800000</v>
      </c>
      <c r="BJ178" s="1057">
        <v>0</v>
      </c>
      <c r="BK178" s="1057">
        <v>0</v>
      </c>
      <c r="BL178" s="1057">
        <v>0</v>
      </c>
      <c r="BM178" s="1057">
        <v>0</v>
      </c>
      <c r="BN178" s="1057">
        <v>0</v>
      </c>
      <c r="BO178" s="1057">
        <v>0</v>
      </c>
      <c r="BP178" s="1057">
        <v>0</v>
      </c>
      <c r="BQ178" s="1057">
        <v>0</v>
      </c>
      <c r="BR178" s="1057">
        <v>0</v>
      </c>
      <c r="BS178" s="1057">
        <v>0</v>
      </c>
      <c r="BT178" s="1057">
        <v>0</v>
      </c>
    </row>
    <row r="179" spans="1:72" ht="21.95" customHeight="1" x14ac:dyDescent="0.2">
      <c r="A179" s="1008" t="str">
        <f t="shared" si="3"/>
        <v>C31010</v>
      </c>
      <c r="B179" s="1403" t="s">
        <v>453</v>
      </c>
      <c r="C179" s="1378"/>
      <c r="D179" s="1403" t="s">
        <v>791</v>
      </c>
      <c r="E179" s="1378"/>
      <c r="F179" s="1403"/>
      <c r="G179" s="1378"/>
      <c r="H179" s="1403"/>
      <c r="I179" s="1378"/>
      <c r="J179" s="1403"/>
      <c r="K179" s="1378"/>
      <c r="L179" s="1378"/>
      <c r="M179" s="1403"/>
      <c r="N179" s="1378"/>
      <c r="O179" s="1378"/>
      <c r="P179" s="1403"/>
      <c r="Q179" s="1378"/>
      <c r="R179" s="1403"/>
      <c r="S179" s="1378"/>
      <c r="T179" s="1402" t="s">
        <v>792</v>
      </c>
      <c r="U179" s="1378"/>
      <c r="V179" s="1378"/>
      <c r="W179" s="1378"/>
      <c r="X179" s="1378"/>
      <c r="Y179" s="1378"/>
      <c r="Z179" s="1378"/>
      <c r="AA179" s="1378"/>
      <c r="AB179" s="1403" t="s">
        <v>732</v>
      </c>
      <c r="AC179" s="1378"/>
      <c r="AD179" s="1378"/>
      <c r="AE179" s="1378"/>
      <c r="AF179" s="1378"/>
      <c r="AG179" s="1403" t="s">
        <v>733</v>
      </c>
      <c r="AH179" s="1378"/>
      <c r="AI179" s="1378"/>
      <c r="AJ179" s="1016" t="s">
        <v>417</v>
      </c>
      <c r="AK179" s="1404" t="s">
        <v>734</v>
      </c>
      <c r="AL179" s="1378"/>
      <c r="AM179" s="1378"/>
      <c r="AN179" s="1378"/>
      <c r="AO179" s="1378"/>
      <c r="AP179" s="1378"/>
      <c r="AQ179" s="1015">
        <v>3518877300</v>
      </c>
      <c r="AR179" s="1053">
        <v>141771200</v>
      </c>
      <c r="AS179" s="1015">
        <v>149901441</v>
      </c>
      <c r="AT179" s="1015">
        <v>124877300</v>
      </c>
      <c r="AU179" s="1015">
        <v>0</v>
      </c>
      <c r="AV179" s="1053">
        <v>122390591</v>
      </c>
      <c r="AW179" s="1015">
        <v>19380609</v>
      </c>
      <c r="AX179" s="1053">
        <v>371105845</v>
      </c>
      <c r="AY179" s="1015">
        <v>248715254</v>
      </c>
      <c r="AZ179" s="1053">
        <v>403957398</v>
      </c>
      <c r="BA179" s="1015">
        <v>32851553</v>
      </c>
      <c r="BB179" s="1015">
        <v>403957398</v>
      </c>
      <c r="BC179" s="1015">
        <v>0</v>
      </c>
      <c r="BD179" s="1015">
        <v>0</v>
      </c>
      <c r="BG179" s="1057">
        <v>3518877300</v>
      </c>
      <c r="BH179" s="1057">
        <v>141771200</v>
      </c>
      <c r="BI179" s="1057">
        <v>149901441</v>
      </c>
      <c r="BJ179" s="1057">
        <v>124877300</v>
      </c>
      <c r="BK179" s="1057">
        <v>0</v>
      </c>
      <c r="BL179" s="1057">
        <v>122390591</v>
      </c>
      <c r="BM179" s="1057">
        <v>19380609</v>
      </c>
      <c r="BN179" s="1057">
        <v>371105845</v>
      </c>
      <c r="BO179" s="1057">
        <v>248715254</v>
      </c>
      <c r="BP179" s="1057">
        <v>403957398</v>
      </c>
      <c r="BQ179" s="1057">
        <v>32851553</v>
      </c>
      <c r="BR179" s="1057">
        <v>403957398</v>
      </c>
      <c r="BS179" s="1057">
        <v>0</v>
      </c>
      <c r="BT179" s="1057">
        <v>0</v>
      </c>
    </row>
    <row r="180" spans="1:72" ht="21.95" customHeight="1" x14ac:dyDescent="0.2">
      <c r="A180" s="1008" t="str">
        <f t="shared" si="3"/>
        <v>C310150410</v>
      </c>
      <c r="B180" s="1403" t="s">
        <v>453</v>
      </c>
      <c r="C180" s="1378"/>
      <c r="D180" s="1403" t="s">
        <v>791</v>
      </c>
      <c r="E180" s="1378"/>
      <c r="F180" s="1403" t="s">
        <v>793</v>
      </c>
      <c r="G180" s="1378"/>
      <c r="H180" s="1403"/>
      <c r="I180" s="1378"/>
      <c r="J180" s="1403"/>
      <c r="K180" s="1378"/>
      <c r="L180" s="1378"/>
      <c r="M180" s="1403"/>
      <c r="N180" s="1378"/>
      <c r="O180" s="1378"/>
      <c r="P180" s="1403"/>
      <c r="Q180" s="1378"/>
      <c r="R180" s="1403"/>
      <c r="S180" s="1378"/>
      <c r="T180" s="1402" t="s">
        <v>794</v>
      </c>
      <c r="U180" s="1378"/>
      <c r="V180" s="1378"/>
      <c r="W180" s="1378"/>
      <c r="X180" s="1378"/>
      <c r="Y180" s="1378"/>
      <c r="Z180" s="1378"/>
      <c r="AA180" s="1378"/>
      <c r="AB180" s="1403" t="s">
        <v>732</v>
      </c>
      <c r="AC180" s="1378"/>
      <c r="AD180" s="1378"/>
      <c r="AE180" s="1378"/>
      <c r="AF180" s="1378"/>
      <c r="AG180" s="1403" t="s">
        <v>733</v>
      </c>
      <c r="AH180" s="1378"/>
      <c r="AI180" s="1378"/>
      <c r="AJ180" s="1016" t="s">
        <v>417</v>
      </c>
      <c r="AK180" s="1404" t="s">
        <v>734</v>
      </c>
      <c r="AL180" s="1378"/>
      <c r="AM180" s="1378"/>
      <c r="AN180" s="1378"/>
      <c r="AO180" s="1378"/>
      <c r="AP180" s="1378"/>
      <c r="AQ180" s="1015">
        <v>800000000</v>
      </c>
      <c r="AR180" s="1053">
        <v>90000000</v>
      </c>
      <c r="AS180" s="1015">
        <v>70013533</v>
      </c>
      <c r="AT180" s="1015">
        <v>0</v>
      </c>
      <c r="AU180" s="1015">
        <v>0</v>
      </c>
      <c r="AV180" s="1053">
        <v>68411852</v>
      </c>
      <c r="AW180" s="1015">
        <v>21588148</v>
      </c>
      <c r="AX180" s="1053">
        <v>46852978</v>
      </c>
      <c r="AY180" s="1015">
        <v>21558874</v>
      </c>
      <c r="AZ180" s="1053">
        <v>46053265</v>
      </c>
      <c r="BA180" s="1015">
        <v>799713</v>
      </c>
      <c r="BB180" s="1015">
        <v>46053265</v>
      </c>
      <c r="BC180" s="1015">
        <v>0</v>
      </c>
      <c r="BD180" s="1015">
        <v>0</v>
      </c>
      <c r="BG180" s="1057">
        <v>800000000</v>
      </c>
      <c r="BH180" s="1057">
        <v>90000000</v>
      </c>
      <c r="BI180" s="1057">
        <v>70013533</v>
      </c>
      <c r="BJ180" s="1057">
        <v>0</v>
      </c>
      <c r="BK180" s="1057">
        <v>0</v>
      </c>
      <c r="BL180" s="1057">
        <v>68411852</v>
      </c>
      <c r="BM180" s="1057">
        <v>21588148</v>
      </c>
      <c r="BN180" s="1057">
        <v>46852978</v>
      </c>
      <c r="BO180" s="1057">
        <v>21558874</v>
      </c>
      <c r="BP180" s="1057">
        <v>46053265</v>
      </c>
      <c r="BQ180" s="1057">
        <v>799713</v>
      </c>
      <c r="BR180" s="1057">
        <v>46053265</v>
      </c>
      <c r="BS180" s="1057">
        <v>0</v>
      </c>
      <c r="BT180" s="1057">
        <v>0</v>
      </c>
    </row>
    <row r="181" spans="1:72" ht="21.95" customHeight="1" x14ac:dyDescent="0.2">
      <c r="A181" s="1008" t="str">
        <f t="shared" si="3"/>
        <v>C3101504110</v>
      </c>
      <c r="B181" s="1411" t="s">
        <v>453</v>
      </c>
      <c r="C181" s="1378"/>
      <c r="D181" s="1411" t="s">
        <v>791</v>
      </c>
      <c r="E181" s="1378"/>
      <c r="F181" s="1411" t="s">
        <v>793</v>
      </c>
      <c r="G181" s="1378"/>
      <c r="H181" s="1411" t="s">
        <v>738</v>
      </c>
      <c r="I181" s="1378"/>
      <c r="J181" s="1411" t="s">
        <v>685</v>
      </c>
      <c r="K181" s="1378"/>
      <c r="L181" s="1378"/>
      <c r="M181" s="1411" t="s">
        <v>685</v>
      </c>
      <c r="N181" s="1378"/>
      <c r="O181" s="1378"/>
      <c r="P181" s="1411" t="s">
        <v>685</v>
      </c>
      <c r="Q181" s="1378"/>
      <c r="R181" s="1411" t="s">
        <v>685</v>
      </c>
      <c r="S181" s="1378"/>
      <c r="T181" s="1412" t="s">
        <v>581</v>
      </c>
      <c r="U181" s="1378"/>
      <c r="V181" s="1378"/>
      <c r="W181" s="1378"/>
      <c r="X181" s="1378"/>
      <c r="Y181" s="1378"/>
      <c r="Z181" s="1378"/>
      <c r="AA181" s="1378"/>
      <c r="AB181" s="1411" t="s">
        <v>732</v>
      </c>
      <c r="AC181" s="1378"/>
      <c r="AD181" s="1378"/>
      <c r="AE181" s="1378"/>
      <c r="AF181" s="1378"/>
      <c r="AG181" s="1411" t="s">
        <v>733</v>
      </c>
      <c r="AH181" s="1378"/>
      <c r="AI181" s="1378"/>
      <c r="AJ181" s="1019" t="s">
        <v>417</v>
      </c>
      <c r="AK181" s="1413" t="s">
        <v>734</v>
      </c>
      <c r="AL181" s="1378"/>
      <c r="AM181" s="1378"/>
      <c r="AN181" s="1378"/>
      <c r="AO181" s="1378"/>
      <c r="AP181" s="1378"/>
      <c r="AQ181" s="1015">
        <v>450000000</v>
      </c>
      <c r="AR181" s="1053">
        <v>29000000</v>
      </c>
      <c r="AS181" s="1015">
        <v>69000200</v>
      </c>
      <c r="AT181" s="1015">
        <v>0</v>
      </c>
      <c r="AU181" s="1015">
        <v>0</v>
      </c>
      <c r="AV181" s="1053">
        <v>36531977</v>
      </c>
      <c r="AW181" s="1015">
        <v>7531977</v>
      </c>
      <c r="AX181" s="1053">
        <v>21496508</v>
      </c>
      <c r="AY181" s="1015">
        <v>15035469</v>
      </c>
      <c r="AZ181" s="1053">
        <v>20696795</v>
      </c>
      <c r="BA181" s="1015">
        <v>799713</v>
      </c>
      <c r="BB181" s="1015">
        <v>20696795</v>
      </c>
      <c r="BC181" s="1015">
        <v>0</v>
      </c>
      <c r="BD181" s="1015">
        <v>0</v>
      </c>
      <c r="BG181" s="1057">
        <v>450000000</v>
      </c>
      <c r="BH181" s="1057">
        <v>29000000</v>
      </c>
      <c r="BI181" s="1057">
        <v>69000200</v>
      </c>
      <c r="BJ181" s="1057">
        <v>0</v>
      </c>
      <c r="BK181" s="1057">
        <v>0</v>
      </c>
      <c r="BL181" s="1057">
        <v>36531977</v>
      </c>
      <c r="BM181" s="1057">
        <v>7531977</v>
      </c>
      <c r="BN181" s="1057">
        <v>21496508</v>
      </c>
      <c r="BO181" s="1057">
        <v>15035469</v>
      </c>
      <c r="BP181" s="1057">
        <v>20696795</v>
      </c>
      <c r="BQ181" s="1057">
        <v>799713</v>
      </c>
      <c r="BR181" s="1057">
        <v>20696795</v>
      </c>
      <c r="BS181" s="1057">
        <v>0</v>
      </c>
      <c r="BT181" s="1057">
        <v>0</v>
      </c>
    </row>
    <row r="182" spans="1:72" ht="21.95" customHeight="1" x14ac:dyDescent="0.2">
      <c r="A182" s="1008" t="str">
        <f t="shared" si="3"/>
        <v>C3101504210</v>
      </c>
      <c r="B182" s="1411" t="s">
        <v>453</v>
      </c>
      <c r="C182" s="1378"/>
      <c r="D182" s="1411" t="s">
        <v>791</v>
      </c>
      <c r="E182" s="1378"/>
      <c r="F182" s="1411" t="s">
        <v>793</v>
      </c>
      <c r="G182" s="1378"/>
      <c r="H182" s="1411" t="s">
        <v>741</v>
      </c>
      <c r="I182" s="1378"/>
      <c r="J182" s="1411" t="s">
        <v>685</v>
      </c>
      <c r="K182" s="1378"/>
      <c r="L182" s="1378"/>
      <c r="M182" s="1411" t="s">
        <v>685</v>
      </c>
      <c r="N182" s="1378"/>
      <c r="O182" s="1378"/>
      <c r="P182" s="1411" t="s">
        <v>685</v>
      </c>
      <c r="Q182" s="1378"/>
      <c r="R182" s="1411" t="s">
        <v>685</v>
      </c>
      <c r="S182" s="1378"/>
      <c r="T182" s="1412" t="s">
        <v>582</v>
      </c>
      <c r="U182" s="1378"/>
      <c r="V182" s="1378"/>
      <c r="W182" s="1378"/>
      <c r="X182" s="1378"/>
      <c r="Y182" s="1378"/>
      <c r="Z182" s="1378"/>
      <c r="AA182" s="1378"/>
      <c r="AB182" s="1411" t="s">
        <v>732</v>
      </c>
      <c r="AC182" s="1378"/>
      <c r="AD182" s="1378"/>
      <c r="AE182" s="1378"/>
      <c r="AF182" s="1378"/>
      <c r="AG182" s="1411" t="s">
        <v>733</v>
      </c>
      <c r="AH182" s="1378"/>
      <c r="AI182" s="1378"/>
      <c r="AJ182" s="1019" t="s">
        <v>417</v>
      </c>
      <c r="AK182" s="1413" t="s">
        <v>734</v>
      </c>
      <c r="AL182" s="1378"/>
      <c r="AM182" s="1378"/>
      <c r="AN182" s="1378"/>
      <c r="AO182" s="1378"/>
      <c r="AP182" s="1378"/>
      <c r="AQ182" s="1015">
        <v>350000000</v>
      </c>
      <c r="AR182" s="1053">
        <v>61000000</v>
      </c>
      <c r="AS182" s="1015">
        <v>1013333</v>
      </c>
      <c r="AT182" s="1015">
        <v>0</v>
      </c>
      <c r="AU182" s="1015">
        <v>0</v>
      </c>
      <c r="AV182" s="1053">
        <v>31879875</v>
      </c>
      <c r="AW182" s="1015">
        <v>29120125</v>
      </c>
      <c r="AX182" s="1053">
        <v>25356470</v>
      </c>
      <c r="AY182" s="1015">
        <v>6523405</v>
      </c>
      <c r="AZ182" s="1053">
        <v>25356470</v>
      </c>
      <c r="BA182" s="1015">
        <v>0</v>
      </c>
      <c r="BB182" s="1015">
        <v>25356470</v>
      </c>
      <c r="BC182" s="1015">
        <v>0</v>
      </c>
      <c r="BD182" s="1015">
        <v>0</v>
      </c>
      <c r="BG182" s="1057">
        <v>350000000</v>
      </c>
      <c r="BH182" s="1057">
        <v>61000000</v>
      </c>
      <c r="BI182" s="1057">
        <v>1013333</v>
      </c>
      <c r="BJ182" s="1057">
        <v>0</v>
      </c>
      <c r="BK182" s="1057">
        <v>0</v>
      </c>
      <c r="BL182" s="1057">
        <v>31879875</v>
      </c>
      <c r="BM182" s="1057">
        <v>29120125</v>
      </c>
      <c r="BN182" s="1057">
        <v>25356470</v>
      </c>
      <c r="BO182" s="1057">
        <v>6523405</v>
      </c>
      <c r="BP182" s="1057">
        <v>25356470</v>
      </c>
      <c r="BQ182" s="1057">
        <v>0</v>
      </c>
      <c r="BR182" s="1057">
        <v>25356470</v>
      </c>
      <c r="BS182" s="1057">
        <v>0</v>
      </c>
      <c r="BT182" s="1057">
        <v>0</v>
      </c>
    </row>
    <row r="183" spans="1:72" ht="21.95" customHeight="1" x14ac:dyDescent="0.2">
      <c r="A183" s="1008" t="str">
        <f t="shared" si="3"/>
        <v>C310150710</v>
      </c>
      <c r="B183" s="1403" t="s">
        <v>453</v>
      </c>
      <c r="C183" s="1378"/>
      <c r="D183" s="1403" t="s">
        <v>791</v>
      </c>
      <c r="E183" s="1378"/>
      <c r="F183" s="1403" t="s">
        <v>795</v>
      </c>
      <c r="G183" s="1378"/>
      <c r="H183" s="1403"/>
      <c r="I183" s="1378"/>
      <c r="J183" s="1403"/>
      <c r="K183" s="1378"/>
      <c r="L183" s="1378"/>
      <c r="M183" s="1403"/>
      <c r="N183" s="1378"/>
      <c r="O183" s="1378"/>
      <c r="P183" s="1403"/>
      <c r="Q183" s="1378"/>
      <c r="R183" s="1403"/>
      <c r="S183" s="1378"/>
      <c r="T183" s="1402" t="s">
        <v>796</v>
      </c>
      <c r="U183" s="1378"/>
      <c r="V183" s="1378"/>
      <c r="W183" s="1378"/>
      <c r="X183" s="1378"/>
      <c r="Y183" s="1378"/>
      <c r="Z183" s="1378"/>
      <c r="AA183" s="1378"/>
      <c r="AB183" s="1403" t="s">
        <v>732</v>
      </c>
      <c r="AC183" s="1378"/>
      <c r="AD183" s="1378"/>
      <c r="AE183" s="1378"/>
      <c r="AF183" s="1378"/>
      <c r="AG183" s="1403" t="s">
        <v>733</v>
      </c>
      <c r="AH183" s="1378"/>
      <c r="AI183" s="1378"/>
      <c r="AJ183" s="1016" t="s">
        <v>417</v>
      </c>
      <c r="AK183" s="1404" t="s">
        <v>734</v>
      </c>
      <c r="AL183" s="1378"/>
      <c r="AM183" s="1378"/>
      <c r="AN183" s="1378"/>
      <c r="AO183" s="1378"/>
      <c r="AP183" s="1378"/>
      <c r="AQ183" s="1015">
        <v>2718877300</v>
      </c>
      <c r="AR183" s="1053">
        <v>51771200</v>
      </c>
      <c r="AS183" s="1015">
        <v>79887908</v>
      </c>
      <c r="AT183" s="1015">
        <v>124877300</v>
      </c>
      <c r="AU183" s="1015">
        <v>0</v>
      </c>
      <c r="AV183" s="1053">
        <v>53978739</v>
      </c>
      <c r="AW183" s="1015">
        <v>2207539</v>
      </c>
      <c r="AX183" s="1053">
        <v>324252867</v>
      </c>
      <c r="AY183" s="1015">
        <v>270274128</v>
      </c>
      <c r="AZ183" s="1053">
        <v>357904133</v>
      </c>
      <c r="BA183" s="1015">
        <v>33651266</v>
      </c>
      <c r="BB183" s="1015">
        <v>357904133</v>
      </c>
      <c r="BC183" s="1015">
        <v>0</v>
      </c>
      <c r="BD183" s="1015">
        <v>0</v>
      </c>
      <c r="BG183" s="1057">
        <v>2718877300</v>
      </c>
      <c r="BH183" s="1057">
        <v>51771200</v>
      </c>
      <c r="BI183" s="1057">
        <v>79887908</v>
      </c>
      <c r="BJ183" s="1057">
        <v>124877300</v>
      </c>
      <c r="BK183" s="1057">
        <v>0</v>
      </c>
      <c r="BL183" s="1057">
        <v>53978739</v>
      </c>
      <c r="BM183" s="1057">
        <v>2207539</v>
      </c>
      <c r="BN183" s="1057">
        <v>324252867</v>
      </c>
      <c r="BO183" s="1057">
        <v>270274128</v>
      </c>
      <c r="BP183" s="1057">
        <v>357904133</v>
      </c>
      <c r="BQ183" s="1057">
        <v>33651266</v>
      </c>
      <c r="BR183" s="1057">
        <v>357904133</v>
      </c>
      <c r="BS183" s="1057">
        <v>0</v>
      </c>
      <c r="BT183" s="1057">
        <v>0</v>
      </c>
    </row>
    <row r="184" spans="1:72" ht="21.95" customHeight="1" x14ac:dyDescent="0.2">
      <c r="A184" s="1008" t="str">
        <f t="shared" si="3"/>
        <v>C3101507110</v>
      </c>
      <c r="B184" s="1411" t="s">
        <v>453</v>
      </c>
      <c r="C184" s="1378"/>
      <c r="D184" s="1411" t="s">
        <v>791</v>
      </c>
      <c r="E184" s="1378"/>
      <c r="F184" s="1411" t="s">
        <v>795</v>
      </c>
      <c r="G184" s="1378"/>
      <c r="H184" s="1411" t="s">
        <v>738</v>
      </c>
      <c r="I184" s="1378"/>
      <c r="J184" s="1411" t="s">
        <v>685</v>
      </c>
      <c r="K184" s="1378"/>
      <c r="L184" s="1378"/>
      <c r="M184" s="1411" t="s">
        <v>685</v>
      </c>
      <c r="N184" s="1378"/>
      <c r="O184" s="1378"/>
      <c r="P184" s="1411" t="s">
        <v>685</v>
      </c>
      <c r="Q184" s="1378"/>
      <c r="R184" s="1411" t="s">
        <v>685</v>
      </c>
      <c r="S184" s="1378"/>
      <c r="T184" s="1412" t="s">
        <v>583</v>
      </c>
      <c r="U184" s="1378"/>
      <c r="V184" s="1378"/>
      <c r="W184" s="1378"/>
      <c r="X184" s="1378"/>
      <c r="Y184" s="1378"/>
      <c r="Z184" s="1378"/>
      <c r="AA184" s="1378"/>
      <c r="AB184" s="1411" t="s">
        <v>732</v>
      </c>
      <c r="AC184" s="1378"/>
      <c r="AD184" s="1378"/>
      <c r="AE184" s="1378"/>
      <c r="AF184" s="1378"/>
      <c r="AG184" s="1411" t="s">
        <v>733</v>
      </c>
      <c r="AH184" s="1378"/>
      <c r="AI184" s="1378"/>
      <c r="AJ184" s="1019" t="s">
        <v>417</v>
      </c>
      <c r="AK184" s="1413" t="s">
        <v>734</v>
      </c>
      <c r="AL184" s="1378"/>
      <c r="AM184" s="1378"/>
      <c r="AN184" s="1378"/>
      <c r="AO184" s="1378"/>
      <c r="AP184" s="1378"/>
      <c r="AQ184" s="1015">
        <v>500000000</v>
      </c>
      <c r="AR184" s="1053">
        <v>3771200</v>
      </c>
      <c r="AS184" s="1015">
        <v>0</v>
      </c>
      <c r="AT184" s="1015">
        <v>0</v>
      </c>
      <c r="AU184" s="1015">
        <v>0</v>
      </c>
      <c r="AV184" s="1053">
        <v>7673079</v>
      </c>
      <c r="AW184" s="1015">
        <v>3901879</v>
      </c>
      <c r="AX184" s="1053">
        <v>74375532</v>
      </c>
      <c r="AY184" s="1015">
        <v>66702453</v>
      </c>
      <c r="AZ184" s="1053">
        <v>77419200</v>
      </c>
      <c r="BA184" s="1015">
        <v>3043668</v>
      </c>
      <c r="BB184" s="1015">
        <v>77419200</v>
      </c>
      <c r="BC184" s="1015">
        <v>0</v>
      </c>
      <c r="BD184" s="1015">
        <v>0</v>
      </c>
      <c r="BG184" s="1057">
        <v>500000000</v>
      </c>
      <c r="BH184" s="1057">
        <v>3771200</v>
      </c>
      <c r="BI184" s="1057">
        <v>0</v>
      </c>
      <c r="BJ184" s="1057">
        <v>0</v>
      </c>
      <c r="BK184" s="1057">
        <v>0</v>
      </c>
      <c r="BL184" s="1057">
        <v>7673079</v>
      </c>
      <c r="BM184" s="1057">
        <v>3901879</v>
      </c>
      <c r="BN184" s="1057">
        <v>74375532</v>
      </c>
      <c r="BO184" s="1057">
        <v>66702453</v>
      </c>
      <c r="BP184" s="1057">
        <v>77419200</v>
      </c>
      <c r="BQ184" s="1057">
        <v>3043668</v>
      </c>
      <c r="BR184" s="1057">
        <v>77419200</v>
      </c>
      <c r="BS184" s="1057">
        <v>0</v>
      </c>
      <c r="BT184" s="1057">
        <v>0</v>
      </c>
    </row>
    <row r="185" spans="1:72" ht="21.95" customHeight="1" x14ac:dyDescent="0.2">
      <c r="A185" s="1008" t="str">
        <f t="shared" si="3"/>
        <v>C3101507310</v>
      </c>
      <c r="B185" s="1411" t="s">
        <v>453</v>
      </c>
      <c r="C185" s="1378"/>
      <c r="D185" s="1411" t="s">
        <v>791</v>
      </c>
      <c r="E185" s="1378"/>
      <c r="F185" s="1411" t="s">
        <v>795</v>
      </c>
      <c r="G185" s="1378"/>
      <c r="H185" s="1411" t="s">
        <v>748</v>
      </c>
      <c r="I185" s="1378"/>
      <c r="J185" s="1411" t="s">
        <v>685</v>
      </c>
      <c r="K185" s="1378"/>
      <c r="L185" s="1378"/>
      <c r="M185" s="1411" t="s">
        <v>685</v>
      </c>
      <c r="N185" s="1378"/>
      <c r="O185" s="1378"/>
      <c r="P185" s="1411" t="s">
        <v>685</v>
      </c>
      <c r="Q185" s="1378"/>
      <c r="R185" s="1411" t="s">
        <v>685</v>
      </c>
      <c r="S185" s="1378"/>
      <c r="T185" s="1412" t="s">
        <v>797</v>
      </c>
      <c r="U185" s="1378"/>
      <c r="V185" s="1378"/>
      <c r="W185" s="1378"/>
      <c r="X185" s="1378"/>
      <c r="Y185" s="1378"/>
      <c r="Z185" s="1378"/>
      <c r="AA185" s="1378"/>
      <c r="AB185" s="1411" t="s">
        <v>732</v>
      </c>
      <c r="AC185" s="1378"/>
      <c r="AD185" s="1378"/>
      <c r="AE185" s="1378"/>
      <c r="AF185" s="1378"/>
      <c r="AG185" s="1411" t="s">
        <v>733</v>
      </c>
      <c r="AH185" s="1378"/>
      <c r="AI185" s="1378"/>
      <c r="AJ185" s="1019" t="s">
        <v>417</v>
      </c>
      <c r="AK185" s="1413" t="s">
        <v>734</v>
      </c>
      <c r="AL185" s="1378"/>
      <c r="AM185" s="1378"/>
      <c r="AN185" s="1378"/>
      <c r="AO185" s="1378"/>
      <c r="AP185" s="1378"/>
      <c r="AQ185" s="1015">
        <v>1794000000</v>
      </c>
      <c r="AR185" s="1053">
        <v>48000000</v>
      </c>
      <c r="AS185" s="1015">
        <v>58387908</v>
      </c>
      <c r="AT185" s="1015">
        <v>124877300</v>
      </c>
      <c r="AU185" s="1015">
        <v>0</v>
      </c>
      <c r="AV185" s="1053">
        <v>32041638</v>
      </c>
      <c r="AW185" s="1015">
        <v>15958362</v>
      </c>
      <c r="AX185" s="1053">
        <v>212051714</v>
      </c>
      <c r="AY185" s="1015">
        <v>180010076</v>
      </c>
      <c r="AZ185" s="1053">
        <v>241799900</v>
      </c>
      <c r="BA185" s="1015">
        <v>29748186</v>
      </c>
      <c r="BB185" s="1015">
        <v>241799900</v>
      </c>
      <c r="BC185" s="1015">
        <v>0</v>
      </c>
      <c r="BD185" s="1015">
        <v>0</v>
      </c>
      <c r="BG185" s="1057">
        <v>1794000000</v>
      </c>
      <c r="BH185" s="1057">
        <v>48000000</v>
      </c>
      <c r="BI185" s="1057">
        <v>58387908</v>
      </c>
      <c r="BJ185" s="1057">
        <v>124877300</v>
      </c>
      <c r="BK185" s="1057">
        <v>0</v>
      </c>
      <c r="BL185" s="1057">
        <v>32041638</v>
      </c>
      <c r="BM185" s="1057">
        <v>15958362</v>
      </c>
      <c r="BN185" s="1057">
        <v>212051714</v>
      </c>
      <c r="BO185" s="1057">
        <v>180010076</v>
      </c>
      <c r="BP185" s="1057">
        <v>241799900</v>
      </c>
      <c r="BQ185" s="1057">
        <v>29748186</v>
      </c>
      <c r="BR185" s="1057">
        <v>241799900</v>
      </c>
      <c r="BS185" s="1057">
        <v>0</v>
      </c>
      <c r="BT185" s="1057">
        <v>0</v>
      </c>
    </row>
    <row r="186" spans="1:72" ht="21.95" customHeight="1" x14ac:dyDescent="0.2">
      <c r="A186" s="1008" t="str">
        <f t="shared" si="3"/>
        <v>C31015073010</v>
      </c>
      <c r="B186" s="1403" t="s">
        <v>453</v>
      </c>
      <c r="C186" s="1378"/>
      <c r="D186" s="1403" t="s">
        <v>791</v>
      </c>
      <c r="E186" s="1378"/>
      <c r="F186" s="1403" t="s">
        <v>795</v>
      </c>
      <c r="G186" s="1378"/>
      <c r="H186" s="1403" t="s">
        <v>748</v>
      </c>
      <c r="I186" s="1378"/>
      <c r="J186" s="1403" t="s">
        <v>739</v>
      </c>
      <c r="K186" s="1378"/>
      <c r="L186" s="1378"/>
      <c r="M186" s="1403" t="s">
        <v>685</v>
      </c>
      <c r="N186" s="1378"/>
      <c r="O186" s="1378"/>
      <c r="P186" s="1403" t="s">
        <v>685</v>
      </c>
      <c r="Q186" s="1378"/>
      <c r="R186" s="1403" t="s">
        <v>685</v>
      </c>
      <c r="S186" s="1378"/>
      <c r="T186" s="1402" t="s">
        <v>797</v>
      </c>
      <c r="U186" s="1378"/>
      <c r="V186" s="1378"/>
      <c r="W186" s="1378"/>
      <c r="X186" s="1378"/>
      <c r="Y186" s="1378"/>
      <c r="Z186" s="1378"/>
      <c r="AA186" s="1378"/>
      <c r="AB186" s="1403" t="s">
        <v>732</v>
      </c>
      <c r="AC186" s="1378"/>
      <c r="AD186" s="1378"/>
      <c r="AE186" s="1378"/>
      <c r="AF186" s="1378"/>
      <c r="AG186" s="1403" t="s">
        <v>733</v>
      </c>
      <c r="AH186" s="1378"/>
      <c r="AI186" s="1378"/>
      <c r="AJ186" s="1016" t="s">
        <v>417</v>
      </c>
      <c r="AK186" s="1404" t="s">
        <v>734</v>
      </c>
      <c r="AL186" s="1378"/>
      <c r="AM186" s="1378"/>
      <c r="AN186" s="1378"/>
      <c r="AO186" s="1378"/>
      <c r="AP186" s="1378"/>
      <c r="AQ186" s="1015">
        <v>1669122700</v>
      </c>
      <c r="AR186" s="1053">
        <v>48000000</v>
      </c>
      <c r="AS186" s="1015">
        <v>58387908</v>
      </c>
      <c r="AT186" s="1015">
        <v>0</v>
      </c>
      <c r="AU186" s="1015">
        <v>0</v>
      </c>
      <c r="AV186" s="1053">
        <v>32041638</v>
      </c>
      <c r="AW186" s="1015">
        <v>15958362</v>
      </c>
      <c r="AX186" s="1053">
        <v>212051714</v>
      </c>
      <c r="AY186" s="1015">
        <v>180010076</v>
      </c>
      <c r="AZ186" s="1053">
        <v>241799900</v>
      </c>
      <c r="BA186" s="1015">
        <v>29748186</v>
      </c>
      <c r="BB186" s="1015">
        <v>241799900</v>
      </c>
      <c r="BC186" s="1015">
        <v>0</v>
      </c>
      <c r="BD186" s="1015">
        <v>0</v>
      </c>
      <c r="BG186" s="1057">
        <v>1669122700</v>
      </c>
      <c r="BH186" s="1057">
        <v>48000000</v>
      </c>
      <c r="BI186" s="1057">
        <v>58387908</v>
      </c>
      <c r="BJ186" s="1057">
        <v>0</v>
      </c>
      <c r="BK186" s="1057">
        <v>0</v>
      </c>
      <c r="BL186" s="1057">
        <v>32041638</v>
      </c>
      <c r="BM186" s="1057">
        <v>15958362</v>
      </c>
      <c r="BN186" s="1057">
        <v>212051714</v>
      </c>
      <c r="BO186" s="1057">
        <v>180010076</v>
      </c>
      <c r="BP186" s="1057">
        <v>241799900</v>
      </c>
      <c r="BQ186" s="1057">
        <v>29748186</v>
      </c>
      <c r="BR186" s="1057">
        <v>241799900</v>
      </c>
      <c r="BS186" s="1057">
        <v>0</v>
      </c>
      <c r="BT186" s="1057">
        <v>0</v>
      </c>
    </row>
    <row r="187" spans="1:72" ht="21.95" customHeight="1" x14ac:dyDescent="0.2">
      <c r="A187" s="1008" t="str">
        <f t="shared" si="3"/>
        <v>C310150730210</v>
      </c>
      <c r="B187" s="1411" t="s">
        <v>453</v>
      </c>
      <c r="C187" s="1378"/>
      <c r="D187" s="1411" t="s">
        <v>791</v>
      </c>
      <c r="E187" s="1378"/>
      <c r="F187" s="1411" t="s">
        <v>795</v>
      </c>
      <c r="G187" s="1378"/>
      <c r="H187" s="1411" t="s">
        <v>748</v>
      </c>
      <c r="I187" s="1378"/>
      <c r="J187" s="1411" t="s">
        <v>739</v>
      </c>
      <c r="K187" s="1378"/>
      <c r="L187" s="1378"/>
      <c r="M187" s="1411" t="s">
        <v>741</v>
      </c>
      <c r="N187" s="1378"/>
      <c r="O187" s="1378"/>
      <c r="P187" s="1411" t="s">
        <v>685</v>
      </c>
      <c r="Q187" s="1378"/>
      <c r="R187" s="1411" t="s">
        <v>685</v>
      </c>
      <c r="S187" s="1378"/>
      <c r="T187" s="1412" t="s">
        <v>584</v>
      </c>
      <c r="U187" s="1378"/>
      <c r="V187" s="1378"/>
      <c r="W187" s="1378"/>
      <c r="X187" s="1378"/>
      <c r="Y187" s="1378"/>
      <c r="Z187" s="1378"/>
      <c r="AA187" s="1378"/>
      <c r="AB187" s="1411" t="s">
        <v>732</v>
      </c>
      <c r="AC187" s="1378"/>
      <c r="AD187" s="1378"/>
      <c r="AE187" s="1378"/>
      <c r="AF187" s="1378"/>
      <c r="AG187" s="1411" t="s">
        <v>733</v>
      </c>
      <c r="AH187" s="1378"/>
      <c r="AI187" s="1378"/>
      <c r="AJ187" s="1019" t="s">
        <v>417</v>
      </c>
      <c r="AK187" s="1413" t="s">
        <v>734</v>
      </c>
      <c r="AL187" s="1378"/>
      <c r="AM187" s="1378"/>
      <c r="AN187" s="1378"/>
      <c r="AO187" s="1378"/>
      <c r="AP187" s="1378"/>
      <c r="AQ187" s="1015">
        <v>682000000</v>
      </c>
      <c r="AR187" s="1053">
        <v>24000000</v>
      </c>
      <c r="AS187" s="1015">
        <v>292208</v>
      </c>
      <c r="AT187" s="1015">
        <v>0</v>
      </c>
      <c r="AU187" s="1015">
        <v>0</v>
      </c>
      <c r="AV187" s="1053">
        <v>0</v>
      </c>
      <c r="AW187" s="1015">
        <v>24000000</v>
      </c>
      <c r="AX187" s="1053">
        <v>111359079</v>
      </c>
      <c r="AY187" s="1015">
        <v>111359079</v>
      </c>
      <c r="AZ187" s="1053">
        <v>150844551</v>
      </c>
      <c r="BA187" s="1015">
        <v>39485472</v>
      </c>
      <c r="BB187" s="1015">
        <v>150844551</v>
      </c>
      <c r="BC187" s="1015">
        <v>0</v>
      </c>
      <c r="BD187" s="1015">
        <v>0</v>
      </c>
      <c r="BG187" s="1057">
        <v>682000000</v>
      </c>
      <c r="BH187" s="1057">
        <v>24000000</v>
      </c>
      <c r="BI187" s="1057">
        <v>292208</v>
      </c>
      <c r="BJ187" s="1057">
        <v>0</v>
      </c>
      <c r="BK187" s="1057">
        <v>0</v>
      </c>
      <c r="BL187" s="1057">
        <v>0</v>
      </c>
      <c r="BM187" s="1057">
        <v>24000000</v>
      </c>
      <c r="BN187" s="1057">
        <v>111359079</v>
      </c>
      <c r="BO187" s="1057">
        <v>111359079</v>
      </c>
      <c r="BP187" s="1057">
        <v>150844551</v>
      </c>
      <c r="BQ187" s="1057">
        <v>39485472</v>
      </c>
      <c r="BR187" s="1057">
        <v>150844551</v>
      </c>
      <c r="BS187" s="1057">
        <v>0</v>
      </c>
      <c r="BT187" s="1057">
        <v>0</v>
      </c>
    </row>
    <row r="188" spans="1:72" ht="21.95" customHeight="1" x14ac:dyDescent="0.2">
      <c r="A188" s="1008" t="str">
        <f t="shared" si="3"/>
        <v>C310150730310</v>
      </c>
      <c r="B188" s="1411" t="s">
        <v>453</v>
      </c>
      <c r="C188" s="1378"/>
      <c r="D188" s="1411" t="s">
        <v>791</v>
      </c>
      <c r="E188" s="1378"/>
      <c r="F188" s="1411" t="s">
        <v>795</v>
      </c>
      <c r="G188" s="1378"/>
      <c r="H188" s="1411" t="s">
        <v>748</v>
      </c>
      <c r="I188" s="1378"/>
      <c r="J188" s="1411" t="s">
        <v>739</v>
      </c>
      <c r="K188" s="1378"/>
      <c r="L188" s="1378"/>
      <c r="M188" s="1411" t="s">
        <v>748</v>
      </c>
      <c r="N188" s="1378"/>
      <c r="O188" s="1378"/>
      <c r="P188" s="1411" t="s">
        <v>685</v>
      </c>
      <c r="Q188" s="1378"/>
      <c r="R188" s="1411" t="s">
        <v>685</v>
      </c>
      <c r="S188" s="1378"/>
      <c r="T188" s="1412" t="s">
        <v>585</v>
      </c>
      <c r="U188" s="1378"/>
      <c r="V188" s="1378"/>
      <c r="W188" s="1378"/>
      <c r="X188" s="1378"/>
      <c r="Y188" s="1378"/>
      <c r="Z188" s="1378"/>
      <c r="AA188" s="1378"/>
      <c r="AB188" s="1411" t="s">
        <v>732</v>
      </c>
      <c r="AC188" s="1378"/>
      <c r="AD188" s="1378"/>
      <c r="AE188" s="1378"/>
      <c r="AF188" s="1378"/>
      <c r="AG188" s="1411" t="s">
        <v>733</v>
      </c>
      <c r="AH188" s="1378"/>
      <c r="AI188" s="1378"/>
      <c r="AJ188" s="1019" t="s">
        <v>417</v>
      </c>
      <c r="AK188" s="1413" t="s">
        <v>734</v>
      </c>
      <c r="AL188" s="1378"/>
      <c r="AM188" s="1378"/>
      <c r="AN188" s="1378"/>
      <c r="AO188" s="1378"/>
      <c r="AP188" s="1378"/>
      <c r="AQ188" s="1015">
        <v>987122700</v>
      </c>
      <c r="AR188" s="1053">
        <v>24000000</v>
      </c>
      <c r="AS188" s="1015">
        <v>58095700</v>
      </c>
      <c r="AT188" s="1015">
        <v>0</v>
      </c>
      <c r="AU188" s="1015">
        <v>0</v>
      </c>
      <c r="AV188" s="1053">
        <v>32041638</v>
      </c>
      <c r="AW188" s="1015">
        <v>8041638</v>
      </c>
      <c r="AX188" s="1053">
        <v>100692635</v>
      </c>
      <c r="AY188" s="1015">
        <v>68650997</v>
      </c>
      <c r="AZ188" s="1053">
        <v>90955349</v>
      </c>
      <c r="BA188" s="1015">
        <v>9737286</v>
      </c>
      <c r="BB188" s="1015">
        <v>90955349</v>
      </c>
      <c r="BC188" s="1015">
        <v>0</v>
      </c>
      <c r="BD188" s="1015">
        <v>0</v>
      </c>
      <c r="BG188" s="1057">
        <v>987122700</v>
      </c>
      <c r="BH188" s="1057">
        <v>24000000</v>
      </c>
      <c r="BI188" s="1057">
        <v>58095700</v>
      </c>
      <c r="BJ188" s="1057">
        <v>0</v>
      </c>
      <c r="BK188" s="1057">
        <v>0</v>
      </c>
      <c r="BL188" s="1057">
        <v>32041638</v>
      </c>
      <c r="BM188" s="1057">
        <v>8041638</v>
      </c>
      <c r="BN188" s="1057">
        <v>100692635</v>
      </c>
      <c r="BO188" s="1057">
        <v>68650997</v>
      </c>
      <c r="BP188" s="1057">
        <v>90955349</v>
      </c>
      <c r="BQ188" s="1057">
        <v>9737286</v>
      </c>
      <c r="BR188" s="1057">
        <v>90955349</v>
      </c>
      <c r="BS188" s="1057">
        <v>0</v>
      </c>
      <c r="BT188" s="1057">
        <v>0</v>
      </c>
    </row>
    <row r="189" spans="1:72" ht="21.95" customHeight="1" x14ac:dyDescent="0.2">
      <c r="A189" s="1008" t="str">
        <f t="shared" si="3"/>
        <v>C3101507410</v>
      </c>
      <c r="B189" s="1411" t="s">
        <v>453</v>
      </c>
      <c r="C189" s="1378"/>
      <c r="D189" s="1411" t="s">
        <v>791</v>
      </c>
      <c r="E189" s="1378"/>
      <c r="F189" s="1411" t="s">
        <v>795</v>
      </c>
      <c r="G189" s="1378"/>
      <c r="H189" s="1411" t="s">
        <v>742</v>
      </c>
      <c r="I189" s="1378"/>
      <c r="J189" s="1411" t="s">
        <v>685</v>
      </c>
      <c r="K189" s="1378"/>
      <c r="L189" s="1378"/>
      <c r="M189" s="1411" t="s">
        <v>685</v>
      </c>
      <c r="N189" s="1378"/>
      <c r="O189" s="1378"/>
      <c r="P189" s="1411" t="s">
        <v>685</v>
      </c>
      <c r="Q189" s="1378"/>
      <c r="R189" s="1411" t="s">
        <v>685</v>
      </c>
      <c r="S189" s="1378"/>
      <c r="T189" s="1412" t="s">
        <v>586</v>
      </c>
      <c r="U189" s="1378"/>
      <c r="V189" s="1378"/>
      <c r="W189" s="1378"/>
      <c r="X189" s="1378"/>
      <c r="Y189" s="1378"/>
      <c r="Z189" s="1378"/>
      <c r="AA189" s="1378"/>
      <c r="AB189" s="1411" t="s">
        <v>732</v>
      </c>
      <c r="AC189" s="1378"/>
      <c r="AD189" s="1378"/>
      <c r="AE189" s="1378"/>
      <c r="AF189" s="1378"/>
      <c r="AG189" s="1411" t="s">
        <v>733</v>
      </c>
      <c r="AH189" s="1378"/>
      <c r="AI189" s="1378"/>
      <c r="AJ189" s="1019" t="s">
        <v>417</v>
      </c>
      <c r="AK189" s="1413" t="s">
        <v>734</v>
      </c>
      <c r="AL189" s="1378"/>
      <c r="AM189" s="1378"/>
      <c r="AN189" s="1378"/>
      <c r="AO189" s="1378"/>
      <c r="AP189" s="1378"/>
      <c r="AQ189" s="1015">
        <v>300000000</v>
      </c>
      <c r="AR189" s="1053">
        <v>0</v>
      </c>
      <c r="AS189" s="1015">
        <v>21500000</v>
      </c>
      <c r="AT189" s="1015">
        <v>0</v>
      </c>
      <c r="AU189" s="1015">
        <v>0</v>
      </c>
      <c r="AV189" s="1053">
        <v>14264022</v>
      </c>
      <c r="AW189" s="1015">
        <v>14264022</v>
      </c>
      <c r="AX189" s="1053">
        <v>37825621</v>
      </c>
      <c r="AY189" s="1015">
        <v>23561599</v>
      </c>
      <c r="AZ189" s="1053">
        <v>38685033</v>
      </c>
      <c r="BA189" s="1015">
        <v>859412</v>
      </c>
      <c r="BB189" s="1015">
        <v>38685033</v>
      </c>
      <c r="BC189" s="1015">
        <v>0</v>
      </c>
      <c r="BD189" s="1015">
        <v>0</v>
      </c>
      <c r="BG189" s="1057">
        <v>300000000</v>
      </c>
      <c r="BH189" s="1057">
        <v>0</v>
      </c>
      <c r="BI189" s="1057">
        <v>21500000</v>
      </c>
      <c r="BJ189" s="1057">
        <v>0</v>
      </c>
      <c r="BK189" s="1057">
        <v>0</v>
      </c>
      <c r="BL189" s="1057">
        <v>14264022</v>
      </c>
      <c r="BM189" s="1057">
        <v>14264022</v>
      </c>
      <c r="BN189" s="1057">
        <v>37825621</v>
      </c>
      <c r="BO189" s="1057">
        <v>23561599</v>
      </c>
      <c r="BP189" s="1057">
        <v>38685033</v>
      </c>
      <c r="BQ189" s="1057">
        <v>859412</v>
      </c>
      <c r="BR189" s="1057">
        <v>38685033</v>
      </c>
      <c r="BS189" s="1057">
        <v>0</v>
      </c>
      <c r="BT189" s="1057">
        <v>0</v>
      </c>
    </row>
    <row r="190" spans="1:72" ht="21.95" customHeight="1" x14ac:dyDescent="0.2">
      <c r="A190" s="1008" t="str">
        <f t="shared" si="3"/>
        <v>C3101507510</v>
      </c>
      <c r="B190" s="1411" t="s">
        <v>453</v>
      </c>
      <c r="C190" s="1378"/>
      <c r="D190" s="1411" t="s">
        <v>791</v>
      </c>
      <c r="E190" s="1378"/>
      <c r="F190" s="1411" t="s">
        <v>795</v>
      </c>
      <c r="G190" s="1378"/>
      <c r="H190" s="1411" t="s">
        <v>743</v>
      </c>
      <c r="I190" s="1378"/>
      <c r="J190" s="1411" t="s">
        <v>685</v>
      </c>
      <c r="K190" s="1378"/>
      <c r="L190" s="1378"/>
      <c r="M190" s="1411" t="s">
        <v>685</v>
      </c>
      <c r="N190" s="1378"/>
      <c r="O190" s="1378"/>
      <c r="P190" s="1411" t="s">
        <v>685</v>
      </c>
      <c r="Q190" s="1378"/>
      <c r="R190" s="1411" t="s">
        <v>685</v>
      </c>
      <c r="S190" s="1378"/>
      <c r="T190" s="1412" t="s">
        <v>798</v>
      </c>
      <c r="U190" s="1378"/>
      <c r="V190" s="1378"/>
      <c r="W190" s="1378"/>
      <c r="X190" s="1378"/>
      <c r="Y190" s="1378"/>
      <c r="Z190" s="1378"/>
      <c r="AA190" s="1378"/>
      <c r="AB190" s="1411" t="s">
        <v>732</v>
      </c>
      <c r="AC190" s="1378"/>
      <c r="AD190" s="1378"/>
      <c r="AE190" s="1378"/>
      <c r="AF190" s="1378"/>
      <c r="AG190" s="1411" t="s">
        <v>733</v>
      </c>
      <c r="AH190" s="1378"/>
      <c r="AI190" s="1378"/>
      <c r="AJ190" s="1019" t="s">
        <v>417</v>
      </c>
      <c r="AK190" s="1413" t="s">
        <v>734</v>
      </c>
      <c r="AL190" s="1378"/>
      <c r="AM190" s="1378"/>
      <c r="AN190" s="1378"/>
      <c r="AO190" s="1378"/>
      <c r="AP190" s="1378"/>
      <c r="AQ190" s="1015">
        <v>124877300</v>
      </c>
      <c r="AR190" s="1053">
        <v>0</v>
      </c>
      <c r="AS190" s="1015">
        <v>0</v>
      </c>
      <c r="AT190" s="1015">
        <v>0</v>
      </c>
      <c r="AU190" s="1015">
        <v>0</v>
      </c>
      <c r="AV190" s="1053">
        <v>0</v>
      </c>
      <c r="AW190" s="1015">
        <v>0</v>
      </c>
      <c r="AX190" s="1053">
        <v>0</v>
      </c>
      <c r="AY190" s="1015">
        <v>0</v>
      </c>
      <c r="AZ190" s="1053">
        <v>0</v>
      </c>
      <c r="BA190" s="1015">
        <v>0</v>
      </c>
      <c r="BB190" s="1015">
        <v>0</v>
      </c>
      <c r="BC190" s="1015">
        <v>0</v>
      </c>
      <c r="BD190" s="1015">
        <v>0</v>
      </c>
      <c r="BG190" s="1057">
        <v>124877300</v>
      </c>
      <c r="BH190" s="1057">
        <v>0</v>
      </c>
      <c r="BI190" s="1057">
        <v>0</v>
      </c>
      <c r="BJ190" s="1057">
        <v>0</v>
      </c>
      <c r="BK190" s="1057">
        <v>0</v>
      </c>
      <c r="BL190" s="1057">
        <v>0</v>
      </c>
      <c r="BM190" s="1057">
        <v>0</v>
      </c>
      <c r="BN190" s="1057">
        <v>0</v>
      </c>
      <c r="BO190" s="1057">
        <v>0</v>
      </c>
      <c r="BP190" s="1057">
        <v>0</v>
      </c>
      <c r="BQ190" s="1057">
        <v>0</v>
      </c>
      <c r="BR190" s="1057">
        <v>0</v>
      </c>
      <c r="BS190" s="1057">
        <v>0</v>
      </c>
      <c r="BT190" s="1057">
        <v>0</v>
      </c>
    </row>
    <row r="191" spans="1:72" ht="21.95" customHeight="1" x14ac:dyDescent="0.2">
      <c r="A191" s="1008" t="str">
        <f t="shared" si="3"/>
        <v>C32010</v>
      </c>
      <c r="B191" s="1403" t="s">
        <v>453</v>
      </c>
      <c r="C191" s="1378"/>
      <c r="D191" s="1403" t="s">
        <v>799</v>
      </c>
      <c r="E191" s="1378"/>
      <c r="F191" s="1403"/>
      <c r="G191" s="1378"/>
      <c r="H191" s="1403"/>
      <c r="I191" s="1378"/>
      <c r="J191" s="1403"/>
      <c r="K191" s="1378"/>
      <c r="L191" s="1378"/>
      <c r="M191" s="1403"/>
      <c r="N191" s="1378"/>
      <c r="O191" s="1378"/>
      <c r="P191" s="1403"/>
      <c r="Q191" s="1378"/>
      <c r="R191" s="1403"/>
      <c r="S191" s="1378"/>
      <c r="T191" s="1402" t="s">
        <v>800</v>
      </c>
      <c r="U191" s="1378"/>
      <c r="V191" s="1378"/>
      <c r="W191" s="1378"/>
      <c r="X191" s="1378"/>
      <c r="Y191" s="1378"/>
      <c r="Z191" s="1378"/>
      <c r="AA191" s="1378"/>
      <c r="AB191" s="1403" t="s">
        <v>732</v>
      </c>
      <c r="AC191" s="1378"/>
      <c r="AD191" s="1378"/>
      <c r="AE191" s="1378"/>
      <c r="AF191" s="1378"/>
      <c r="AG191" s="1403" t="s">
        <v>733</v>
      </c>
      <c r="AH191" s="1378"/>
      <c r="AI191" s="1378"/>
      <c r="AJ191" s="1016" t="s">
        <v>417</v>
      </c>
      <c r="AK191" s="1404" t="s">
        <v>734</v>
      </c>
      <c r="AL191" s="1378"/>
      <c r="AM191" s="1378"/>
      <c r="AN191" s="1378"/>
      <c r="AO191" s="1378"/>
      <c r="AP191" s="1378"/>
      <c r="AQ191" s="1015">
        <v>7793984504</v>
      </c>
      <c r="AR191" s="1053">
        <v>70000000</v>
      </c>
      <c r="AS191" s="1015">
        <v>157736925</v>
      </c>
      <c r="AT191" s="1015">
        <v>0</v>
      </c>
      <c r="AU191" s="1015">
        <v>0</v>
      </c>
      <c r="AV191" s="1053">
        <v>353797361</v>
      </c>
      <c r="AW191" s="1015">
        <v>283797361</v>
      </c>
      <c r="AX191" s="1053">
        <v>917222368</v>
      </c>
      <c r="AY191" s="1015">
        <v>563425007</v>
      </c>
      <c r="AZ191" s="1053">
        <v>883308076</v>
      </c>
      <c r="BA191" s="1015">
        <v>33914292</v>
      </c>
      <c r="BB191" s="1015">
        <v>883308076</v>
      </c>
      <c r="BC191" s="1015">
        <v>0</v>
      </c>
      <c r="BD191" s="1015">
        <v>0</v>
      </c>
      <c r="BG191" s="1057">
        <v>7793984504</v>
      </c>
      <c r="BH191" s="1057">
        <v>70000000</v>
      </c>
      <c r="BI191" s="1057">
        <v>157736925</v>
      </c>
      <c r="BJ191" s="1057">
        <v>0</v>
      </c>
      <c r="BK191" s="1057">
        <v>0</v>
      </c>
      <c r="BL191" s="1057">
        <v>353797361</v>
      </c>
      <c r="BM191" s="1057">
        <v>283797361</v>
      </c>
      <c r="BN191" s="1057">
        <v>917222368</v>
      </c>
      <c r="BO191" s="1057">
        <v>563425007</v>
      </c>
      <c r="BP191" s="1057">
        <v>883308076</v>
      </c>
      <c r="BQ191" s="1057">
        <v>33914292</v>
      </c>
      <c r="BR191" s="1057">
        <v>883308076</v>
      </c>
      <c r="BS191" s="1057">
        <v>0</v>
      </c>
      <c r="BT191" s="1057">
        <v>0</v>
      </c>
    </row>
    <row r="192" spans="1:72" ht="21.95" customHeight="1" x14ac:dyDescent="0.2">
      <c r="A192" s="1008" t="str">
        <f t="shared" si="3"/>
        <v>C32030710</v>
      </c>
      <c r="B192" s="1403" t="s">
        <v>453</v>
      </c>
      <c r="C192" s="1378"/>
      <c r="D192" s="1403" t="s">
        <v>799</v>
      </c>
      <c r="E192" s="1378"/>
      <c r="F192" s="1403" t="s">
        <v>801</v>
      </c>
      <c r="G192" s="1378"/>
      <c r="H192" s="1403"/>
      <c r="I192" s="1378"/>
      <c r="J192" s="1403"/>
      <c r="K192" s="1378"/>
      <c r="L192" s="1378"/>
      <c r="M192" s="1403"/>
      <c r="N192" s="1378"/>
      <c r="O192" s="1378"/>
      <c r="P192" s="1403"/>
      <c r="Q192" s="1378"/>
      <c r="R192" s="1403"/>
      <c r="S192" s="1378"/>
      <c r="T192" s="1402" t="s">
        <v>802</v>
      </c>
      <c r="U192" s="1378"/>
      <c r="V192" s="1378"/>
      <c r="W192" s="1378"/>
      <c r="X192" s="1378"/>
      <c r="Y192" s="1378"/>
      <c r="Z192" s="1378"/>
      <c r="AA192" s="1378"/>
      <c r="AB192" s="1403" t="s">
        <v>732</v>
      </c>
      <c r="AC192" s="1378"/>
      <c r="AD192" s="1378"/>
      <c r="AE192" s="1378"/>
      <c r="AF192" s="1378"/>
      <c r="AG192" s="1403" t="s">
        <v>733</v>
      </c>
      <c r="AH192" s="1378"/>
      <c r="AI192" s="1378"/>
      <c r="AJ192" s="1016" t="s">
        <v>417</v>
      </c>
      <c r="AK192" s="1404" t="s">
        <v>734</v>
      </c>
      <c r="AL192" s="1378"/>
      <c r="AM192" s="1378"/>
      <c r="AN192" s="1378"/>
      <c r="AO192" s="1378"/>
      <c r="AP192" s="1378"/>
      <c r="AQ192" s="1015">
        <v>350000000</v>
      </c>
      <c r="AR192" s="1053">
        <v>0</v>
      </c>
      <c r="AS192" s="1015">
        <v>33515994</v>
      </c>
      <c r="AT192" s="1015">
        <v>0</v>
      </c>
      <c r="AU192" s="1015">
        <v>0</v>
      </c>
      <c r="AV192" s="1053">
        <v>0</v>
      </c>
      <c r="AW192" s="1015">
        <v>0</v>
      </c>
      <c r="AX192" s="1053">
        <v>67964000</v>
      </c>
      <c r="AY192" s="1015">
        <v>67964000</v>
      </c>
      <c r="AZ192" s="1053">
        <v>67964000</v>
      </c>
      <c r="BA192" s="1015">
        <v>0</v>
      </c>
      <c r="BB192" s="1015">
        <v>67964000</v>
      </c>
      <c r="BC192" s="1015">
        <v>0</v>
      </c>
      <c r="BD192" s="1015">
        <v>0</v>
      </c>
      <c r="BG192" s="1057">
        <v>350000000</v>
      </c>
      <c r="BH192" s="1057">
        <v>0</v>
      </c>
      <c r="BI192" s="1057">
        <v>33515994</v>
      </c>
      <c r="BJ192" s="1057">
        <v>0</v>
      </c>
      <c r="BK192" s="1057">
        <v>0</v>
      </c>
      <c r="BL192" s="1057">
        <v>0</v>
      </c>
      <c r="BM192" s="1057">
        <v>0</v>
      </c>
      <c r="BN192" s="1057">
        <v>67964000</v>
      </c>
      <c r="BO192" s="1057">
        <v>67964000</v>
      </c>
      <c r="BP192" s="1057">
        <v>67964000</v>
      </c>
      <c r="BQ192" s="1057">
        <v>0</v>
      </c>
      <c r="BR192" s="1057">
        <v>67964000</v>
      </c>
      <c r="BS192" s="1057">
        <v>0</v>
      </c>
      <c r="BT192" s="1057">
        <v>0</v>
      </c>
    </row>
    <row r="193" spans="1:72" ht="21.95" customHeight="1" x14ac:dyDescent="0.2">
      <c r="A193" s="1008" t="str">
        <f t="shared" si="3"/>
        <v>C320307110</v>
      </c>
      <c r="B193" s="1411" t="s">
        <v>453</v>
      </c>
      <c r="C193" s="1378"/>
      <c r="D193" s="1411" t="s">
        <v>799</v>
      </c>
      <c r="E193" s="1378"/>
      <c r="F193" s="1411" t="s">
        <v>801</v>
      </c>
      <c r="G193" s="1378"/>
      <c r="H193" s="1411" t="s">
        <v>738</v>
      </c>
      <c r="I193" s="1378"/>
      <c r="J193" s="1411" t="s">
        <v>685</v>
      </c>
      <c r="K193" s="1378"/>
      <c r="L193" s="1378"/>
      <c r="M193" s="1411" t="s">
        <v>685</v>
      </c>
      <c r="N193" s="1378"/>
      <c r="O193" s="1378"/>
      <c r="P193" s="1411" t="s">
        <v>685</v>
      </c>
      <c r="Q193" s="1378"/>
      <c r="R193" s="1411" t="s">
        <v>685</v>
      </c>
      <c r="S193" s="1378"/>
      <c r="T193" s="1412" t="s">
        <v>803</v>
      </c>
      <c r="U193" s="1378"/>
      <c r="V193" s="1378"/>
      <c r="W193" s="1378"/>
      <c r="X193" s="1378"/>
      <c r="Y193" s="1378"/>
      <c r="Z193" s="1378"/>
      <c r="AA193" s="1378"/>
      <c r="AB193" s="1411" t="s">
        <v>732</v>
      </c>
      <c r="AC193" s="1378"/>
      <c r="AD193" s="1378"/>
      <c r="AE193" s="1378"/>
      <c r="AF193" s="1378"/>
      <c r="AG193" s="1411" t="s">
        <v>733</v>
      </c>
      <c r="AH193" s="1378"/>
      <c r="AI193" s="1378"/>
      <c r="AJ193" s="1019" t="s">
        <v>417</v>
      </c>
      <c r="AK193" s="1413" t="s">
        <v>734</v>
      </c>
      <c r="AL193" s="1378"/>
      <c r="AM193" s="1378"/>
      <c r="AN193" s="1378"/>
      <c r="AO193" s="1378"/>
      <c r="AP193" s="1378"/>
      <c r="AQ193" s="1015">
        <v>350000000</v>
      </c>
      <c r="AR193" s="1053">
        <v>0</v>
      </c>
      <c r="AS193" s="1015">
        <v>33515994</v>
      </c>
      <c r="AT193" s="1015">
        <v>0</v>
      </c>
      <c r="AU193" s="1015">
        <v>0</v>
      </c>
      <c r="AV193" s="1053">
        <v>0</v>
      </c>
      <c r="AW193" s="1015">
        <v>0</v>
      </c>
      <c r="AX193" s="1053">
        <v>67964000</v>
      </c>
      <c r="AY193" s="1015">
        <v>67964000</v>
      </c>
      <c r="AZ193" s="1053">
        <v>67964000</v>
      </c>
      <c r="BA193" s="1015">
        <v>0</v>
      </c>
      <c r="BB193" s="1015">
        <v>67964000</v>
      </c>
      <c r="BC193" s="1015">
        <v>0</v>
      </c>
      <c r="BD193" s="1015">
        <v>0</v>
      </c>
      <c r="BG193" s="1057">
        <v>350000000</v>
      </c>
      <c r="BH193" s="1057">
        <v>0</v>
      </c>
      <c r="BI193" s="1057">
        <v>33515994</v>
      </c>
      <c r="BJ193" s="1057">
        <v>0</v>
      </c>
      <c r="BK193" s="1057">
        <v>0</v>
      </c>
      <c r="BL193" s="1057">
        <v>0</v>
      </c>
      <c r="BM193" s="1057">
        <v>0</v>
      </c>
      <c r="BN193" s="1057">
        <v>67964000</v>
      </c>
      <c r="BO193" s="1057">
        <v>67964000</v>
      </c>
      <c r="BP193" s="1057">
        <v>67964000</v>
      </c>
      <c r="BQ193" s="1057">
        <v>0</v>
      </c>
      <c r="BR193" s="1057">
        <v>67964000</v>
      </c>
      <c r="BS193" s="1057">
        <v>0</v>
      </c>
      <c r="BT193" s="1057">
        <v>0</v>
      </c>
    </row>
    <row r="194" spans="1:72" ht="21.95" customHeight="1" x14ac:dyDescent="0.2">
      <c r="A194" s="1008" t="str">
        <f t="shared" si="3"/>
        <v>C320130410</v>
      </c>
      <c r="B194" s="1403" t="s">
        <v>453</v>
      </c>
      <c r="C194" s="1378"/>
      <c r="D194" s="1403" t="s">
        <v>799</v>
      </c>
      <c r="E194" s="1378"/>
      <c r="F194" s="1403" t="s">
        <v>804</v>
      </c>
      <c r="G194" s="1378"/>
      <c r="H194" s="1403"/>
      <c r="I194" s="1378"/>
      <c r="J194" s="1403"/>
      <c r="K194" s="1378"/>
      <c r="L194" s="1378"/>
      <c r="M194" s="1403"/>
      <c r="N194" s="1378"/>
      <c r="O194" s="1378"/>
      <c r="P194" s="1403"/>
      <c r="Q194" s="1378"/>
      <c r="R194" s="1403"/>
      <c r="S194" s="1378"/>
      <c r="T194" s="1402" t="s">
        <v>805</v>
      </c>
      <c r="U194" s="1378"/>
      <c r="V194" s="1378"/>
      <c r="W194" s="1378"/>
      <c r="X194" s="1378"/>
      <c r="Y194" s="1378"/>
      <c r="Z194" s="1378"/>
      <c r="AA194" s="1378"/>
      <c r="AB194" s="1403" t="s">
        <v>732</v>
      </c>
      <c r="AC194" s="1378"/>
      <c r="AD194" s="1378"/>
      <c r="AE194" s="1378"/>
      <c r="AF194" s="1378"/>
      <c r="AG194" s="1403" t="s">
        <v>733</v>
      </c>
      <c r="AH194" s="1378"/>
      <c r="AI194" s="1378"/>
      <c r="AJ194" s="1016" t="s">
        <v>417</v>
      </c>
      <c r="AK194" s="1404" t="s">
        <v>734</v>
      </c>
      <c r="AL194" s="1378"/>
      <c r="AM194" s="1378"/>
      <c r="AN194" s="1378"/>
      <c r="AO194" s="1378"/>
      <c r="AP194" s="1378"/>
      <c r="AQ194" s="1015">
        <v>538984504</v>
      </c>
      <c r="AR194" s="1053">
        <v>0</v>
      </c>
      <c r="AS194" s="1015">
        <v>1817279</v>
      </c>
      <c r="AT194" s="1015">
        <v>0</v>
      </c>
      <c r="AU194" s="1015">
        <v>0</v>
      </c>
      <c r="AV194" s="1053">
        <v>0</v>
      </c>
      <c r="AW194" s="1015">
        <v>0</v>
      </c>
      <c r="AX194" s="1053">
        <v>152967742</v>
      </c>
      <c r="AY194" s="1015">
        <v>152967742</v>
      </c>
      <c r="AZ194" s="1053">
        <v>60967742</v>
      </c>
      <c r="BA194" s="1015">
        <v>92000000</v>
      </c>
      <c r="BB194" s="1015">
        <v>60967742</v>
      </c>
      <c r="BC194" s="1015">
        <v>0</v>
      </c>
      <c r="BD194" s="1015">
        <v>0</v>
      </c>
      <c r="BG194" s="1057">
        <v>538984504</v>
      </c>
      <c r="BH194" s="1057">
        <v>0</v>
      </c>
      <c r="BI194" s="1057">
        <v>1817279</v>
      </c>
      <c r="BJ194" s="1057">
        <v>0</v>
      </c>
      <c r="BK194" s="1057">
        <v>0</v>
      </c>
      <c r="BL194" s="1057">
        <v>0</v>
      </c>
      <c r="BM194" s="1057">
        <v>0</v>
      </c>
      <c r="BN194" s="1057">
        <v>152967742</v>
      </c>
      <c r="BO194" s="1057">
        <v>152967742</v>
      </c>
      <c r="BP194" s="1057">
        <v>60967742</v>
      </c>
      <c r="BQ194" s="1057">
        <v>92000000</v>
      </c>
      <c r="BR194" s="1057">
        <v>60967742</v>
      </c>
      <c r="BS194" s="1057">
        <v>0</v>
      </c>
      <c r="BT194" s="1057">
        <v>0</v>
      </c>
    </row>
    <row r="195" spans="1:72" ht="21.95" customHeight="1" x14ac:dyDescent="0.2">
      <c r="A195" s="1008" t="str">
        <f t="shared" si="3"/>
        <v>C3201304110</v>
      </c>
      <c r="B195" s="1411" t="s">
        <v>453</v>
      </c>
      <c r="C195" s="1378"/>
      <c r="D195" s="1411" t="s">
        <v>799</v>
      </c>
      <c r="E195" s="1378"/>
      <c r="F195" s="1411" t="s">
        <v>804</v>
      </c>
      <c r="G195" s="1378"/>
      <c r="H195" s="1411" t="s">
        <v>738</v>
      </c>
      <c r="I195" s="1378"/>
      <c r="J195" s="1411" t="s">
        <v>685</v>
      </c>
      <c r="K195" s="1378"/>
      <c r="L195" s="1378"/>
      <c r="M195" s="1411" t="s">
        <v>685</v>
      </c>
      <c r="N195" s="1378"/>
      <c r="O195" s="1378"/>
      <c r="P195" s="1411" t="s">
        <v>685</v>
      </c>
      <c r="Q195" s="1378"/>
      <c r="R195" s="1411" t="s">
        <v>685</v>
      </c>
      <c r="S195" s="1378"/>
      <c r="T195" s="1412" t="s">
        <v>587</v>
      </c>
      <c r="U195" s="1378"/>
      <c r="V195" s="1378"/>
      <c r="W195" s="1378"/>
      <c r="X195" s="1378"/>
      <c r="Y195" s="1378"/>
      <c r="Z195" s="1378"/>
      <c r="AA195" s="1378"/>
      <c r="AB195" s="1411" t="s">
        <v>732</v>
      </c>
      <c r="AC195" s="1378"/>
      <c r="AD195" s="1378"/>
      <c r="AE195" s="1378"/>
      <c r="AF195" s="1378"/>
      <c r="AG195" s="1411" t="s">
        <v>733</v>
      </c>
      <c r="AH195" s="1378"/>
      <c r="AI195" s="1378"/>
      <c r="AJ195" s="1019" t="s">
        <v>417</v>
      </c>
      <c r="AK195" s="1413" t="s">
        <v>734</v>
      </c>
      <c r="AL195" s="1378"/>
      <c r="AM195" s="1378"/>
      <c r="AN195" s="1378"/>
      <c r="AO195" s="1378"/>
      <c r="AP195" s="1378"/>
      <c r="AQ195" s="1015">
        <v>538984504</v>
      </c>
      <c r="AR195" s="1053">
        <v>0</v>
      </c>
      <c r="AS195" s="1015">
        <v>1817279</v>
      </c>
      <c r="AT195" s="1015">
        <v>0</v>
      </c>
      <c r="AU195" s="1015">
        <v>0</v>
      </c>
      <c r="AV195" s="1053">
        <v>0</v>
      </c>
      <c r="AW195" s="1015">
        <v>0</v>
      </c>
      <c r="AX195" s="1053">
        <v>152967742</v>
      </c>
      <c r="AY195" s="1015">
        <v>152967742</v>
      </c>
      <c r="AZ195" s="1053">
        <v>60967742</v>
      </c>
      <c r="BA195" s="1015">
        <v>92000000</v>
      </c>
      <c r="BB195" s="1015">
        <v>60967742</v>
      </c>
      <c r="BC195" s="1015">
        <v>0</v>
      </c>
      <c r="BD195" s="1015">
        <v>0</v>
      </c>
      <c r="BG195" s="1057">
        <v>538984504</v>
      </c>
      <c r="BH195" s="1057">
        <v>0</v>
      </c>
      <c r="BI195" s="1057">
        <v>1817279</v>
      </c>
      <c r="BJ195" s="1057">
        <v>0</v>
      </c>
      <c r="BK195" s="1057">
        <v>0</v>
      </c>
      <c r="BL195" s="1057">
        <v>0</v>
      </c>
      <c r="BM195" s="1057">
        <v>0</v>
      </c>
      <c r="BN195" s="1057">
        <v>152967742</v>
      </c>
      <c r="BO195" s="1057">
        <v>152967742</v>
      </c>
      <c r="BP195" s="1057">
        <v>60967742</v>
      </c>
      <c r="BQ195" s="1057">
        <v>92000000</v>
      </c>
      <c r="BR195" s="1057">
        <v>60967742</v>
      </c>
      <c r="BS195" s="1057">
        <v>0</v>
      </c>
      <c r="BT195" s="1057">
        <v>0</v>
      </c>
    </row>
    <row r="196" spans="1:72" ht="21.95" customHeight="1" x14ac:dyDescent="0.2">
      <c r="A196" s="1008" t="str">
        <f t="shared" si="3"/>
        <v>C320150710</v>
      </c>
      <c r="B196" s="1403" t="s">
        <v>453</v>
      </c>
      <c r="C196" s="1378"/>
      <c r="D196" s="1403" t="s">
        <v>799</v>
      </c>
      <c r="E196" s="1378"/>
      <c r="F196" s="1403" t="s">
        <v>795</v>
      </c>
      <c r="G196" s="1378"/>
      <c r="H196" s="1403"/>
      <c r="I196" s="1378"/>
      <c r="J196" s="1403"/>
      <c r="K196" s="1378"/>
      <c r="L196" s="1378"/>
      <c r="M196" s="1403"/>
      <c r="N196" s="1378"/>
      <c r="O196" s="1378"/>
      <c r="P196" s="1403"/>
      <c r="Q196" s="1378"/>
      <c r="R196" s="1403"/>
      <c r="S196" s="1378"/>
      <c r="T196" s="1402" t="s">
        <v>796</v>
      </c>
      <c r="U196" s="1378"/>
      <c r="V196" s="1378"/>
      <c r="W196" s="1378"/>
      <c r="X196" s="1378"/>
      <c r="Y196" s="1378"/>
      <c r="Z196" s="1378"/>
      <c r="AA196" s="1378"/>
      <c r="AB196" s="1403" t="s">
        <v>732</v>
      </c>
      <c r="AC196" s="1378"/>
      <c r="AD196" s="1378"/>
      <c r="AE196" s="1378"/>
      <c r="AF196" s="1378"/>
      <c r="AG196" s="1403" t="s">
        <v>733</v>
      </c>
      <c r="AH196" s="1378"/>
      <c r="AI196" s="1378"/>
      <c r="AJ196" s="1016" t="s">
        <v>417</v>
      </c>
      <c r="AK196" s="1404" t="s">
        <v>734</v>
      </c>
      <c r="AL196" s="1378"/>
      <c r="AM196" s="1378"/>
      <c r="AN196" s="1378"/>
      <c r="AO196" s="1378"/>
      <c r="AP196" s="1378"/>
      <c r="AQ196" s="1015">
        <v>6905000000</v>
      </c>
      <c r="AR196" s="1053">
        <v>70000000</v>
      </c>
      <c r="AS196" s="1015">
        <v>122403652</v>
      </c>
      <c r="AT196" s="1015">
        <v>0</v>
      </c>
      <c r="AU196" s="1015">
        <v>0</v>
      </c>
      <c r="AV196" s="1053">
        <v>353797361</v>
      </c>
      <c r="AW196" s="1015">
        <v>283797361</v>
      </c>
      <c r="AX196" s="1053">
        <v>696290626</v>
      </c>
      <c r="AY196" s="1015">
        <v>342493265</v>
      </c>
      <c r="AZ196" s="1053">
        <v>754376334</v>
      </c>
      <c r="BA196" s="1015">
        <v>58085708</v>
      </c>
      <c r="BB196" s="1015">
        <v>754376334</v>
      </c>
      <c r="BC196" s="1015">
        <v>0</v>
      </c>
      <c r="BD196" s="1015">
        <v>0</v>
      </c>
      <c r="BG196" s="1057">
        <v>6905000000</v>
      </c>
      <c r="BH196" s="1057">
        <v>70000000</v>
      </c>
      <c r="BI196" s="1057">
        <v>122403652</v>
      </c>
      <c r="BJ196" s="1057">
        <v>0</v>
      </c>
      <c r="BK196" s="1057">
        <v>0</v>
      </c>
      <c r="BL196" s="1057">
        <v>353797361</v>
      </c>
      <c r="BM196" s="1057">
        <v>283797361</v>
      </c>
      <c r="BN196" s="1057">
        <v>696290626</v>
      </c>
      <c r="BO196" s="1057">
        <v>342493265</v>
      </c>
      <c r="BP196" s="1057">
        <v>754376334</v>
      </c>
      <c r="BQ196" s="1057">
        <v>58085708</v>
      </c>
      <c r="BR196" s="1057">
        <v>754376334</v>
      </c>
      <c r="BS196" s="1057">
        <v>0</v>
      </c>
      <c r="BT196" s="1057">
        <v>0</v>
      </c>
    </row>
    <row r="197" spans="1:72" ht="21.95" customHeight="1" x14ac:dyDescent="0.2">
      <c r="A197" s="1008" t="str">
        <f t="shared" si="3"/>
        <v>C3201507110</v>
      </c>
      <c r="B197" s="1411" t="s">
        <v>453</v>
      </c>
      <c r="C197" s="1378"/>
      <c r="D197" s="1411" t="s">
        <v>799</v>
      </c>
      <c r="E197" s="1378"/>
      <c r="F197" s="1411" t="s">
        <v>795</v>
      </c>
      <c r="G197" s="1378"/>
      <c r="H197" s="1411" t="s">
        <v>738</v>
      </c>
      <c r="I197" s="1378"/>
      <c r="J197" s="1411" t="s">
        <v>685</v>
      </c>
      <c r="K197" s="1378"/>
      <c r="L197" s="1378"/>
      <c r="M197" s="1411" t="s">
        <v>685</v>
      </c>
      <c r="N197" s="1378"/>
      <c r="O197" s="1378"/>
      <c r="P197" s="1411" t="s">
        <v>685</v>
      </c>
      <c r="Q197" s="1378"/>
      <c r="R197" s="1411" t="s">
        <v>685</v>
      </c>
      <c r="S197" s="1378"/>
      <c r="T197" s="1412" t="s">
        <v>807</v>
      </c>
      <c r="U197" s="1378"/>
      <c r="V197" s="1378"/>
      <c r="W197" s="1378"/>
      <c r="X197" s="1378"/>
      <c r="Y197" s="1378"/>
      <c r="Z197" s="1378"/>
      <c r="AA197" s="1378"/>
      <c r="AB197" s="1411" t="s">
        <v>732</v>
      </c>
      <c r="AC197" s="1378"/>
      <c r="AD197" s="1378"/>
      <c r="AE197" s="1378"/>
      <c r="AF197" s="1378"/>
      <c r="AG197" s="1411" t="s">
        <v>733</v>
      </c>
      <c r="AH197" s="1378"/>
      <c r="AI197" s="1378"/>
      <c r="AJ197" s="1019" t="s">
        <v>417</v>
      </c>
      <c r="AK197" s="1413" t="s">
        <v>734</v>
      </c>
      <c r="AL197" s="1378"/>
      <c r="AM197" s="1378"/>
      <c r="AN197" s="1378"/>
      <c r="AO197" s="1378"/>
      <c r="AP197" s="1378"/>
      <c r="AQ197" s="1015">
        <v>600000000</v>
      </c>
      <c r="AR197" s="1053">
        <v>0</v>
      </c>
      <c r="AS197" s="1015">
        <v>0</v>
      </c>
      <c r="AT197" s="1015">
        <v>0</v>
      </c>
      <c r="AU197" s="1015">
        <v>0</v>
      </c>
      <c r="AV197" s="1053">
        <v>19268795</v>
      </c>
      <c r="AW197" s="1015">
        <v>19268795</v>
      </c>
      <c r="AX197" s="1053">
        <v>66948347</v>
      </c>
      <c r="AY197" s="1015">
        <v>47679552</v>
      </c>
      <c r="AZ197" s="1053">
        <v>68766696</v>
      </c>
      <c r="BA197" s="1015">
        <v>1818349</v>
      </c>
      <c r="BB197" s="1015">
        <v>68766696</v>
      </c>
      <c r="BC197" s="1015">
        <v>0</v>
      </c>
      <c r="BD197" s="1015">
        <v>0</v>
      </c>
      <c r="BG197" s="1057">
        <v>600000000</v>
      </c>
      <c r="BH197" s="1057">
        <v>0</v>
      </c>
      <c r="BI197" s="1057">
        <v>0</v>
      </c>
      <c r="BJ197" s="1057">
        <v>0</v>
      </c>
      <c r="BK197" s="1057">
        <v>0</v>
      </c>
      <c r="BL197" s="1057">
        <v>19268795</v>
      </c>
      <c r="BM197" s="1057">
        <v>19268795</v>
      </c>
      <c r="BN197" s="1057">
        <v>66948347</v>
      </c>
      <c r="BO197" s="1057">
        <v>47679552</v>
      </c>
      <c r="BP197" s="1057">
        <v>68766696</v>
      </c>
      <c r="BQ197" s="1057">
        <v>1818349</v>
      </c>
      <c r="BR197" s="1057">
        <v>68766696</v>
      </c>
      <c r="BS197" s="1057">
        <v>0</v>
      </c>
      <c r="BT197" s="1057">
        <v>0</v>
      </c>
    </row>
    <row r="198" spans="1:72" ht="21.95" customHeight="1" x14ac:dyDescent="0.2">
      <c r="A198" s="1008" t="str">
        <f t="shared" si="3"/>
        <v>C32015071010</v>
      </c>
      <c r="B198" s="1403" t="s">
        <v>453</v>
      </c>
      <c r="C198" s="1378"/>
      <c r="D198" s="1403" t="s">
        <v>799</v>
      </c>
      <c r="E198" s="1378"/>
      <c r="F198" s="1403" t="s">
        <v>795</v>
      </c>
      <c r="G198" s="1378"/>
      <c r="H198" s="1403" t="s">
        <v>738</v>
      </c>
      <c r="I198" s="1378"/>
      <c r="J198" s="1403" t="s">
        <v>739</v>
      </c>
      <c r="K198" s="1378"/>
      <c r="L198" s="1378"/>
      <c r="M198" s="1403" t="s">
        <v>685</v>
      </c>
      <c r="N198" s="1378"/>
      <c r="O198" s="1378"/>
      <c r="P198" s="1403" t="s">
        <v>685</v>
      </c>
      <c r="Q198" s="1378"/>
      <c r="R198" s="1403" t="s">
        <v>685</v>
      </c>
      <c r="S198" s="1378"/>
      <c r="T198" s="1402" t="s">
        <v>806</v>
      </c>
      <c r="U198" s="1378"/>
      <c r="V198" s="1378"/>
      <c r="W198" s="1378"/>
      <c r="X198" s="1378"/>
      <c r="Y198" s="1378"/>
      <c r="Z198" s="1378"/>
      <c r="AA198" s="1378"/>
      <c r="AB198" s="1403" t="s">
        <v>732</v>
      </c>
      <c r="AC198" s="1378"/>
      <c r="AD198" s="1378"/>
      <c r="AE198" s="1378"/>
      <c r="AF198" s="1378"/>
      <c r="AG198" s="1403" t="s">
        <v>733</v>
      </c>
      <c r="AH198" s="1378"/>
      <c r="AI198" s="1378"/>
      <c r="AJ198" s="1016" t="s">
        <v>417</v>
      </c>
      <c r="AK198" s="1404" t="s">
        <v>734</v>
      </c>
      <c r="AL198" s="1378"/>
      <c r="AM198" s="1378"/>
      <c r="AN198" s="1378"/>
      <c r="AO198" s="1378"/>
      <c r="AP198" s="1378"/>
      <c r="AQ198" s="1015">
        <v>600000000</v>
      </c>
      <c r="AR198" s="1053">
        <v>0</v>
      </c>
      <c r="AS198" s="1015">
        <v>0</v>
      </c>
      <c r="AT198" s="1015">
        <v>0</v>
      </c>
      <c r="AU198" s="1015">
        <v>0</v>
      </c>
      <c r="AV198" s="1053">
        <v>19268795</v>
      </c>
      <c r="AW198" s="1015">
        <v>19268795</v>
      </c>
      <c r="AX198" s="1053">
        <v>66948347</v>
      </c>
      <c r="AY198" s="1015">
        <v>47679552</v>
      </c>
      <c r="AZ198" s="1053">
        <v>68766696</v>
      </c>
      <c r="BA198" s="1015">
        <v>1818349</v>
      </c>
      <c r="BB198" s="1015">
        <v>68766696</v>
      </c>
      <c r="BC198" s="1015">
        <v>0</v>
      </c>
      <c r="BD198" s="1015">
        <v>0</v>
      </c>
      <c r="BG198" s="1057">
        <v>600000000</v>
      </c>
      <c r="BH198" s="1057">
        <v>0</v>
      </c>
      <c r="BI198" s="1057">
        <v>0</v>
      </c>
      <c r="BJ198" s="1057">
        <v>0</v>
      </c>
      <c r="BK198" s="1057">
        <v>0</v>
      </c>
      <c r="BL198" s="1057">
        <v>19268795</v>
      </c>
      <c r="BM198" s="1057">
        <v>19268795</v>
      </c>
      <c r="BN198" s="1057">
        <v>66948347</v>
      </c>
      <c r="BO198" s="1057">
        <v>47679552</v>
      </c>
      <c r="BP198" s="1057">
        <v>68766696</v>
      </c>
      <c r="BQ198" s="1057">
        <v>1818349</v>
      </c>
      <c r="BR198" s="1057">
        <v>68766696</v>
      </c>
      <c r="BS198" s="1057">
        <v>0</v>
      </c>
      <c r="BT198" s="1057">
        <v>0</v>
      </c>
    </row>
    <row r="199" spans="1:72" ht="21.95" customHeight="1" x14ac:dyDescent="0.2">
      <c r="A199" s="1008" t="str">
        <f t="shared" si="3"/>
        <v>C320150710210</v>
      </c>
      <c r="B199" s="1411" t="s">
        <v>453</v>
      </c>
      <c r="C199" s="1378"/>
      <c r="D199" s="1411" t="s">
        <v>799</v>
      </c>
      <c r="E199" s="1378"/>
      <c r="F199" s="1411" t="s">
        <v>795</v>
      </c>
      <c r="G199" s="1378"/>
      <c r="H199" s="1411" t="s">
        <v>738</v>
      </c>
      <c r="I199" s="1378"/>
      <c r="J199" s="1411" t="s">
        <v>739</v>
      </c>
      <c r="K199" s="1378"/>
      <c r="L199" s="1378"/>
      <c r="M199" s="1411" t="s">
        <v>741</v>
      </c>
      <c r="N199" s="1378"/>
      <c r="O199" s="1378"/>
      <c r="P199" s="1411" t="s">
        <v>685</v>
      </c>
      <c r="Q199" s="1378"/>
      <c r="R199" s="1411" t="s">
        <v>685</v>
      </c>
      <c r="S199" s="1378"/>
      <c r="T199" s="1412" t="s">
        <v>588</v>
      </c>
      <c r="U199" s="1378"/>
      <c r="V199" s="1378"/>
      <c r="W199" s="1378"/>
      <c r="X199" s="1378"/>
      <c r="Y199" s="1378"/>
      <c r="Z199" s="1378"/>
      <c r="AA199" s="1378"/>
      <c r="AB199" s="1411" t="s">
        <v>732</v>
      </c>
      <c r="AC199" s="1378"/>
      <c r="AD199" s="1378"/>
      <c r="AE199" s="1378"/>
      <c r="AF199" s="1378"/>
      <c r="AG199" s="1411" t="s">
        <v>733</v>
      </c>
      <c r="AH199" s="1378"/>
      <c r="AI199" s="1378"/>
      <c r="AJ199" s="1019" t="s">
        <v>417</v>
      </c>
      <c r="AK199" s="1413" t="s">
        <v>734</v>
      </c>
      <c r="AL199" s="1378"/>
      <c r="AM199" s="1378"/>
      <c r="AN199" s="1378"/>
      <c r="AO199" s="1378"/>
      <c r="AP199" s="1378"/>
      <c r="AQ199" s="1015">
        <v>600000000</v>
      </c>
      <c r="AR199" s="1053">
        <v>0</v>
      </c>
      <c r="AS199" s="1015">
        <v>0</v>
      </c>
      <c r="AT199" s="1015">
        <v>0</v>
      </c>
      <c r="AU199" s="1015">
        <v>0</v>
      </c>
      <c r="AV199" s="1053">
        <v>19268795</v>
      </c>
      <c r="AW199" s="1015">
        <v>19268795</v>
      </c>
      <c r="AX199" s="1053">
        <v>66948347</v>
      </c>
      <c r="AY199" s="1015">
        <v>47679552</v>
      </c>
      <c r="AZ199" s="1053">
        <v>68766696</v>
      </c>
      <c r="BA199" s="1015">
        <v>1818349</v>
      </c>
      <c r="BB199" s="1015">
        <v>68766696</v>
      </c>
      <c r="BC199" s="1015">
        <v>0</v>
      </c>
      <c r="BD199" s="1015">
        <v>0</v>
      </c>
      <c r="BG199" s="1057">
        <v>600000000</v>
      </c>
      <c r="BH199" s="1057">
        <v>0</v>
      </c>
      <c r="BI199" s="1057">
        <v>0</v>
      </c>
      <c r="BJ199" s="1057">
        <v>0</v>
      </c>
      <c r="BK199" s="1057">
        <v>0</v>
      </c>
      <c r="BL199" s="1057">
        <v>19268795</v>
      </c>
      <c r="BM199" s="1057">
        <v>19268795</v>
      </c>
      <c r="BN199" s="1057">
        <v>66948347</v>
      </c>
      <c r="BO199" s="1057">
        <v>47679552</v>
      </c>
      <c r="BP199" s="1057">
        <v>68766696</v>
      </c>
      <c r="BQ199" s="1057">
        <v>1818349</v>
      </c>
      <c r="BR199" s="1057">
        <v>68766696</v>
      </c>
      <c r="BS199" s="1057">
        <v>0</v>
      </c>
      <c r="BT199" s="1057">
        <v>0</v>
      </c>
    </row>
    <row r="200" spans="1:72" ht="21.95" customHeight="1" x14ac:dyDescent="0.2">
      <c r="A200" s="1008" t="str">
        <f t="shared" si="3"/>
        <v>C3201507210</v>
      </c>
      <c r="B200" s="1411" t="s">
        <v>453</v>
      </c>
      <c r="C200" s="1378"/>
      <c r="D200" s="1411" t="s">
        <v>799</v>
      </c>
      <c r="E200" s="1378"/>
      <c r="F200" s="1411" t="s">
        <v>795</v>
      </c>
      <c r="G200" s="1378"/>
      <c r="H200" s="1411" t="s">
        <v>741</v>
      </c>
      <c r="I200" s="1378"/>
      <c r="J200" s="1411" t="s">
        <v>685</v>
      </c>
      <c r="K200" s="1378"/>
      <c r="L200" s="1378"/>
      <c r="M200" s="1411" t="s">
        <v>685</v>
      </c>
      <c r="N200" s="1378"/>
      <c r="O200" s="1378"/>
      <c r="P200" s="1411" t="s">
        <v>685</v>
      </c>
      <c r="Q200" s="1378"/>
      <c r="R200" s="1411" t="s">
        <v>685</v>
      </c>
      <c r="S200" s="1378"/>
      <c r="T200" s="1412" t="s">
        <v>589</v>
      </c>
      <c r="U200" s="1378"/>
      <c r="V200" s="1378"/>
      <c r="W200" s="1378"/>
      <c r="X200" s="1378"/>
      <c r="Y200" s="1378"/>
      <c r="Z200" s="1378"/>
      <c r="AA200" s="1378"/>
      <c r="AB200" s="1411" t="s">
        <v>732</v>
      </c>
      <c r="AC200" s="1378"/>
      <c r="AD200" s="1378"/>
      <c r="AE200" s="1378"/>
      <c r="AF200" s="1378"/>
      <c r="AG200" s="1411" t="s">
        <v>733</v>
      </c>
      <c r="AH200" s="1378"/>
      <c r="AI200" s="1378"/>
      <c r="AJ200" s="1019" t="s">
        <v>417</v>
      </c>
      <c r="AK200" s="1413" t="s">
        <v>734</v>
      </c>
      <c r="AL200" s="1378"/>
      <c r="AM200" s="1378"/>
      <c r="AN200" s="1378"/>
      <c r="AO200" s="1378"/>
      <c r="AP200" s="1378"/>
      <c r="AQ200" s="1015">
        <v>2850000000</v>
      </c>
      <c r="AR200" s="1053">
        <v>0</v>
      </c>
      <c r="AS200" s="1015">
        <v>0</v>
      </c>
      <c r="AT200" s="1015">
        <v>0</v>
      </c>
      <c r="AU200" s="1015">
        <v>0</v>
      </c>
      <c r="AV200" s="1053">
        <v>215351478</v>
      </c>
      <c r="AW200" s="1015">
        <v>215351478</v>
      </c>
      <c r="AX200" s="1053">
        <v>342517104</v>
      </c>
      <c r="AY200" s="1015">
        <v>127165626</v>
      </c>
      <c r="AZ200" s="1053">
        <v>399607344</v>
      </c>
      <c r="BA200" s="1015">
        <v>57090240</v>
      </c>
      <c r="BB200" s="1015">
        <v>399607344</v>
      </c>
      <c r="BC200" s="1015">
        <v>0</v>
      </c>
      <c r="BD200" s="1015">
        <v>0</v>
      </c>
      <c r="BG200" s="1057">
        <v>2850000000</v>
      </c>
      <c r="BH200" s="1057">
        <v>0</v>
      </c>
      <c r="BI200" s="1057">
        <v>0</v>
      </c>
      <c r="BJ200" s="1057">
        <v>0</v>
      </c>
      <c r="BK200" s="1057">
        <v>0</v>
      </c>
      <c r="BL200" s="1057">
        <v>215351478</v>
      </c>
      <c r="BM200" s="1057">
        <v>215351478</v>
      </c>
      <c r="BN200" s="1057">
        <v>342517104</v>
      </c>
      <c r="BO200" s="1057">
        <v>127165626</v>
      </c>
      <c r="BP200" s="1057">
        <v>399607344</v>
      </c>
      <c r="BQ200" s="1057">
        <v>57090240</v>
      </c>
      <c r="BR200" s="1057">
        <v>399607344</v>
      </c>
      <c r="BS200" s="1057">
        <v>0</v>
      </c>
      <c r="BT200" s="1057">
        <v>0</v>
      </c>
    </row>
    <row r="201" spans="1:72" ht="21.95" customHeight="1" x14ac:dyDescent="0.2">
      <c r="A201" s="1008" t="str">
        <f t="shared" si="3"/>
        <v>C3201507310</v>
      </c>
      <c r="B201" s="1411" t="s">
        <v>453</v>
      </c>
      <c r="C201" s="1378"/>
      <c r="D201" s="1411" t="s">
        <v>799</v>
      </c>
      <c r="E201" s="1378"/>
      <c r="F201" s="1411" t="s">
        <v>795</v>
      </c>
      <c r="G201" s="1378"/>
      <c r="H201" s="1411" t="s">
        <v>748</v>
      </c>
      <c r="I201" s="1378"/>
      <c r="J201" s="1411" t="s">
        <v>685</v>
      </c>
      <c r="K201" s="1378"/>
      <c r="L201" s="1378"/>
      <c r="M201" s="1411" t="s">
        <v>685</v>
      </c>
      <c r="N201" s="1378"/>
      <c r="O201" s="1378"/>
      <c r="P201" s="1411" t="s">
        <v>685</v>
      </c>
      <c r="Q201" s="1378"/>
      <c r="R201" s="1411" t="s">
        <v>685</v>
      </c>
      <c r="S201" s="1378"/>
      <c r="T201" s="1412" t="s">
        <v>590</v>
      </c>
      <c r="U201" s="1378"/>
      <c r="V201" s="1378"/>
      <c r="W201" s="1378"/>
      <c r="X201" s="1378"/>
      <c r="Y201" s="1378"/>
      <c r="Z201" s="1378"/>
      <c r="AA201" s="1378"/>
      <c r="AB201" s="1411" t="s">
        <v>732</v>
      </c>
      <c r="AC201" s="1378"/>
      <c r="AD201" s="1378"/>
      <c r="AE201" s="1378"/>
      <c r="AF201" s="1378"/>
      <c r="AG201" s="1411" t="s">
        <v>733</v>
      </c>
      <c r="AH201" s="1378"/>
      <c r="AI201" s="1378"/>
      <c r="AJ201" s="1019" t="s">
        <v>417</v>
      </c>
      <c r="AK201" s="1413" t="s">
        <v>734</v>
      </c>
      <c r="AL201" s="1378"/>
      <c r="AM201" s="1378"/>
      <c r="AN201" s="1378"/>
      <c r="AO201" s="1378"/>
      <c r="AP201" s="1378"/>
      <c r="AQ201" s="1015">
        <v>3455000000</v>
      </c>
      <c r="AR201" s="1053">
        <v>70000000</v>
      </c>
      <c r="AS201" s="1015">
        <v>122403652</v>
      </c>
      <c r="AT201" s="1015">
        <v>0</v>
      </c>
      <c r="AU201" s="1015">
        <v>0</v>
      </c>
      <c r="AV201" s="1053">
        <v>119177088</v>
      </c>
      <c r="AW201" s="1015">
        <v>49177088</v>
      </c>
      <c r="AX201" s="1053">
        <v>286825175</v>
      </c>
      <c r="AY201" s="1015">
        <v>167648087</v>
      </c>
      <c r="AZ201" s="1053">
        <v>286002294</v>
      </c>
      <c r="BA201" s="1015">
        <v>822881</v>
      </c>
      <c r="BB201" s="1015">
        <v>286002294</v>
      </c>
      <c r="BC201" s="1015">
        <v>0</v>
      </c>
      <c r="BD201" s="1015">
        <v>0</v>
      </c>
      <c r="BG201" s="1057">
        <v>3455000000</v>
      </c>
      <c r="BH201" s="1057">
        <v>70000000</v>
      </c>
      <c r="BI201" s="1057">
        <v>122403652</v>
      </c>
      <c r="BJ201" s="1057">
        <v>0</v>
      </c>
      <c r="BK201" s="1057">
        <v>0</v>
      </c>
      <c r="BL201" s="1057">
        <v>119177088</v>
      </c>
      <c r="BM201" s="1057">
        <v>49177088</v>
      </c>
      <c r="BN201" s="1057">
        <v>286825175</v>
      </c>
      <c r="BO201" s="1057">
        <v>167648087</v>
      </c>
      <c r="BP201" s="1057">
        <v>286002294</v>
      </c>
      <c r="BQ201" s="1057">
        <v>822881</v>
      </c>
      <c r="BR201" s="1057">
        <v>286002294</v>
      </c>
      <c r="BS201" s="1057">
        <v>0</v>
      </c>
      <c r="BT201" s="1057">
        <v>0</v>
      </c>
    </row>
    <row r="202" spans="1:72" ht="21.95" customHeight="1" x14ac:dyDescent="0.2">
      <c r="A202" s="1008" t="str">
        <f t="shared" si="3"/>
        <v>C51010</v>
      </c>
      <c r="B202" s="1403" t="s">
        <v>453</v>
      </c>
      <c r="C202" s="1378"/>
      <c r="D202" s="1403" t="s">
        <v>808</v>
      </c>
      <c r="E202" s="1378"/>
      <c r="F202" s="1403"/>
      <c r="G202" s="1378"/>
      <c r="H202" s="1403"/>
      <c r="I202" s="1378"/>
      <c r="J202" s="1403"/>
      <c r="K202" s="1378"/>
      <c r="L202" s="1378"/>
      <c r="M202" s="1403"/>
      <c r="N202" s="1378"/>
      <c r="O202" s="1378"/>
      <c r="P202" s="1403"/>
      <c r="Q202" s="1378"/>
      <c r="R202" s="1403"/>
      <c r="S202" s="1378"/>
      <c r="T202" s="1402" t="s">
        <v>809</v>
      </c>
      <c r="U202" s="1378"/>
      <c r="V202" s="1378"/>
      <c r="W202" s="1378"/>
      <c r="X202" s="1378"/>
      <c r="Y202" s="1378"/>
      <c r="Z202" s="1378"/>
      <c r="AA202" s="1378"/>
      <c r="AB202" s="1403" t="s">
        <v>732</v>
      </c>
      <c r="AC202" s="1378"/>
      <c r="AD202" s="1378"/>
      <c r="AE202" s="1378"/>
      <c r="AF202" s="1378"/>
      <c r="AG202" s="1403" t="s">
        <v>733</v>
      </c>
      <c r="AH202" s="1378"/>
      <c r="AI202" s="1378"/>
      <c r="AJ202" s="1016" t="s">
        <v>417</v>
      </c>
      <c r="AK202" s="1404" t="s">
        <v>734</v>
      </c>
      <c r="AL202" s="1378"/>
      <c r="AM202" s="1378"/>
      <c r="AN202" s="1378"/>
      <c r="AO202" s="1378"/>
      <c r="AP202" s="1378"/>
      <c r="AQ202" s="1015">
        <v>2078000000</v>
      </c>
      <c r="AR202" s="1053">
        <v>0</v>
      </c>
      <c r="AS202" s="1015">
        <v>0</v>
      </c>
      <c r="AT202" s="1015">
        <v>0</v>
      </c>
      <c r="AU202" s="1015">
        <v>0</v>
      </c>
      <c r="AV202" s="1053">
        <v>16913818</v>
      </c>
      <c r="AW202" s="1015">
        <v>16913818</v>
      </c>
      <c r="AX202" s="1053">
        <v>89129564</v>
      </c>
      <c r="AY202" s="1015">
        <v>72215746</v>
      </c>
      <c r="AZ202" s="1053">
        <v>107903431</v>
      </c>
      <c r="BA202" s="1015">
        <v>18773867</v>
      </c>
      <c r="BB202" s="1015">
        <v>107903431</v>
      </c>
      <c r="BC202" s="1015">
        <v>0</v>
      </c>
      <c r="BD202" s="1015">
        <v>0</v>
      </c>
      <c r="BG202" s="1057">
        <v>2078000000</v>
      </c>
      <c r="BH202" s="1057">
        <v>0</v>
      </c>
      <c r="BI202" s="1057">
        <v>0</v>
      </c>
      <c r="BJ202" s="1057">
        <v>0</v>
      </c>
      <c r="BK202" s="1057">
        <v>0</v>
      </c>
      <c r="BL202" s="1057">
        <v>16913818</v>
      </c>
      <c r="BM202" s="1057">
        <v>16913818</v>
      </c>
      <c r="BN202" s="1057">
        <v>89129564</v>
      </c>
      <c r="BO202" s="1057">
        <v>72215746</v>
      </c>
      <c r="BP202" s="1057">
        <v>107903431</v>
      </c>
      <c r="BQ202" s="1057">
        <v>18773867</v>
      </c>
      <c r="BR202" s="1057">
        <v>107903431</v>
      </c>
      <c r="BS202" s="1057">
        <v>0</v>
      </c>
      <c r="BT202" s="1057">
        <v>0</v>
      </c>
    </row>
    <row r="203" spans="1:72" ht="21.95" customHeight="1" x14ac:dyDescent="0.2">
      <c r="A203" s="1008" t="str">
        <f t="shared" si="3"/>
        <v>C51015</v>
      </c>
      <c r="B203" s="1403" t="s">
        <v>453</v>
      </c>
      <c r="C203" s="1378"/>
      <c r="D203" s="1403" t="s">
        <v>808</v>
      </c>
      <c r="E203" s="1378"/>
      <c r="F203" s="1403"/>
      <c r="G203" s="1378"/>
      <c r="H203" s="1403"/>
      <c r="I203" s="1378"/>
      <c r="J203" s="1403"/>
      <c r="K203" s="1378"/>
      <c r="L203" s="1378"/>
      <c r="M203" s="1403"/>
      <c r="N203" s="1378"/>
      <c r="O203" s="1378"/>
      <c r="P203" s="1403"/>
      <c r="Q203" s="1378"/>
      <c r="R203" s="1403"/>
      <c r="S203" s="1378"/>
      <c r="T203" s="1402" t="s">
        <v>809</v>
      </c>
      <c r="U203" s="1378"/>
      <c r="V203" s="1378"/>
      <c r="W203" s="1378"/>
      <c r="X203" s="1378"/>
      <c r="Y203" s="1378"/>
      <c r="Z203" s="1378"/>
      <c r="AA203" s="1378"/>
      <c r="AB203" s="1403" t="s">
        <v>732</v>
      </c>
      <c r="AC203" s="1378"/>
      <c r="AD203" s="1378"/>
      <c r="AE203" s="1378"/>
      <c r="AF203" s="1378"/>
      <c r="AG203" s="1403" t="s">
        <v>733</v>
      </c>
      <c r="AH203" s="1378"/>
      <c r="AI203" s="1378"/>
      <c r="AJ203" s="1016" t="s">
        <v>745</v>
      </c>
      <c r="AK203" s="1404" t="s">
        <v>781</v>
      </c>
      <c r="AL203" s="1378"/>
      <c r="AM203" s="1378"/>
      <c r="AN203" s="1378"/>
      <c r="AO203" s="1378"/>
      <c r="AP203" s="1378"/>
      <c r="AQ203" s="1015">
        <v>1140000000</v>
      </c>
      <c r="AR203" s="1053">
        <v>0</v>
      </c>
      <c r="AS203" s="1015">
        <v>1140000000</v>
      </c>
      <c r="AT203" s="1015">
        <v>0</v>
      </c>
      <c r="AU203" s="1015">
        <v>0</v>
      </c>
      <c r="AV203" s="1053">
        <v>0</v>
      </c>
      <c r="AW203" s="1015">
        <v>0</v>
      </c>
      <c r="AX203" s="1053">
        <v>0</v>
      </c>
      <c r="AY203" s="1015">
        <v>0</v>
      </c>
      <c r="AZ203" s="1053">
        <v>0</v>
      </c>
      <c r="BA203" s="1015">
        <v>0</v>
      </c>
      <c r="BB203" s="1015">
        <v>0</v>
      </c>
      <c r="BC203" s="1015">
        <v>0</v>
      </c>
      <c r="BD203" s="1015">
        <v>0</v>
      </c>
      <c r="BG203" s="1057">
        <v>1140000000</v>
      </c>
      <c r="BH203" s="1057">
        <v>0</v>
      </c>
      <c r="BI203" s="1057">
        <v>1140000000</v>
      </c>
      <c r="BJ203" s="1057">
        <v>0</v>
      </c>
      <c r="BK203" s="1057">
        <v>0</v>
      </c>
      <c r="BL203" s="1057">
        <v>0</v>
      </c>
      <c r="BM203" s="1057">
        <v>0</v>
      </c>
      <c r="BN203" s="1057">
        <v>0</v>
      </c>
      <c r="BO203" s="1057">
        <v>0</v>
      </c>
      <c r="BP203" s="1057">
        <v>0</v>
      </c>
      <c r="BQ203" s="1057">
        <v>0</v>
      </c>
      <c r="BR203" s="1057">
        <v>0</v>
      </c>
      <c r="BS203" s="1057">
        <v>0</v>
      </c>
      <c r="BT203" s="1057">
        <v>0</v>
      </c>
    </row>
    <row r="204" spans="1:72" ht="21.95" customHeight="1" x14ac:dyDescent="0.2">
      <c r="A204" s="1008" t="str">
        <f t="shared" si="3"/>
        <v>C51070410</v>
      </c>
      <c r="B204" s="1403" t="s">
        <v>453</v>
      </c>
      <c r="C204" s="1378"/>
      <c r="D204" s="1403" t="s">
        <v>808</v>
      </c>
      <c r="E204" s="1378"/>
      <c r="F204" s="1403" t="s">
        <v>810</v>
      </c>
      <c r="G204" s="1378"/>
      <c r="H204" s="1403"/>
      <c r="I204" s="1378"/>
      <c r="J204" s="1403"/>
      <c r="K204" s="1378"/>
      <c r="L204" s="1378"/>
      <c r="M204" s="1403"/>
      <c r="N204" s="1378"/>
      <c r="O204" s="1378"/>
      <c r="P204" s="1403"/>
      <c r="Q204" s="1378"/>
      <c r="R204" s="1403"/>
      <c r="S204" s="1378"/>
      <c r="T204" s="1402" t="s">
        <v>811</v>
      </c>
      <c r="U204" s="1378"/>
      <c r="V204" s="1378"/>
      <c r="W204" s="1378"/>
      <c r="X204" s="1378"/>
      <c r="Y204" s="1378"/>
      <c r="Z204" s="1378"/>
      <c r="AA204" s="1378"/>
      <c r="AB204" s="1403" t="s">
        <v>732</v>
      </c>
      <c r="AC204" s="1378"/>
      <c r="AD204" s="1378"/>
      <c r="AE204" s="1378"/>
      <c r="AF204" s="1378"/>
      <c r="AG204" s="1403" t="s">
        <v>733</v>
      </c>
      <c r="AH204" s="1378"/>
      <c r="AI204" s="1378"/>
      <c r="AJ204" s="1016" t="s">
        <v>417</v>
      </c>
      <c r="AK204" s="1404" t="s">
        <v>734</v>
      </c>
      <c r="AL204" s="1378"/>
      <c r="AM204" s="1378"/>
      <c r="AN204" s="1378"/>
      <c r="AO204" s="1378"/>
      <c r="AP204" s="1378"/>
      <c r="AQ204" s="1015">
        <v>400000000</v>
      </c>
      <c r="AR204" s="1053">
        <v>0</v>
      </c>
      <c r="AS204" s="1015">
        <v>0</v>
      </c>
      <c r="AT204" s="1015">
        <v>0</v>
      </c>
      <c r="AU204" s="1015">
        <v>0</v>
      </c>
      <c r="AV204" s="1053">
        <v>0</v>
      </c>
      <c r="AW204" s="1015">
        <v>0</v>
      </c>
      <c r="AX204" s="1053">
        <v>51000000</v>
      </c>
      <c r="AY204" s="1015">
        <v>51000000</v>
      </c>
      <c r="AZ204" s="1053">
        <v>51000000</v>
      </c>
      <c r="BA204" s="1015">
        <v>0</v>
      </c>
      <c r="BB204" s="1015">
        <v>51000000</v>
      </c>
      <c r="BC204" s="1015">
        <v>0</v>
      </c>
      <c r="BD204" s="1015">
        <v>0</v>
      </c>
      <c r="BG204" s="1057">
        <v>400000000</v>
      </c>
      <c r="BH204" s="1057">
        <v>0</v>
      </c>
      <c r="BI204" s="1057">
        <v>0</v>
      </c>
      <c r="BJ204" s="1057">
        <v>0</v>
      </c>
      <c r="BK204" s="1057">
        <v>0</v>
      </c>
      <c r="BL204" s="1057">
        <v>0</v>
      </c>
      <c r="BM204" s="1057">
        <v>0</v>
      </c>
      <c r="BN204" s="1057">
        <v>51000000</v>
      </c>
      <c r="BO204" s="1057">
        <v>51000000</v>
      </c>
      <c r="BP204" s="1057">
        <v>51000000</v>
      </c>
      <c r="BQ204" s="1057">
        <v>0</v>
      </c>
      <c r="BR204" s="1057">
        <v>51000000</v>
      </c>
      <c r="BS204" s="1057">
        <v>0</v>
      </c>
      <c r="BT204" s="1057">
        <v>0</v>
      </c>
    </row>
    <row r="205" spans="1:72" ht="21.95" customHeight="1" x14ac:dyDescent="0.2">
      <c r="A205" s="1008" t="str">
        <f t="shared" si="3"/>
        <v>C510704110</v>
      </c>
      <c r="B205" s="1411" t="s">
        <v>453</v>
      </c>
      <c r="C205" s="1378"/>
      <c r="D205" s="1411" t="s">
        <v>808</v>
      </c>
      <c r="E205" s="1378"/>
      <c r="F205" s="1411" t="s">
        <v>810</v>
      </c>
      <c r="G205" s="1378"/>
      <c r="H205" s="1411" t="s">
        <v>738</v>
      </c>
      <c r="I205" s="1378"/>
      <c r="J205" s="1411" t="s">
        <v>685</v>
      </c>
      <c r="K205" s="1378"/>
      <c r="L205" s="1378"/>
      <c r="M205" s="1411" t="s">
        <v>685</v>
      </c>
      <c r="N205" s="1378"/>
      <c r="O205" s="1378"/>
      <c r="P205" s="1411" t="s">
        <v>685</v>
      </c>
      <c r="Q205" s="1378"/>
      <c r="R205" s="1411" t="s">
        <v>685</v>
      </c>
      <c r="S205" s="1378"/>
      <c r="T205" s="1412" t="s">
        <v>591</v>
      </c>
      <c r="U205" s="1378"/>
      <c r="V205" s="1378"/>
      <c r="W205" s="1378"/>
      <c r="X205" s="1378"/>
      <c r="Y205" s="1378"/>
      <c r="Z205" s="1378"/>
      <c r="AA205" s="1378"/>
      <c r="AB205" s="1411" t="s">
        <v>732</v>
      </c>
      <c r="AC205" s="1378"/>
      <c r="AD205" s="1378"/>
      <c r="AE205" s="1378"/>
      <c r="AF205" s="1378"/>
      <c r="AG205" s="1411" t="s">
        <v>733</v>
      </c>
      <c r="AH205" s="1378"/>
      <c r="AI205" s="1378"/>
      <c r="AJ205" s="1019" t="s">
        <v>417</v>
      </c>
      <c r="AK205" s="1413" t="s">
        <v>734</v>
      </c>
      <c r="AL205" s="1378"/>
      <c r="AM205" s="1378"/>
      <c r="AN205" s="1378"/>
      <c r="AO205" s="1378"/>
      <c r="AP205" s="1378"/>
      <c r="AQ205" s="1015">
        <v>400000000</v>
      </c>
      <c r="AR205" s="1053">
        <v>0</v>
      </c>
      <c r="AS205" s="1015">
        <v>0</v>
      </c>
      <c r="AT205" s="1015">
        <v>0</v>
      </c>
      <c r="AU205" s="1015">
        <v>0</v>
      </c>
      <c r="AV205" s="1053">
        <v>0</v>
      </c>
      <c r="AW205" s="1015">
        <v>0</v>
      </c>
      <c r="AX205" s="1053">
        <v>51000000</v>
      </c>
      <c r="AY205" s="1015">
        <v>51000000</v>
      </c>
      <c r="AZ205" s="1053">
        <v>51000000</v>
      </c>
      <c r="BA205" s="1015">
        <v>0</v>
      </c>
      <c r="BB205" s="1015">
        <v>51000000</v>
      </c>
      <c r="BC205" s="1015">
        <v>0</v>
      </c>
      <c r="BD205" s="1015">
        <v>0</v>
      </c>
      <c r="BG205" s="1057">
        <v>400000000</v>
      </c>
      <c r="BH205" s="1057">
        <v>0</v>
      </c>
      <c r="BI205" s="1057">
        <v>0</v>
      </c>
      <c r="BJ205" s="1057">
        <v>0</v>
      </c>
      <c r="BK205" s="1057">
        <v>0</v>
      </c>
      <c r="BL205" s="1057">
        <v>0</v>
      </c>
      <c r="BM205" s="1057">
        <v>0</v>
      </c>
      <c r="BN205" s="1057">
        <v>51000000</v>
      </c>
      <c r="BO205" s="1057">
        <v>51000000</v>
      </c>
      <c r="BP205" s="1057">
        <v>51000000</v>
      </c>
      <c r="BQ205" s="1057">
        <v>0</v>
      </c>
      <c r="BR205" s="1057">
        <v>51000000</v>
      </c>
      <c r="BS205" s="1057">
        <v>0</v>
      </c>
      <c r="BT205" s="1057">
        <v>0</v>
      </c>
    </row>
    <row r="206" spans="1:72" ht="21.95" customHeight="1" x14ac:dyDescent="0.2">
      <c r="A206" s="1008" t="str">
        <f t="shared" si="3"/>
        <v>C51080010</v>
      </c>
      <c r="B206" s="1403" t="s">
        <v>453</v>
      </c>
      <c r="C206" s="1378"/>
      <c r="D206" s="1403" t="s">
        <v>808</v>
      </c>
      <c r="E206" s="1378"/>
      <c r="F206" s="1403" t="s">
        <v>784</v>
      </c>
      <c r="G206" s="1378"/>
      <c r="H206" s="1403"/>
      <c r="I206" s="1378"/>
      <c r="J206" s="1403"/>
      <c r="K206" s="1378"/>
      <c r="L206" s="1378"/>
      <c r="M206" s="1403"/>
      <c r="N206" s="1378"/>
      <c r="O206" s="1378"/>
      <c r="P206" s="1403"/>
      <c r="Q206" s="1378"/>
      <c r="R206" s="1403"/>
      <c r="S206" s="1378"/>
      <c r="T206" s="1402" t="s">
        <v>785</v>
      </c>
      <c r="U206" s="1378"/>
      <c r="V206" s="1378"/>
      <c r="W206" s="1378"/>
      <c r="X206" s="1378"/>
      <c r="Y206" s="1378"/>
      <c r="Z206" s="1378"/>
      <c r="AA206" s="1378"/>
      <c r="AB206" s="1403" t="s">
        <v>732</v>
      </c>
      <c r="AC206" s="1378"/>
      <c r="AD206" s="1378"/>
      <c r="AE206" s="1378"/>
      <c r="AF206" s="1378"/>
      <c r="AG206" s="1403" t="s">
        <v>733</v>
      </c>
      <c r="AH206" s="1378"/>
      <c r="AI206" s="1378"/>
      <c r="AJ206" s="1016" t="s">
        <v>417</v>
      </c>
      <c r="AK206" s="1404" t="s">
        <v>734</v>
      </c>
      <c r="AL206" s="1378"/>
      <c r="AM206" s="1378"/>
      <c r="AN206" s="1378"/>
      <c r="AO206" s="1378"/>
      <c r="AP206" s="1378"/>
      <c r="AQ206" s="1015">
        <v>1678000000</v>
      </c>
      <c r="AR206" s="1053">
        <v>0</v>
      </c>
      <c r="AS206" s="1015">
        <v>0</v>
      </c>
      <c r="AT206" s="1015">
        <v>0</v>
      </c>
      <c r="AU206" s="1015">
        <v>0</v>
      </c>
      <c r="AV206" s="1053">
        <v>16913818</v>
      </c>
      <c r="AW206" s="1015">
        <v>16913818</v>
      </c>
      <c r="AX206" s="1053">
        <v>38129564</v>
      </c>
      <c r="AY206" s="1015">
        <v>21215746</v>
      </c>
      <c r="AZ206" s="1053">
        <v>56903431</v>
      </c>
      <c r="BA206" s="1015">
        <v>18773867</v>
      </c>
      <c r="BB206" s="1015">
        <v>56903431</v>
      </c>
      <c r="BC206" s="1015">
        <v>0</v>
      </c>
      <c r="BD206" s="1015">
        <v>0</v>
      </c>
      <c r="BG206" s="1057">
        <v>1678000000</v>
      </c>
      <c r="BH206" s="1057">
        <v>0</v>
      </c>
      <c r="BI206" s="1057">
        <v>0</v>
      </c>
      <c r="BJ206" s="1057">
        <v>0</v>
      </c>
      <c r="BK206" s="1057">
        <v>0</v>
      </c>
      <c r="BL206" s="1057">
        <v>16913818</v>
      </c>
      <c r="BM206" s="1057">
        <v>16913818</v>
      </c>
      <c r="BN206" s="1057">
        <v>38129564</v>
      </c>
      <c r="BO206" s="1057">
        <v>21215746</v>
      </c>
      <c r="BP206" s="1057">
        <v>56903431</v>
      </c>
      <c r="BQ206" s="1057">
        <v>18773867</v>
      </c>
      <c r="BR206" s="1057">
        <v>56903431</v>
      </c>
      <c r="BS206" s="1057">
        <v>0</v>
      </c>
      <c r="BT206" s="1057">
        <v>0</v>
      </c>
    </row>
    <row r="207" spans="1:72" ht="21.95" customHeight="1" x14ac:dyDescent="0.2">
      <c r="A207" s="1008" t="str">
        <f t="shared" si="3"/>
        <v>C51080015</v>
      </c>
      <c r="B207" s="1403" t="s">
        <v>453</v>
      </c>
      <c r="C207" s="1378"/>
      <c r="D207" s="1403" t="s">
        <v>808</v>
      </c>
      <c r="E207" s="1378"/>
      <c r="F207" s="1403" t="s">
        <v>784</v>
      </c>
      <c r="G207" s="1378"/>
      <c r="H207" s="1403"/>
      <c r="I207" s="1378"/>
      <c r="J207" s="1403"/>
      <c r="K207" s="1378"/>
      <c r="L207" s="1378"/>
      <c r="M207" s="1403"/>
      <c r="N207" s="1378"/>
      <c r="O207" s="1378"/>
      <c r="P207" s="1403"/>
      <c r="Q207" s="1378"/>
      <c r="R207" s="1403"/>
      <c r="S207" s="1378"/>
      <c r="T207" s="1402" t="s">
        <v>785</v>
      </c>
      <c r="U207" s="1378"/>
      <c r="V207" s="1378"/>
      <c r="W207" s="1378"/>
      <c r="X207" s="1378"/>
      <c r="Y207" s="1378"/>
      <c r="Z207" s="1378"/>
      <c r="AA207" s="1378"/>
      <c r="AB207" s="1403" t="s">
        <v>732</v>
      </c>
      <c r="AC207" s="1378"/>
      <c r="AD207" s="1378"/>
      <c r="AE207" s="1378"/>
      <c r="AF207" s="1378"/>
      <c r="AG207" s="1403" t="s">
        <v>733</v>
      </c>
      <c r="AH207" s="1378"/>
      <c r="AI207" s="1378"/>
      <c r="AJ207" s="1016" t="s">
        <v>745</v>
      </c>
      <c r="AK207" s="1404" t="s">
        <v>781</v>
      </c>
      <c r="AL207" s="1378"/>
      <c r="AM207" s="1378"/>
      <c r="AN207" s="1378"/>
      <c r="AO207" s="1378"/>
      <c r="AP207" s="1378"/>
      <c r="AQ207" s="1015">
        <v>1140000000</v>
      </c>
      <c r="AR207" s="1053">
        <v>0</v>
      </c>
      <c r="AS207" s="1015">
        <v>1140000000</v>
      </c>
      <c r="AT207" s="1015">
        <v>0</v>
      </c>
      <c r="AU207" s="1015">
        <v>0</v>
      </c>
      <c r="AV207" s="1053">
        <v>0</v>
      </c>
      <c r="AW207" s="1015">
        <v>0</v>
      </c>
      <c r="AX207" s="1053">
        <v>0</v>
      </c>
      <c r="AY207" s="1015">
        <v>0</v>
      </c>
      <c r="AZ207" s="1053">
        <v>0</v>
      </c>
      <c r="BA207" s="1015">
        <v>0</v>
      </c>
      <c r="BB207" s="1015">
        <v>0</v>
      </c>
      <c r="BC207" s="1015">
        <v>0</v>
      </c>
      <c r="BD207" s="1015">
        <v>0</v>
      </c>
      <c r="BG207" s="1057">
        <v>1140000000</v>
      </c>
      <c r="BH207" s="1057">
        <v>0</v>
      </c>
      <c r="BI207" s="1057">
        <v>1140000000</v>
      </c>
      <c r="BJ207" s="1057">
        <v>0</v>
      </c>
      <c r="BK207" s="1057">
        <v>0</v>
      </c>
      <c r="BL207" s="1057">
        <v>0</v>
      </c>
      <c r="BM207" s="1057">
        <v>0</v>
      </c>
      <c r="BN207" s="1057">
        <v>0</v>
      </c>
      <c r="BO207" s="1057">
        <v>0</v>
      </c>
      <c r="BP207" s="1057">
        <v>0</v>
      </c>
      <c r="BQ207" s="1057">
        <v>0</v>
      </c>
      <c r="BR207" s="1057">
        <v>0</v>
      </c>
      <c r="BS207" s="1057">
        <v>0</v>
      </c>
      <c r="BT207" s="1057">
        <v>0</v>
      </c>
    </row>
    <row r="208" spans="1:72" ht="21.95" customHeight="1" x14ac:dyDescent="0.2">
      <c r="A208" s="1008" t="str">
        <f t="shared" si="3"/>
        <v>C5108002010</v>
      </c>
      <c r="B208" s="1403" t="s">
        <v>453</v>
      </c>
      <c r="C208" s="1378"/>
      <c r="D208" s="1403" t="s">
        <v>808</v>
      </c>
      <c r="E208" s="1378"/>
      <c r="F208" s="1403" t="s">
        <v>784</v>
      </c>
      <c r="G208" s="1378"/>
      <c r="H208" s="1403" t="s">
        <v>741</v>
      </c>
      <c r="I208" s="1378"/>
      <c r="J208" s="1403" t="s">
        <v>739</v>
      </c>
      <c r="K208" s="1378"/>
      <c r="L208" s="1378"/>
      <c r="M208" s="1403" t="s">
        <v>685</v>
      </c>
      <c r="N208" s="1378"/>
      <c r="O208" s="1378"/>
      <c r="P208" s="1403" t="s">
        <v>685</v>
      </c>
      <c r="Q208" s="1378"/>
      <c r="R208" s="1403" t="s">
        <v>685</v>
      </c>
      <c r="S208" s="1378"/>
      <c r="T208" s="1402" t="s">
        <v>687</v>
      </c>
      <c r="U208" s="1378"/>
      <c r="V208" s="1378"/>
      <c r="W208" s="1378"/>
      <c r="X208" s="1378"/>
      <c r="Y208" s="1378"/>
      <c r="Z208" s="1378"/>
      <c r="AA208" s="1378"/>
      <c r="AB208" s="1403" t="s">
        <v>732</v>
      </c>
      <c r="AC208" s="1378"/>
      <c r="AD208" s="1378"/>
      <c r="AE208" s="1378"/>
      <c r="AF208" s="1378"/>
      <c r="AG208" s="1403" t="s">
        <v>733</v>
      </c>
      <c r="AH208" s="1378"/>
      <c r="AI208" s="1378"/>
      <c r="AJ208" s="1016" t="s">
        <v>417</v>
      </c>
      <c r="AK208" s="1404" t="s">
        <v>734</v>
      </c>
      <c r="AL208" s="1378"/>
      <c r="AM208" s="1378"/>
      <c r="AN208" s="1378"/>
      <c r="AO208" s="1378"/>
      <c r="AP208" s="1378"/>
      <c r="AQ208" s="1015">
        <v>1678000000</v>
      </c>
      <c r="AR208" s="1053">
        <v>0</v>
      </c>
      <c r="AS208" s="1015">
        <v>0</v>
      </c>
      <c r="AT208" s="1015">
        <v>0</v>
      </c>
      <c r="AU208" s="1015">
        <v>0</v>
      </c>
      <c r="AV208" s="1053">
        <v>16913818</v>
      </c>
      <c r="AW208" s="1015">
        <v>16913818</v>
      </c>
      <c r="AX208" s="1053">
        <v>38129564</v>
      </c>
      <c r="AY208" s="1015">
        <v>21215746</v>
      </c>
      <c r="AZ208" s="1053">
        <v>56903431</v>
      </c>
      <c r="BA208" s="1015">
        <v>18773867</v>
      </c>
      <c r="BB208" s="1015">
        <v>56903431</v>
      </c>
      <c r="BC208" s="1015">
        <v>0</v>
      </c>
      <c r="BD208" s="1015">
        <v>0</v>
      </c>
      <c r="BG208" s="1057">
        <v>1678000000</v>
      </c>
      <c r="BH208" s="1057">
        <v>0</v>
      </c>
      <c r="BI208" s="1057">
        <v>0</v>
      </c>
      <c r="BJ208" s="1057">
        <v>0</v>
      </c>
      <c r="BK208" s="1057">
        <v>0</v>
      </c>
      <c r="BL208" s="1057">
        <v>16913818</v>
      </c>
      <c r="BM208" s="1057">
        <v>16913818</v>
      </c>
      <c r="BN208" s="1057">
        <v>38129564</v>
      </c>
      <c r="BO208" s="1057">
        <v>21215746</v>
      </c>
      <c r="BP208" s="1057">
        <v>56903431</v>
      </c>
      <c r="BQ208" s="1057">
        <v>18773867</v>
      </c>
      <c r="BR208" s="1057">
        <v>56903431</v>
      </c>
      <c r="BS208" s="1057">
        <v>0</v>
      </c>
      <c r="BT208" s="1057">
        <v>0</v>
      </c>
    </row>
    <row r="209" spans="1:72" ht="21.95" customHeight="1" x14ac:dyDescent="0.2">
      <c r="A209" s="1008" t="str">
        <f t="shared" si="3"/>
        <v>C510800210</v>
      </c>
      <c r="B209" s="1403" t="s">
        <v>453</v>
      </c>
      <c r="C209" s="1378"/>
      <c r="D209" s="1403" t="s">
        <v>808</v>
      </c>
      <c r="E209" s="1378"/>
      <c r="F209" s="1403" t="s">
        <v>784</v>
      </c>
      <c r="G209" s="1378"/>
      <c r="H209" s="1403" t="s">
        <v>741</v>
      </c>
      <c r="I209" s="1378"/>
      <c r="J209" s="1403" t="s">
        <v>685</v>
      </c>
      <c r="K209" s="1378"/>
      <c r="L209" s="1378"/>
      <c r="M209" s="1403" t="s">
        <v>685</v>
      </c>
      <c r="N209" s="1378"/>
      <c r="O209" s="1378"/>
      <c r="P209" s="1403" t="s">
        <v>685</v>
      </c>
      <c r="Q209" s="1378"/>
      <c r="R209" s="1403" t="s">
        <v>685</v>
      </c>
      <c r="S209" s="1378"/>
      <c r="T209" s="1402" t="s">
        <v>687</v>
      </c>
      <c r="U209" s="1378"/>
      <c r="V209" s="1378"/>
      <c r="W209" s="1378"/>
      <c r="X209" s="1378"/>
      <c r="Y209" s="1378"/>
      <c r="Z209" s="1378"/>
      <c r="AA209" s="1378"/>
      <c r="AB209" s="1403" t="s">
        <v>732</v>
      </c>
      <c r="AC209" s="1378"/>
      <c r="AD209" s="1378"/>
      <c r="AE209" s="1378"/>
      <c r="AF209" s="1378"/>
      <c r="AG209" s="1403" t="s">
        <v>733</v>
      </c>
      <c r="AH209" s="1378"/>
      <c r="AI209" s="1378"/>
      <c r="AJ209" s="1016" t="s">
        <v>417</v>
      </c>
      <c r="AK209" s="1404" t="s">
        <v>734</v>
      </c>
      <c r="AL209" s="1378"/>
      <c r="AM209" s="1378"/>
      <c r="AN209" s="1378"/>
      <c r="AO209" s="1378"/>
      <c r="AP209" s="1378"/>
      <c r="AQ209" s="1015">
        <v>1678000000</v>
      </c>
      <c r="AR209" s="1053">
        <v>0</v>
      </c>
      <c r="AS209" s="1015">
        <v>0</v>
      </c>
      <c r="AT209" s="1015">
        <v>0</v>
      </c>
      <c r="AU209" s="1015">
        <v>0</v>
      </c>
      <c r="AV209" s="1053">
        <v>16913818</v>
      </c>
      <c r="AW209" s="1015">
        <v>16913818</v>
      </c>
      <c r="AX209" s="1053">
        <v>38129564</v>
      </c>
      <c r="AY209" s="1015">
        <v>21215746</v>
      </c>
      <c r="AZ209" s="1053">
        <v>56903431</v>
      </c>
      <c r="BA209" s="1015">
        <v>18773867</v>
      </c>
      <c r="BB209" s="1015">
        <v>56903431</v>
      </c>
      <c r="BC209" s="1015">
        <v>0</v>
      </c>
      <c r="BD209" s="1015">
        <v>0</v>
      </c>
      <c r="BG209" s="1057">
        <v>1678000000</v>
      </c>
      <c r="BH209" s="1057">
        <v>0</v>
      </c>
      <c r="BI209" s="1057">
        <v>0</v>
      </c>
      <c r="BJ209" s="1057">
        <v>0</v>
      </c>
      <c r="BK209" s="1057">
        <v>0</v>
      </c>
      <c r="BL209" s="1057">
        <v>16913818</v>
      </c>
      <c r="BM209" s="1057">
        <v>16913818</v>
      </c>
      <c r="BN209" s="1057">
        <v>38129564</v>
      </c>
      <c r="BO209" s="1057">
        <v>21215746</v>
      </c>
      <c r="BP209" s="1057">
        <v>56903431</v>
      </c>
      <c r="BQ209" s="1057">
        <v>18773867</v>
      </c>
      <c r="BR209" s="1057">
        <v>56903431</v>
      </c>
      <c r="BS209" s="1057">
        <v>0</v>
      </c>
      <c r="BT209" s="1057">
        <v>0</v>
      </c>
    </row>
    <row r="210" spans="1:72" ht="21.95" customHeight="1" x14ac:dyDescent="0.2">
      <c r="A210" s="1008" t="str">
        <f t="shared" si="3"/>
        <v>C510800215</v>
      </c>
      <c r="B210" s="1411" t="s">
        <v>453</v>
      </c>
      <c r="C210" s="1378"/>
      <c r="D210" s="1411" t="s">
        <v>808</v>
      </c>
      <c r="E210" s="1378"/>
      <c r="F210" s="1411" t="s">
        <v>784</v>
      </c>
      <c r="G210" s="1378"/>
      <c r="H210" s="1411" t="s">
        <v>741</v>
      </c>
      <c r="I210" s="1378"/>
      <c r="J210" s="1411" t="s">
        <v>685</v>
      </c>
      <c r="K210" s="1378"/>
      <c r="L210" s="1378"/>
      <c r="M210" s="1411" t="s">
        <v>685</v>
      </c>
      <c r="N210" s="1378"/>
      <c r="O210" s="1378"/>
      <c r="P210" s="1411" t="s">
        <v>685</v>
      </c>
      <c r="Q210" s="1378"/>
      <c r="R210" s="1411" t="s">
        <v>685</v>
      </c>
      <c r="S210" s="1378"/>
      <c r="T210" s="1412" t="s">
        <v>687</v>
      </c>
      <c r="U210" s="1378"/>
      <c r="V210" s="1378"/>
      <c r="W210" s="1378"/>
      <c r="X210" s="1378"/>
      <c r="Y210" s="1378"/>
      <c r="Z210" s="1378"/>
      <c r="AA210" s="1378"/>
      <c r="AB210" s="1411" t="s">
        <v>732</v>
      </c>
      <c r="AC210" s="1378"/>
      <c r="AD210" s="1378"/>
      <c r="AE210" s="1378"/>
      <c r="AF210" s="1378"/>
      <c r="AG210" s="1411" t="s">
        <v>733</v>
      </c>
      <c r="AH210" s="1378"/>
      <c r="AI210" s="1378"/>
      <c r="AJ210" s="1019" t="s">
        <v>745</v>
      </c>
      <c r="AK210" s="1413" t="s">
        <v>781</v>
      </c>
      <c r="AL210" s="1378"/>
      <c r="AM210" s="1378"/>
      <c r="AN210" s="1378"/>
      <c r="AO210" s="1378"/>
      <c r="AP210" s="1378"/>
      <c r="AQ210" s="1015">
        <v>1140000000</v>
      </c>
      <c r="AR210" s="1053">
        <v>0</v>
      </c>
      <c r="AS210" s="1015">
        <v>1140000000</v>
      </c>
      <c r="AT210" s="1015">
        <v>0</v>
      </c>
      <c r="AU210" s="1015">
        <v>0</v>
      </c>
      <c r="AV210" s="1053">
        <v>0</v>
      </c>
      <c r="AW210" s="1015">
        <v>0</v>
      </c>
      <c r="AX210" s="1053">
        <v>0</v>
      </c>
      <c r="AY210" s="1015">
        <v>0</v>
      </c>
      <c r="AZ210" s="1053">
        <v>0</v>
      </c>
      <c r="BA210" s="1015">
        <v>0</v>
      </c>
      <c r="BB210" s="1015">
        <v>0</v>
      </c>
      <c r="BC210" s="1015">
        <v>0</v>
      </c>
      <c r="BD210" s="1015">
        <v>0</v>
      </c>
      <c r="BG210" s="1057">
        <v>1140000000</v>
      </c>
      <c r="BH210" s="1057">
        <v>0</v>
      </c>
      <c r="BI210" s="1057">
        <v>1140000000</v>
      </c>
      <c r="BJ210" s="1057">
        <v>0</v>
      </c>
      <c r="BK210" s="1057">
        <v>0</v>
      </c>
      <c r="BL210" s="1057">
        <v>0</v>
      </c>
      <c r="BM210" s="1057">
        <v>0</v>
      </c>
      <c r="BN210" s="1057">
        <v>0</v>
      </c>
      <c r="BO210" s="1057">
        <v>0</v>
      </c>
      <c r="BP210" s="1057">
        <v>0</v>
      </c>
      <c r="BQ210" s="1057">
        <v>0</v>
      </c>
      <c r="BR210" s="1057">
        <v>0</v>
      </c>
      <c r="BS210" s="1057">
        <v>0</v>
      </c>
      <c r="BT210" s="1057">
        <v>0</v>
      </c>
    </row>
    <row r="211" spans="1:72" ht="21.95" customHeight="1" x14ac:dyDescent="0.2">
      <c r="A211" s="1008" t="str">
        <f t="shared" si="3"/>
        <v>C51080020210</v>
      </c>
      <c r="B211" s="1411" t="s">
        <v>453</v>
      </c>
      <c r="C211" s="1378"/>
      <c r="D211" s="1411" t="s">
        <v>808</v>
      </c>
      <c r="E211" s="1378"/>
      <c r="F211" s="1411" t="s">
        <v>784</v>
      </c>
      <c r="G211" s="1378"/>
      <c r="H211" s="1411" t="s">
        <v>741</v>
      </c>
      <c r="I211" s="1378"/>
      <c r="J211" s="1411" t="s">
        <v>739</v>
      </c>
      <c r="K211" s="1378"/>
      <c r="L211" s="1378"/>
      <c r="M211" s="1411" t="s">
        <v>741</v>
      </c>
      <c r="N211" s="1378"/>
      <c r="O211" s="1378"/>
      <c r="P211" s="1411" t="s">
        <v>685</v>
      </c>
      <c r="Q211" s="1378"/>
      <c r="R211" s="1411" t="s">
        <v>685</v>
      </c>
      <c r="S211" s="1378"/>
      <c r="T211" s="1412" t="s">
        <v>592</v>
      </c>
      <c r="U211" s="1378"/>
      <c r="V211" s="1378"/>
      <c r="W211" s="1378"/>
      <c r="X211" s="1378"/>
      <c r="Y211" s="1378"/>
      <c r="Z211" s="1378"/>
      <c r="AA211" s="1378"/>
      <c r="AB211" s="1411" t="s">
        <v>732</v>
      </c>
      <c r="AC211" s="1378"/>
      <c r="AD211" s="1378"/>
      <c r="AE211" s="1378"/>
      <c r="AF211" s="1378"/>
      <c r="AG211" s="1411" t="s">
        <v>733</v>
      </c>
      <c r="AH211" s="1378"/>
      <c r="AI211" s="1378"/>
      <c r="AJ211" s="1019" t="s">
        <v>417</v>
      </c>
      <c r="AK211" s="1413" t="s">
        <v>734</v>
      </c>
      <c r="AL211" s="1378"/>
      <c r="AM211" s="1378"/>
      <c r="AN211" s="1378"/>
      <c r="AO211" s="1378"/>
      <c r="AP211" s="1378"/>
      <c r="AQ211" s="1015">
        <v>427828730</v>
      </c>
      <c r="AR211" s="1053">
        <v>0</v>
      </c>
      <c r="AS211" s="1015">
        <v>0</v>
      </c>
      <c r="AT211" s="1015">
        <v>0</v>
      </c>
      <c r="AU211" s="1015">
        <v>0</v>
      </c>
      <c r="AV211" s="1053">
        <v>0</v>
      </c>
      <c r="AW211" s="1015">
        <v>0</v>
      </c>
      <c r="AX211" s="1053">
        <v>12739522</v>
      </c>
      <c r="AY211" s="1015">
        <v>12739522</v>
      </c>
      <c r="AZ211" s="1053">
        <v>15714585</v>
      </c>
      <c r="BA211" s="1015">
        <v>2975063</v>
      </c>
      <c r="BB211" s="1015">
        <v>15714585</v>
      </c>
      <c r="BC211" s="1015">
        <v>0</v>
      </c>
      <c r="BD211" s="1015">
        <v>0</v>
      </c>
      <c r="BG211" s="1057">
        <v>427828730</v>
      </c>
      <c r="BH211" s="1057">
        <v>0</v>
      </c>
      <c r="BI211" s="1057">
        <v>0</v>
      </c>
      <c r="BJ211" s="1057">
        <v>0</v>
      </c>
      <c r="BK211" s="1057">
        <v>0</v>
      </c>
      <c r="BL211" s="1057">
        <v>0</v>
      </c>
      <c r="BM211" s="1057">
        <v>0</v>
      </c>
      <c r="BN211" s="1057">
        <v>12739522</v>
      </c>
      <c r="BO211" s="1057">
        <v>12739522</v>
      </c>
      <c r="BP211" s="1057">
        <v>15714585</v>
      </c>
      <c r="BQ211" s="1057">
        <v>2975063</v>
      </c>
      <c r="BR211" s="1057">
        <v>15714585</v>
      </c>
      <c r="BS211" s="1057">
        <v>0</v>
      </c>
      <c r="BT211" s="1057">
        <v>0</v>
      </c>
    </row>
    <row r="212" spans="1:72" ht="21.95" customHeight="1" x14ac:dyDescent="0.2">
      <c r="A212" s="1008" t="str">
        <f t="shared" si="3"/>
        <v>C51080020310</v>
      </c>
      <c r="B212" s="1411" t="s">
        <v>453</v>
      </c>
      <c r="C212" s="1378"/>
      <c r="D212" s="1411" t="s">
        <v>808</v>
      </c>
      <c r="E212" s="1378"/>
      <c r="F212" s="1411" t="s">
        <v>784</v>
      </c>
      <c r="G212" s="1378"/>
      <c r="H212" s="1411" t="s">
        <v>741</v>
      </c>
      <c r="I212" s="1378"/>
      <c r="J212" s="1411" t="s">
        <v>739</v>
      </c>
      <c r="K212" s="1378"/>
      <c r="L212" s="1378"/>
      <c r="M212" s="1411" t="s">
        <v>748</v>
      </c>
      <c r="N212" s="1378"/>
      <c r="O212" s="1378"/>
      <c r="P212" s="1411" t="s">
        <v>685</v>
      </c>
      <c r="Q212" s="1378"/>
      <c r="R212" s="1411" t="s">
        <v>685</v>
      </c>
      <c r="S212" s="1378"/>
      <c r="T212" s="1412" t="s">
        <v>593</v>
      </c>
      <c r="U212" s="1378"/>
      <c r="V212" s="1378"/>
      <c r="W212" s="1378"/>
      <c r="X212" s="1378"/>
      <c r="Y212" s="1378"/>
      <c r="Z212" s="1378"/>
      <c r="AA212" s="1378"/>
      <c r="AB212" s="1411" t="s">
        <v>732</v>
      </c>
      <c r="AC212" s="1378"/>
      <c r="AD212" s="1378"/>
      <c r="AE212" s="1378"/>
      <c r="AF212" s="1378"/>
      <c r="AG212" s="1411" t="s">
        <v>733</v>
      </c>
      <c r="AH212" s="1378"/>
      <c r="AI212" s="1378"/>
      <c r="AJ212" s="1019" t="s">
        <v>417</v>
      </c>
      <c r="AK212" s="1413" t="s">
        <v>734</v>
      </c>
      <c r="AL212" s="1378"/>
      <c r="AM212" s="1378"/>
      <c r="AN212" s="1378"/>
      <c r="AO212" s="1378"/>
      <c r="AP212" s="1378"/>
      <c r="AQ212" s="1015">
        <v>1250171270</v>
      </c>
      <c r="AR212" s="1053">
        <v>0</v>
      </c>
      <c r="AS212" s="1015">
        <v>0</v>
      </c>
      <c r="AT212" s="1015">
        <v>0</v>
      </c>
      <c r="AU212" s="1015">
        <v>0</v>
      </c>
      <c r="AV212" s="1053">
        <v>16913818</v>
      </c>
      <c r="AW212" s="1015">
        <v>16913818</v>
      </c>
      <c r="AX212" s="1053">
        <v>25390042</v>
      </c>
      <c r="AY212" s="1015">
        <v>8476224</v>
      </c>
      <c r="AZ212" s="1053">
        <v>41188846</v>
      </c>
      <c r="BA212" s="1015">
        <v>15798804</v>
      </c>
      <c r="BB212" s="1015">
        <v>41188846</v>
      </c>
      <c r="BC212" s="1015">
        <v>0</v>
      </c>
      <c r="BD212" s="1015">
        <v>0</v>
      </c>
      <c r="BG212" s="1057">
        <v>1250171270</v>
      </c>
      <c r="BH212" s="1057">
        <v>0</v>
      </c>
      <c r="BI212" s="1057">
        <v>0</v>
      </c>
      <c r="BJ212" s="1057">
        <v>0</v>
      </c>
      <c r="BK212" s="1057">
        <v>0</v>
      </c>
      <c r="BL212" s="1057">
        <v>16913818</v>
      </c>
      <c r="BM212" s="1057">
        <v>16913818</v>
      </c>
      <c r="BN212" s="1057">
        <v>25390042</v>
      </c>
      <c r="BO212" s="1057">
        <v>8476224</v>
      </c>
      <c r="BP212" s="1057">
        <v>41188846</v>
      </c>
      <c r="BQ212" s="1057">
        <v>15798804</v>
      </c>
      <c r="BR212" s="1057">
        <v>41188846</v>
      </c>
      <c r="BS212" s="1057">
        <v>0</v>
      </c>
      <c r="BT212" s="1057">
        <v>0</v>
      </c>
    </row>
    <row r="213" spans="1:72" ht="21.95" customHeight="1" x14ac:dyDescent="0.2">
      <c r="A213" s="1008" t="str">
        <f t="shared" si="3"/>
        <v>C52010</v>
      </c>
      <c r="B213" s="1403" t="s">
        <v>453</v>
      </c>
      <c r="C213" s="1378"/>
      <c r="D213" s="1403" t="s">
        <v>812</v>
      </c>
      <c r="E213" s="1378"/>
      <c r="F213" s="1403"/>
      <c r="G213" s="1378"/>
      <c r="H213" s="1403"/>
      <c r="I213" s="1378"/>
      <c r="J213" s="1403"/>
      <c r="K213" s="1378"/>
      <c r="L213" s="1378"/>
      <c r="M213" s="1403"/>
      <c r="N213" s="1378"/>
      <c r="O213" s="1378"/>
      <c r="P213" s="1403"/>
      <c r="Q213" s="1378"/>
      <c r="R213" s="1403"/>
      <c r="S213" s="1378"/>
      <c r="T213" s="1402" t="s">
        <v>813</v>
      </c>
      <c r="U213" s="1378"/>
      <c r="V213" s="1378"/>
      <c r="W213" s="1378"/>
      <c r="X213" s="1378"/>
      <c r="Y213" s="1378"/>
      <c r="Z213" s="1378"/>
      <c r="AA213" s="1378"/>
      <c r="AB213" s="1403" t="s">
        <v>732</v>
      </c>
      <c r="AC213" s="1378"/>
      <c r="AD213" s="1378"/>
      <c r="AE213" s="1378"/>
      <c r="AF213" s="1378"/>
      <c r="AG213" s="1403" t="s">
        <v>733</v>
      </c>
      <c r="AH213" s="1378"/>
      <c r="AI213" s="1378"/>
      <c r="AJ213" s="1016" t="s">
        <v>417</v>
      </c>
      <c r="AK213" s="1404" t="s">
        <v>734</v>
      </c>
      <c r="AL213" s="1378"/>
      <c r="AM213" s="1378"/>
      <c r="AN213" s="1378"/>
      <c r="AO213" s="1378"/>
      <c r="AP213" s="1378"/>
      <c r="AQ213" s="1015">
        <v>450000000</v>
      </c>
      <c r="AR213" s="1053">
        <v>111800332</v>
      </c>
      <c r="AS213" s="1015">
        <v>728101</v>
      </c>
      <c r="AT213" s="1015">
        <v>0</v>
      </c>
      <c r="AU213" s="1015">
        <v>0</v>
      </c>
      <c r="AV213" s="1053">
        <v>0</v>
      </c>
      <c r="AW213" s="1015">
        <v>111800332</v>
      </c>
      <c r="AX213" s="1053">
        <v>0</v>
      </c>
      <c r="AY213" s="1015">
        <v>0</v>
      </c>
      <c r="AZ213" s="1053">
        <v>0</v>
      </c>
      <c r="BA213" s="1015">
        <v>0</v>
      </c>
      <c r="BB213" s="1015">
        <v>0</v>
      </c>
      <c r="BC213" s="1015">
        <v>0</v>
      </c>
      <c r="BD213" s="1015">
        <v>0</v>
      </c>
      <c r="BG213" s="1057">
        <v>450000000</v>
      </c>
      <c r="BH213" s="1057">
        <v>111800332</v>
      </c>
      <c r="BI213" s="1057">
        <v>728101</v>
      </c>
      <c r="BJ213" s="1057">
        <v>0</v>
      </c>
      <c r="BK213" s="1057">
        <v>0</v>
      </c>
      <c r="BL213" s="1057">
        <v>0</v>
      </c>
      <c r="BM213" s="1057">
        <v>111800332</v>
      </c>
      <c r="BN213" s="1057">
        <v>0</v>
      </c>
      <c r="BO213" s="1057">
        <v>0</v>
      </c>
      <c r="BP213" s="1057">
        <v>0</v>
      </c>
      <c r="BQ213" s="1057">
        <v>0</v>
      </c>
      <c r="BR213" s="1057">
        <v>0</v>
      </c>
      <c r="BS213" s="1057">
        <v>0</v>
      </c>
      <c r="BT213" s="1057">
        <v>0</v>
      </c>
    </row>
    <row r="214" spans="1:72" ht="21.95" customHeight="1" x14ac:dyDescent="0.2">
      <c r="A214" s="1008" t="str">
        <f t="shared" si="3"/>
        <v>C52080010</v>
      </c>
      <c r="B214" s="1403" t="s">
        <v>453</v>
      </c>
      <c r="C214" s="1378"/>
      <c r="D214" s="1403" t="s">
        <v>812</v>
      </c>
      <c r="E214" s="1378"/>
      <c r="F214" s="1403" t="s">
        <v>784</v>
      </c>
      <c r="G214" s="1378"/>
      <c r="H214" s="1403"/>
      <c r="I214" s="1378"/>
      <c r="J214" s="1403"/>
      <c r="K214" s="1378"/>
      <c r="L214" s="1378"/>
      <c r="M214" s="1403"/>
      <c r="N214" s="1378"/>
      <c r="O214" s="1378"/>
      <c r="P214" s="1403"/>
      <c r="Q214" s="1378"/>
      <c r="R214" s="1403"/>
      <c r="S214" s="1378"/>
      <c r="T214" s="1402" t="s">
        <v>785</v>
      </c>
      <c r="U214" s="1378"/>
      <c r="V214" s="1378"/>
      <c r="W214" s="1378"/>
      <c r="X214" s="1378"/>
      <c r="Y214" s="1378"/>
      <c r="Z214" s="1378"/>
      <c r="AA214" s="1378"/>
      <c r="AB214" s="1403" t="s">
        <v>732</v>
      </c>
      <c r="AC214" s="1378"/>
      <c r="AD214" s="1378"/>
      <c r="AE214" s="1378"/>
      <c r="AF214" s="1378"/>
      <c r="AG214" s="1403" t="s">
        <v>733</v>
      </c>
      <c r="AH214" s="1378"/>
      <c r="AI214" s="1378"/>
      <c r="AJ214" s="1016" t="s">
        <v>417</v>
      </c>
      <c r="AK214" s="1404" t="s">
        <v>734</v>
      </c>
      <c r="AL214" s="1378"/>
      <c r="AM214" s="1378"/>
      <c r="AN214" s="1378"/>
      <c r="AO214" s="1378"/>
      <c r="AP214" s="1378"/>
      <c r="AQ214" s="1015">
        <v>450000000</v>
      </c>
      <c r="AR214" s="1053">
        <v>111800332</v>
      </c>
      <c r="AS214" s="1015">
        <v>728101</v>
      </c>
      <c r="AT214" s="1015">
        <v>0</v>
      </c>
      <c r="AU214" s="1015">
        <v>0</v>
      </c>
      <c r="AV214" s="1053">
        <v>0</v>
      </c>
      <c r="AW214" s="1015">
        <v>111800332</v>
      </c>
      <c r="AX214" s="1053">
        <v>0</v>
      </c>
      <c r="AY214" s="1015">
        <v>0</v>
      </c>
      <c r="AZ214" s="1053">
        <v>0</v>
      </c>
      <c r="BA214" s="1015">
        <v>0</v>
      </c>
      <c r="BB214" s="1015">
        <v>0</v>
      </c>
      <c r="BC214" s="1015">
        <v>0</v>
      </c>
      <c r="BD214" s="1015">
        <v>0</v>
      </c>
      <c r="BG214" s="1057">
        <v>450000000</v>
      </c>
      <c r="BH214" s="1057">
        <v>111800332</v>
      </c>
      <c r="BI214" s="1057">
        <v>728101</v>
      </c>
      <c r="BJ214" s="1057">
        <v>0</v>
      </c>
      <c r="BK214" s="1057">
        <v>0</v>
      </c>
      <c r="BL214" s="1057">
        <v>0</v>
      </c>
      <c r="BM214" s="1057">
        <v>111800332</v>
      </c>
      <c r="BN214" s="1057">
        <v>0</v>
      </c>
      <c r="BO214" s="1057">
        <v>0</v>
      </c>
      <c r="BP214" s="1057">
        <v>0</v>
      </c>
      <c r="BQ214" s="1057">
        <v>0</v>
      </c>
      <c r="BR214" s="1057">
        <v>0</v>
      </c>
      <c r="BS214" s="1057">
        <v>0</v>
      </c>
      <c r="BT214" s="1057">
        <v>0</v>
      </c>
    </row>
    <row r="215" spans="1:72" ht="21.95" customHeight="1" x14ac:dyDescent="0.2">
      <c r="A215" s="1008" t="str">
        <f t="shared" si="3"/>
        <v>C520800310</v>
      </c>
      <c r="B215" s="1411" t="s">
        <v>453</v>
      </c>
      <c r="C215" s="1378"/>
      <c r="D215" s="1411" t="s">
        <v>812</v>
      </c>
      <c r="E215" s="1378"/>
      <c r="F215" s="1411" t="s">
        <v>784</v>
      </c>
      <c r="G215" s="1378"/>
      <c r="H215" s="1411" t="s">
        <v>748</v>
      </c>
      <c r="I215" s="1378"/>
      <c r="J215" s="1411"/>
      <c r="K215" s="1378"/>
      <c r="L215" s="1378"/>
      <c r="M215" s="1411"/>
      <c r="N215" s="1378"/>
      <c r="O215" s="1378"/>
      <c r="P215" s="1411"/>
      <c r="Q215" s="1378"/>
      <c r="R215" s="1411"/>
      <c r="S215" s="1378"/>
      <c r="T215" s="1412" t="s">
        <v>594</v>
      </c>
      <c r="U215" s="1378"/>
      <c r="V215" s="1378"/>
      <c r="W215" s="1378"/>
      <c r="X215" s="1378"/>
      <c r="Y215" s="1378"/>
      <c r="Z215" s="1378"/>
      <c r="AA215" s="1378"/>
      <c r="AB215" s="1411" t="s">
        <v>732</v>
      </c>
      <c r="AC215" s="1378"/>
      <c r="AD215" s="1378"/>
      <c r="AE215" s="1378"/>
      <c r="AF215" s="1378"/>
      <c r="AG215" s="1411" t="s">
        <v>733</v>
      </c>
      <c r="AH215" s="1378"/>
      <c r="AI215" s="1378"/>
      <c r="AJ215" s="1019" t="s">
        <v>417</v>
      </c>
      <c r="AK215" s="1413" t="s">
        <v>734</v>
      </c>
      <c r="AL215" s="1378"/>
      <c r="AM215" s="1378"/>
      <c r="AN215" s="1378"/>
      <c r="AO215" s="1378"/>
      <c r="AP215" s="1378"/>
      <c r="AQ215" s="1015">
        <v>450000000</v>
      </c>
      <c r="AR215" s="1053">
        <v>111800332</v>
      </c>
      <c r="AS215" s="1015">
        <v>728101</v>
      </c>
      <c r="AT215" s="1015">
        <v>0</v>
      </c>
      <c r="AU215" s="1015">
        <v>0</v>
      </c>
      <c r="AV215" s="1053">
        <v>0</v>
      </c>
      <c r="AW215" s="1015">
        <v>111800332</v>
      </c>
      <c r="AX215" s="1053">
        <v>0</v>
      </c>
      <c r="AY215" s="1015">
        <v>0</v>
      </c>
      <c r="AZ215" s="1053">
        <v>0</v>
      </c>
      <c r="BA215" s="1015">
        <v>0</v>
      </c>
      <c r="BB215" s="1015">
        <v>0</v>
      </c>
      <c r="BC215" s="1015">
        <v>0</v>
      </c>
      <c r="BD215" s="1015">
        <v>0</v>
      </c>
      <c r="BG215" s="1057">
        <v>450000000</v>
      </c>
      <c r="BH215" s="1057">
        <v>111800332</v>
      </c>
      <c r="BI215" s="1057">
        <v>728101</v>
      </c>
      <c r="BJ215" s="1057">
        <v>0</v>
      </c>
      <c r="BK215" s="1057">
        <v>0</v>
      </c>
      <c r="BL215" s="1057">
        <v>0</v>
      </c>
      <c r="BM215" s="1057">
        <v>111800332</v>
      </c>
      <c r="BN215" s="1057">
        <v>0</v>
      </c>
      <c r="BO215" s="1057">
        <v>0</v>
      </c>
      <c r="BP215" s="1057">
        <v>0</v>
      </c>
      <c r="BQ215" s="1057">
        <v>0</v>
      </c>
      <c r="BR215" s="1057">
        <v>0</v>
      </c>
      <c r="BS215" s="1057">
        <v>0</v>
      </c>
      <c r="BT215" s="1057">
        <v>0</v>
      </c>
    </row>
    <row r="216" spans="1:72" ht="21.95" customHeight="1" x14ac:dyDescent="0.2">
      <c r="A216" s="1008" t="str">
        <f t="shared" si="3"/>
        <v>C67010</v>
      </c>
      <c r="B216" s="1403" t="s">
        <v>453</v>
      </c>
      <c r="C216" s="1378"/>
      <c r="D216" s="1403" t="s">
        <v>814</v>
      </c>
      <c r="E216" s="1378"/>
      <c r="F216" s="1403"/>
      <c r="G216" s="1378"/>
      <c r="H216" s="1403"/>
      <c r="I216" s="1378"/>
      <c r="J216" s="1403"/>
      <c r="K216" s="1378"/>
      <c r="L216" s="1378"/>
      <c r="M216" s="1403"/>
      <c r="N216" s="1378"/>
      <c r="O216" s="1378"/>
      <c r="P216" s="1403"/>
      <c r="Q216" s="1378"/>
      <c r="R216" s="1403"/>
      <c r="S216" s="1378"/>
      <c r="T216" s="1402" t="s">
        <v>815</v>
      </c>
      <c r="U216" s="1378"/>
      <c r="V216" s="1378"/>
      <c r="W216" s="1378"/>
      <c r="X216" s="1378"/>
      <c r="Y216" s="1378"/>
      <c r="Z216" s="1378"/>
      <c r="AA216" s="1378"/>
      <c r="AB216" s="1403" t="s">
        <v>732</v>
      </c>
      <c r="AC216" s="1378"/>
      <c r="AD216" s="1378"/>
      <c r="AE216" s="1378"/>
      <c r="AF216" s="1378"/>
      <c r="AG216" s="1403" t="s">
        <v>733</v>
      </c>
      <c r="AH216" s="1378"/>
      <c r="AI216" s="1378"/>
      <c r="AJ216" s="1016" t="s">
        <v>417</v>
      </c>
      <c r="AK216" s="1404" t="s">
        <v>734</v>
      </c>
      <c r="AL216" s="1378"/>
      <c r="AM216" s="1378"/>
      <c r="AN216" s="1378"/>
      <c r="AO216" s="1378"/>
      <c r="AP216" s="1378"/>
      <c r="AQ216" s="1015">
        <v>3150000000</v>
      </c>
      <c r="AR216" s="1053">
        <v>90000000</v>
      </c>
      <c r="AS216" s="1015">
        <v>0</v>
      </c>
      <c r="AT216" s="1015">
        <v>0</v>
      </c>
      <c r="AU216" s="1015">
        <v>0</v>
      </c>
      <c r="AV216" s="1053">
        <v>61698827</v>
      </c>
      <c r="AW216" s="1015">
        <v>28301173</v>
      </c>
      <c r="AX216" s="1053">
        <v>641329201</v>
      </c>
      <c r="AY216" s="1015">
        <v>579630374</v>
      </c>
      <c r="AZ216" s="1053">
        <v>664711155</v>
      </c>
      <c r="BA216" s="1015">
        <v>23381954</v>
      </c>
      <c r="BB216" s="1015">
        <v>664711155</v>
      </c>
      <c r="BC216" s="1015">
        <v>0</v>
      </c>
      <c r="BD216" s="1015">
        <v>0</v>
      </c>
      <c r="BG216" s="1057">
        <v>3150000000</v>
      </c>
      <c r="BH216" s="1057">
        <v>90000000</v>
      </c>
      <c r="BI216" s="1057">
        <v>0</v>
      </c>
      <c r="BJ216" s="1057">
        <v>0</v>
      </c>
      <c r="BK216" s="1057">
        <v>0</v>
      </c>
      <c r="BL216" s="1057">
        <v>61698827</v>
      </c>
      <c r="BM216" s="1057">
        <v>28301173</v>
      </c>
      <c r="BN216" s="1057">
        <v>641329201</v>
      </c>
      <c r="BO216" s="1057">
        <v>579630374</v>
      </c>
      <c r="BP216" s="1057">
        <v>664711155</v>
      </c>
      <c r="BQ216" s="1057">
        <v>23381954</v>
      </c>
      <c r="BR216" s="1057">
        <v>664711155</v>
      </c>
      <c r="BS216" s="1057">
        <v>0</v>
      </c>
      <c r="BT216" s="1057">
        <v>0</v>
      </c>
    </row>
    <row r="217" spans="1:72" ht="21.95" customHeight="1" x14ac:dyDescent="0.2">
      <c r="A217" s="1008" t="str">
        <f t="shared" si="3"/>
        <v>C670150710</v>
      </c>
      <c r="B217" s="1403" t="s">
        <v>453</v>
      </c>
      <c r="C217" s="1378"/>
      <c r="D217" s="1403" t="s">
        <v>814</v>
      </c>
      <c r="E217" s="1378"/>
      <c r="F217" s="1403" t="s">
        <v>795</v>
      </c>
      <c r="G217" s="1378"/>
      <c r="H217" s="1403"/>
      <c r="I217" s="1378"/>
      <c r="J217" s="1403"/>
      <c r="K217" s="1378"/>
      <c r="L217" s="1378"/>
      <c r="M217" s="1403"/>
      <c r="N217" s="1378"/>
      <c r="O217" s="1378"/>
      <c r="P217" s="1403"/>
      <c r="Q217" s="1378"/>
      <c r="R217" s="1403"/>
      <c r="S217" s="1378"/>
      <c r="T217" s="1402" t="s">
        <v>796</v>
      </c>
      <c r="U217" s="1378"/>
      <c r="V217" s="1378"/>
      <c r="W217" s="1378"/>
      <c r="X217" s="1378"/>
      <c r="Y217" s="1378"/>
      <c r="Z217" s="1378"/>
      <c r="AA217" s="1378"/>
      <c r="AB217" s="1403" t="s">
        <v>732</v>
      </c>
      <c r="AC217" s="1378"/>
      <c r="AD217" s="1378"/>
      <c r="AE217" s="1378"/>
      <c r="AF217" s="1378"/>
      <c r="AG217" s="1403" t="s">
        <v>733</v>
      </c>
      <c r="AH217" s="1378"/>
      <c r="AI217" s="1378"/>
      <c r="AJ217" s="1016" t="s">
        <v>417</v>
      </c>
      <c r="AK217" s="1404" t="s">
        <v>734</v>
      </c>
      <c r="AL217" s="1378"/>
      <c r="AM217" s="1378"/>
      <c r="AN217" s="1378"/>
      <c r="AO217" s="1378"/>
      <c r="AP217" s="1378"/>
      <c r="AQ217" s="1015">
        <v>2300000000</v>
      </c>
      <c r="AR217" s="1053">
        <v>0</v>
      </c>
      <c r="AS217" s="1015">
        <v>0</v>
      </c>
      <c r="AT217" s="1015">
        <v>0</v>
      </c>
      <c r="AU217" s="1015">
        <v>0</v>
      </c>
      <c r="AV217" s="1053">
        <v>45218101</v>
      </c>
      <c r="AW217" s="1015">
        <v>45218101</v>
      </c>
      <c r="AX217" s="1053">
        <v>592421955</v>
      </c>
      <c r="AY217" s="1015">
        <v>547203854</v>
      </c>
      <c r="AZ217" s="1053">
        <v>608756815</v>
      </c>
      <c r="BA217" s="1015">
        <v>16334860</v>
      </c>
      <c r="BB217" s="1015">
        <v>608756815</v>
      </c>
      <c r="BC217" s="1015">
        <v>0</v>
      </c>
      <c r="BD217" s="1015">
        <v>0</v>
      </c>
      <c r="BG217" s="1057">
        <v>2300000000</v>
      </c>
      <c r="BH217" s="1057">
        <v>0</v>
      </c>
      <c r="BI217" s="1057">
        <v>0</v>
      </c>
      <c r="BJ217" s="1057">
        <v>0</v>
      </c>
      <c r="BK217" s="1057">
        <v>0</v>
      </c>
      <c r="BL217" s="1057">
        <v>45218101</v>
      </c>
      <c r="BM217" s="1057">
        <v>45218101</v>
      </c>
      <c r="BN217" s="1057">
        <v>592421955</v>
      </c>
      <c r="BO217" s="1057">
        <v>547203854</v>
      </c>
      <c r="BP217" s="1057">
        <v>608756815</v>
      </c>
      <c r="BQ217" s="1057">
        <v>16334860</v>
      </c>
      <c r="BR217" s="1057">
        <v>608756815</v>
      </c>
      <c r="BS217" s="1057">
        <v>0</v>
      </c>
      <c r="BT217" s="1057">
        <v>0</v>
      </c>
    </row>
    <row r="218" spans="1:72" ht="21.95" customHeight="1" x14ac:dyDescent="0.2">
      <c r="A218" s="1008" t="str">
        <f t="shared" si="3"/>
        <v>C6701507310</v>
      </c>
      <c r="B218" s="1403" t="s">
        <v>453</v>
      </c>
      <c r="C218" s="1378"/>
      <c r="D218" s="1403" t="s">
        <v>814</v>
      </c>
      <c r="E218" s="1378"/>
      <c r="F218" s="1403" t="s">
        <v>795</v>
      </c>
      <c r="G218" s="1378"/>
      <c r="H218" s="1403" t="s">
        <v>748</v>
      </c>
      <c r="I218" s="1378"/>
      <c r="J218" s="1403" t="s">
        <v>685</v>
      </c>
      <c r="K218" s="1378"/>
      <c r="L218" s="1378"/>
      <c r="M218" s="1403" t="s">
        <v>685</v>
      </c>
      <c r="N218" s="1378"/>
      <c r="O218" s="1378"/>
      <c r="P218" s="1403" t="s">
        <v>685</v>
      </c>
      <c r="Q218" s="1378"/>
      <c r="R218" s="1403" t="s">
        <v>685</v>
      </c>
      <c r="S218" s="1378"/>
      <c r="T218" s="1402" t="s">
        <v>816</v>
      </c>
      <c r="U218" s="1378"/>
      <c r="V218" s="1378"/>
      <c r="W218" s="1378"/>
      <c r="X218" s="1378"/>
      <c r="Y218" s="1378"/>
      <c r="Z218" s="1378"/>
      <c r="AA218" s="1378"/>
      <c r="AB218" s="1403" t="s">
        <v>732</v>
      </c>
      <c r="AC218" s="1378"/>
      <c r="AD218" s="1378"/>
      <c r="AE218" s="1378"/>
      <c r="AF218" s="1378"/>
      <c r="AG218" s="1403" t="s">
        <v>733</v>
      </c>
      <c r="AH218" s="1378"/>
      <c r="AI218" s="1378"/>
      <c r="AJ218" s="1016" t="s">
        <v>417</v>
      </c>
      <c r="AK218" s="1404" t="s">
        <v>734</v>
      </c>
      <c r="AL218" s="1378"/>
      <c r="AM218" s="1378"/>
      <c r="AN218" s="1378"/>
      <c r="AO218" s="1378"/>
      <c r="AP218" s="1378"/>
      <c r="AQ218" s="1015">
        <v>2300000000</v>
      </c>
      <c r="AR218" s="1053">
        <v>0</v>
      </c>
      <c r="AS218" s="1015">
        <v>0</v>
      </c>
      <c r="AT218" s="1015">
        <v>0</v>
      </c>
      <c r="AU218" s="1015">
        <v>0</v>
      </c>
      <c r="AV218" s="1053">
        <v>45218101</v>
      </c>
      <c r="AW218" s="1015">
        <v>45218101</v>
      </c>
      <c r="AX218" s="1053">
        <v>592421955</v>
      </c>
      <c r="AY218" s="1015">
        <v>547203854</v>
      </c>
      <c r="AZ218" s="1053">
        <v>608756815</v>
      </c>
      <c r="BA218" s="1015">
        <v>16334860</v>
      </c>
      <c r="BB218" s="1015">
        <v>608756815</v>
      </c>
      <c r="BC218" s="1015">
        <v>0</v>
      </c>
      <c r="BD218" s="1015">
        <v>0</v>
      </c>
      <c r="BG218" s="1057">
        <v>2300000000</v>
      </c>
      <c r="BH218" s="1057">
        <v>0</v>
      </c>
      <c r="BI218" s="1057">
        <v>0</v>
      </c>
      <c r="BJ218" s="1057">
        <v>0</v>
      </c>
      <c r="BK218" s="1057">
        <v>0</v>
      </c>
      <c r="BL218" s="1057">
        <v>45218101</v>
      </c>
      <c r="BM218" s="1057">
        <v>45218101</v>
      </c>
      <c r="BN218" s="1057">
        <v>592421955</v>
      </c>
      <c r="BO218" s="1057">
        <v>547203854</v>
      </c>
      <c r="BP218" s="1057">
        <v>608756815</v>
      </c>
      <c r="BQ218" s="1057">
        <v>16334860</v>
      </c>
      <c r="BR218" s="1057">
        <v>608756815</v>
      </c>
      <c r="BS218" s="1057">
        <v>0</v>
      </c>
      <c r="BT218" s="1057">
        <v>0</v>
      </c>
    </row>
    <row r="219" spans="1:72" ht="21.95" customHeight="1" x14ac:dyDescent="0.2">
      <c r="A219" s="1008" t="str">
        <f t="shared" ref="A219:A224" si="4">+B219&amp;D219&amp;F219&amp;H219&amp;J219&amp;M219&amp;AJ219</f>
        <v>C67015073010</v>
      </c>
      <c r="B219" s="1403" t="s">
        <v>453</v>
      </c>
      <c r="C219" s="1378"/>
      <c r="D219" s="1403" t="s">
        <v>814</v>
      </c>
      <c r="E219" s="1378"/>
      <c r="F219" s="1403" t="s">
        <v>795</v>
      </c>
      <c r="G219" s="1378"/>
      <c r="H219" s="1403" t="s">
        <v>748</v>
      </c>
      <c r="I219" s="1378"/>
      <c r="J219" s="1403" t="s">
        <v>739</v>
      </c>
      <c r="K219" s="1378"/>
      <c r="L219" s="1378"/>
      <c r="M219" s="1403" t="s">
        <v>685</v>
      </c>
      <c r="N219" s="1378"/>
      <c r="O219" s="1378"/>
      <c r="P219" s="1403" t="s">
        <v>685</v>
      </c>
      <c r="Q219" s="1378"/>
      <c r="R219" s="1403" t="s">
        <v>685</v>
      </c>
      <c r="S219" s="1378"/>
      <c r="T219" s="1402" t="s">
        <v>816</v>
      </c>
      <c r="U219" s="1378"/>
      <c r="V219" s="1378"/>
      <c r="W219" s="1378"/>
      <c r="X219" s="1378"/>
      <c r="Y219" s="1378"/>
      <c r="Z219" s="1378"/>
      <c r="AA219" s="1378"/>
      <c r="AB219" s="1403" t="s">
        <v>732</v>
      </c>
      <c r="AC219" s="1378"/>
      <c r="AD219" s="1378"/>
      <c r="AE219" s="1378"/>
      <c r="AF219" s="1378"/>
      <c r="AG219" s="1403" t="s">
        <v>733</v>
      </c>
      <c r="AH219" s="1378"/>
      <c r="AI219" s="1378"/>
      <c r="AJ219" s="1016" t="s">
        <v>417</v>
      </c>
      <c r="AK219" s="1404" t="s">
        <v>734</v>
      </c>
      <c r="AL219" s="1378"/>
      <c r="AM219" s="1378"/>
      <c r="AN219" s="1378"/>
      <c r="AO219" s="1378"/>
      <c r="AP219" s="1378"/>
      <c r="AQ219" s="1015">
        <v>2300000000</v>
      </c>
      <c r="AR219" s="1053">
        <v>0</v>
      </c>
      <c r="AS219" s="1015">
        <v>0</v>
      </c>
      <c r="AT219" s="1015">
        <v>0</v>
      </c>
      <c r="AU219" s="1015">
        <v>0</v>
      </c>
      <c r="AV219" s="1053">
        <v>45218101</v>
      </c>
      <c r="AW219" s="1015">
        <v>45218101</v>
      </c>
      <c r="AX219" s="1053">
        <v>592421955</v>
      </c>
      <c r="AY219" s="1015">
        <v>547203854</v>
      </c>
      <c r="AZ219" s="1053">
        <v>608756815</v>
      </c>
      <c r="BA219" s="1015">
        <v>16334860</v>
      </c>
      <c r="BB219" s="1015">
        <v>608756815</v>
      </c>
      <c r="BC219" s="1015">
        <v>0</v>
      </c>
      <c r="BD219" s="1015">
        <v>0</v>
      </c>
      <c r="BG219" s="1057">
        <v>2300000000</v>
      </c>
      <c r="BH219" s="1057">
        <v>0</v>
      </c>
      <c r="BI219" s="1057">
        <v>0</v>
      </c>
      <c r="BJ219" s="1057">
        <v>0</v>
      </c>
      <c r="BK219" s="1057">
        <v>0</v>
      </c>
      <c r="BL219" s="1057">
        <v>45218101</v>
      </c>
      <c r="BM219" s="1057">
        <v>45218101</v>
      </c>
      <c r="BN219" s="1057">
        <v>592421955</v>
      </c>
      <c r="BO219" s="1057">
        <v>547203854</v>
      </c>
      <c r="BP219" s="1057">
        <v>608756815</v>
      </c>
      <c r="BQ219" s="1057">
        <v>16334860</v>
      </c>
      <c r="BR219" s="1057">
        <v>608756815</v>
      </c>
      <c r="BS219" s="1057">
        <v>0</v>
      </c>
      <c r="BT219" s="1057">
        <v>0</v>
      </c>
    </row>
    <row r="220" spans="1:72" ht="21.95" customHeight="1" x14ac:dyDescent="0.2">
      <c r="A220" s="1008" t="str">
        <f t="shared" si="4"/>
        <v>C670150730210</v>
      </c>
      <c r="B220" s="1411" t="s">
        <v>453</v>
      </c>
      <c r="C220" s="1378"/>
      <c r="D220" s="1411" t="s">
        <v>814</v>
      </c>
      <c r="E220" s="1378"/>
      <c r="F220" s="1411" t="s">
        <v>795</v>
      </c>
      <c r="G220" s="1378"/>
      <c r="H220" s="1411" t="s">
        <v>748</v>
      </c>
      <c r="I220" s="1378"/>
      <c r="J220" s="1411" t="s">
        <v>739</v>
      </c>
      <c r="K220" s="1378"/>
      <c r="L220" s="1378"/>
      <c r="M220" s="1411" t="s">
        <v>741</v>
      </c>
      <c r="N220" s="1378"/>
      <c r="O220" s="1378"/>
      <c r="P220" s="1411" t="s">
        <v>685</v>
      </c>
      <c r="Q220" s="1378"/>
      <c r="R220" s="1411" t="s">
        <v>685</v>
      </c>
      <c r="S220" s="1378"/>
      <c r="T220" s="1412" t="s">
        <v>595</v>
      </c>
      <c r="U220" s="1378"/>
      <c r="V220" s="1378"/>
      <c r="W220" s="1378"/>
      <c r="X220" s="1378"/>
      <c r="Y220" s="1378"/>
      <c r="Z220" s="1378"/>
      <c r="AA220" s="1378"/>
      <c r="AB220" s="1411" t="s">
        <v>732</v>
      </c>
      <c r="AC220" s="1378"/>
      <c r="AD220" s="1378"/>
      <c r="AE220" s="1378"/>
      <c r="AF220" s="1378"/>
      <c r="AG220" s="1411" t="s">
        <v>733</v>
      </c>
      <c r="AH220" s="1378"/>
      <c r="AI220" s="1378"/>
      <c r="AJ220" s="1019" t="s">
        <v>417</v>
      </c>
      <c r="AK220" s="1413" t="s">
        <v>734</v>
      </c>
      <c r="AL220" s="1378"/>
      <c r="AM220" s="1378"/>
      <c r="AN220" s="1378"/>
      <c r="AO220" s="1378"/>
      <c r="AP220" s="1378"/>
      <c r="AQ220" s="1015">
        <v>1500000000</v>
      </c>
      <c r="AR220" s="1053">
        <v>0</v>
      </c>
      <c r="AS220" s="1015">
        <v>0</v>
      </c>
      <c r="AT220" s="1015">
        <v>0</v>
      </c>
      <c r="AU220" s="1015">
        <v>0</v>
      </c>
      <c r="AV220" s="1053">
        <v>11784000</v>
      </c>
      <c r="AW220" s="1015">
        <v>11784000</v>
      </c>
      <c r="AX220" s="1053">
        <v>437019850</v>
      </c>
      <c r="AY220" s="1015">
        <v>425235850</v>
      </c>
      <c r="AZ220" s="1053">
        <v>437019850</v>
      </c>
      <c r="BA220" s="1015">
        <v>0</v>
      </c>
      <c r="BB220" s="1015">
        <v>437019850</v>
      </c>
      <c r="BC220" s="1015">
        <v>0</v>
      </c>
      <c r="BD220" s="1015">
        <v>0</v>
      </c>
      <c r="BG220" s="1057">
        <v>1500000000</v>
      </c>
      <c r="BH220" s="1057">
        <v>0</v>
      </c>
      <c r="BI220" s="1057">
        <v>0</v>
      </c>
      <c r="BJ220" s="1057">
        <v>0</v>
      </c>
      <c r="BK220" s="1057">
        <v>0</v>
      </c>
      <c r="BL220" s="1057">
        <v>11784000</v>
      </c>
      <c r="BM220" s="1057">
        <v>11784000</v>
      </c>
      <c r="BN220" s="1057">
        <v>437019850</v>
      </c>
      <c r="BO220" s="1057">
        <v>425235850</v>
      </c>
      <c r="BP220" s="1057">
        <v>437019850</v>
      </c>
      <c r="BQ220" s="1057">
        <v>0</v>
      </c>
      <c r="BR220" s="1057">
        <v>437019850</v>
      </c>
      <c r="BS220" s="1057">
        <v>0</v>
      </c>
      <c r="BT220" s="1057">
        <v>0</v>
      </c>
    </row>
    <row r="221" spans="1:72" ht="21.95" customHeight="1" x14ac:dyDescent="0.2">
      <c r="A221" s="1008" t="str">
        <f t="shared" si="4"/>
        <v>C670150730310</v>
      </c>
      <c r="B221" s="1411" t="s">
        <v>453</v>
      </c>
      <c r="C221" s="1378"/>
      <c r="D221" s="1411" t="s">
        <v>814</v>
      </c>
      <c r="E221" s="1378"/>
      <c r="F221" s="1411" t="s">
        <v>795</v>
      </c>
      <c r="G221" s="1378"/>
      <c r="H221" s="1411" t="s">
        <v>748</v>
      </c>
      <c r="I221" s="1378"/>
      <c r="J221" s="1411" t="s">
        <v>739</v>
      </c>
      <c r="K221" s="1378"/>
      <c r="L221" s="1378"/>
      <c r="M221" s="1411" t="s">
        <v>748</v>
      </c>
      <c r="N221" s="1378"/>
      <c r="O221" s="1378"/>
      <c r="P221" s="1411" t="s">
        <v>685</v>
      </c>
      <c r="Q221" s="1378"/>
      <c r="R221" s="1411" t="s">
        <v>685</v>
      </c>
      <c r="S221" s="1378"/>
      <c r="T221" s="1412" t="s">
        <v>596</v>
      </c>
      <c r="U221" s="1378"/>
      <c r="V221" s="1378"/>
      <c r="W221" s="1378"/>
      <c r="X221" s="1378"/>
      <c r="Y221" s="1378"/>
      <c r="Z221" s="1378"/>
      <c r="AA221" s="1378"/>
      <c r="AB221" s="1411" t="s">
        <v>732</v>
      </c>
      <c r="AC221" s="1378"/>
      <c r="AD221" s="1378"/>
      <c r="AE221" s="1378"/>
      <c r="AF221" s="1378"/>
      <c r="AG221" s="1411" t="s">
        <v>733</v>
      </c>
      <c r="AH221" s="1378"/>
      <c r="AI221" s="1378"/>
      <c r="AJ221" s="1019" t="s">
        <v>417</v>
      </c>
      <c r="AK221" s="1413" t="s">
        <v>734</v>
      </c>
      <c r="AL221" s="1378"/>
      <c r="AM221" s="1378"/>
      <c r="AN221" s="1378"/>
      <c r="AO221" s="1378"/>
      <c r="AP221" s="1378"/>
      <c r="AQ221" s="1015">
        <v>800000000</v>
      </c>
      <c r="AR221" s="1053">
        <v>0</v>
      </c>
      <c r="AS221" s="1015">
        <v>0</v>
      </c>
      <c r="AT221" s="1015">
        <v>0</v>
      </c>
      <c r="AU221" s="1015">
        <v>0</v>
      </c>
      <c r="AV221" s="1053">
        <v>33434101</v>
      </c>
      <c r="AW221" s="1015">
        <v>33434101</v>
      </c>
      <c r="AX221" s="1053">
        <v>155402105</v>
      </c>
      <c r="AY221" s="1015">
        <v>121968004</v>
      </c>
      <c r="AZ221" s="1053">
        <v>171736965</v>
      </c>
      <c r="BA221" s="1015">
        <v>16334860</v>
      </c>
      <c r="BB221" s="1015">
        <v>171736965</v>
      </c>
      <c r="BC221" s="1015">
        <v>0</v>
      </c>
      <c r="BD221" s="1015">
        <v>0</v>
      </c>
      <c r="BG221" s="1057">
        <v>800000000</v>
      </c>
      <c r="BH221" s="1057">
        <v>0</v>
      </c>
      <c r="BI221" s="1057">
        <v>0</v>
      </c>
      <c r="BJ221" s="1057">
        <v>0</v>
      </c>
      <c r="BK221" s="1057">
        <v>0</v>
      </c>
      <c r="BL221" s="1057">
        <v>33434101</v>
      </c>
      <c r="BM221" s="1057">
        <v>33434101</v>
      </c>
      <c r="BN221" s="1057">
        <v>155402105</v>
      </c>
      <c r="BO221" s="1057">
        <v>121968004</v>
      </c>
      <c r="BP221" s="1057">
        <v>171736965</v>
      </c>
      <c r="BQ221" s="1057">
        <v>16334860</v>
      </c>
      <c r="BR221" s="1057">
        <v>171736965</v>
      </c>
      <c r="BS221" s="1057">
        <v>0</v>
      </c>
      <c r="BT221" s="1057">
        <v>0</v>
      </c>
    </row>
    <row r="222" spans="1:72" ht="21.95" customHeight="1" x14ac:dyDescent="0.2">
      <c r="A222" s="1008" t="str">
        <f t="shared" si="4"/>
        <v>C670150810</v>
      </c>
      <c r="B222" s="1403" t="s">
        <v>453</v>
      </c>
      <c r="C222" s="1378"/>
      <c r="D222" s="1403" t="s">
        <v>814</v>
      </c>
      <c r="E222" s="1378"/>
      <c r="F222" s="1403" t="s">
        <v>817</v>
      </c>
      <c r="G222" s="1378"/>
      <c r="H222" s="1403"/>
      <c r="I222" s="1378"/>
      <c r="J222" s="1403"/>
      <c r="K222" s="1378"/>
      <c r="L222" s="1378"/>
      <c r="M222" s="1403"/>
      <c r="N222" s="1378"/>
      <c r="O222" s="1378"/>
      <c r="P222" s="1403"/>
      <c r="Q222" s="1378"/>
      <c r="R222" s="1403"/>
      <c r="S222" s="1378"/>
      <c r="T222" s="1402" t="s">
        <v>818</v>
      </c>
      <c r="U222" s="1378"/>
      <c r="V222" s="1378"/>
      <c r="W222" s="1378"/>
      <c r="X222" s="1378"/>
      <c r="Y222" s="1378"/>
      <c r="Z222" s="1378"/>
      <c r="AA222" s="1378"/>
      <c r="AB222" s="1403" t="s">
        <v>732</v>
      </c>
      <c r="AC222" s="1378"/>
      <c r="AD222" s="1378"/>
      <c r="AE222" s="1378"/>
      <c r="AF222" s="1378"/>
      <c r="AG222" s="1403" t="s">
        <v>733</v>
      </c>
      <c r="AH222" s="1378"/>
      <c r="AI222" s="1378"/>
      <c r="AJ222" s="1016" t="s">
        <v>417</v>
      </c>
      <c r="AK222" s="1404" t="s">
        <v>734</v>
      </c>
      <c r="AL222" s="1378"/>
      <c r="AM222" s="1378"/>
      <c r="AN222" s="1378"/>
      <c r="AO222" s="1378"/>
      <c r="AP222" s="1378"/>
      <c r="AQ222" s="1015">
        <v>850000000</v>
      </c>
      <c r="AR222" s="1053">
        <v>90000000</v>
      </c>
      <c r="AS222" s="1015">
        <v>0</v>
      </c>
      <c r="AT222" s="1015">
        <v>0</v>
      </c>
      <c r="AU222" s="1015">
        <v>0</v>
      </c>
      <c r="AV222" s="1053">
        <v>16480726</v>
      </c>
      <c r="AW222" s="1015">
        <v>73519274</v>
      </c>
      <c r="AX222" s="1053">
        <v>48907246</v>
      </c>
      <c r="AY222" s="1015">
        <v>32426520</v>
      </c>
      <c r="AZ222" s="1053">
        <v>55954340</v>
      </c>
      <c r="BA222" s="1015">
        <v>7047094</v>
      </c>
      <c r="BB222" s="1015">
        <v>55954340</v>
      </c>
      <c r="BC222" s="1015">
        <v>0</v>
      </c>
      <c r="BD222" s="1015">
        <v>0</v>
      </c>
      <c r="BG222" s="1057">
        <v>850000000</v>
      </c>
      <c r="BH222" s="1057">
        <v>90000000</v>
      </c>
      <c r="BI222" s="1057">
        <v>0</v>
      </c>
      <c r="BJ222" s="1057">
        <v>0</v>
      </c>
      <c r="BK222" s="1057">
        <v>0</v>
      </c>
      <c r="BL222" s="1057">
        <v>16480726</v>
      </c>
      <c r="BM222" s="1057">
        <v>73519274</v>
      </c>
      <c r="BN222" s="1057">
        <v>48907246</v>
      </c>
      <c r="BO222" s="1057">
        <v>32426520</v>
      </c>
      <c r="BP222" s="1057">
        <v>55954340</v>
      </c>
      <c r="BQ222" s="1057">
        <v>7047094</v>
      </c>
      <c r="BR222" s="1057">
        <v>55954340</v>
      </c>
      <c r="BS222" s="1057">
        <v>0</v>
      </c>
      <c r="BT222" s="1057">
        <v>0</v>
      </c>
    </row>
    <row r="223" spans="1:72" ht="21.95" customHeight="1" x14ac:dyDescent="0.2">
      <c r="A223" s="1008" t="str">
        <f t="shared" si="4"/>
        <v>C6701508110</v>
      </c>
      <c r="B223" s="1411" t="s">
        <v>453</v>
      </c>
      <c r="C223" s="1378"/>
      <c r="D223" s="1411" t="s">
        <v>814</v>
      </c>
      <c r="E223" s="1378"/>
      <c r="F223" s="1411" t="s">
        <v>817</v>
      </c>
      <c r="G223" s="1378"/>
      <c r="H223" s="1411" t="s">
        <v>738</v>
      </c>
      <c r="I223" s="1378"/>
      <c r="J223" s="1411" t="s">
        <v>685</v>
      </c>
      <c r="K223" s="1378"/>
      <c r="L223" s="1378"/>
      <c r="M223" s="1411" t="s">
        <v>685</v>
      </c>
      <c r="N223" s="1378"/>
      <c r="O223" s="1378"/>
      <c r="P223" s="1411" t="s">
        <v>685</v>
      </c>
      <c r="Q223" s="1378"/>
      <c r="R223" s="1411" t="s">
        <v>685</v>
      </c>
      <c r="S223" s="1378"/>
      <c r="T223" s="1412" t="s">
        <v>597</v>
      </c>
      <c r="U223" s="1378"/>
      <c r="V223" s="1378"/>
      <c r="W223" s="1378"/>
      <c r="X223" s="1378"/>
      <c r="Y223" s="1378"/>
      <c r="Z223" s="1378"/>
      <c r="AA223" s="1378"/>
      <c r="AB223" s="1411" t="s">
        <v>732</v>
      </c>
      <c r="AC223" s="1378"/>
      <c r="AD223" s="1378"/>
      <c r="AE223" s="1378"/>
      <c r="AF223" s="1378"/>
      <c r="AG223" s="1411" t="s">
        <v>733</v>
      </c>
      <c r="AH223" s="1378"/>
      <c r="AI223" s="1378"/>
      <c r="AJ223" s="1019" t="s">
        <v>417</v>
      </c>
      <c r="AK223" s="1413" t="s">
        <v>734</v>
      </c>
      <c r="AL223" s="1378"/>
      <c r="AM223" s="1378"/>
      <c r="AN223" s="1378"/>
      <c r="AO223" s="1378"/>
      <c r="AP223" s="1378"/>
      <c r="AQ223" s="1015">
        <v>850000000</v>
      </c>
      <c r="AR223" s="1053">
        <v>90000000</v>
      </c>
      <c r="AS223" s="1015">
        <v>0</v>
      </c>
      <c r="AT223" s="1015">
        <v>0</v>
      </c>
      <c r="AU223" s="1015">
        <v>0</v>
      </c>
      <c r="AV223" s="1053">
        <v>16480726</v>
      </c>
      <c r="AW223" s="1015">
        <v>73519274</v>
      </c>
      <c r="AX223" s="1053">
        <v>48907246</v>
      </c>
      <c r="AY223" s="1015">
        <v>32426520</v>
      </c>
      <c r="AZ223" s="1053">
        <v>55954340</v>
      </c>
      <c r="BA223" s="1015">
        <v>7047094</v>
      </c>
      <c r="BB223" s="1015">
        <v>55954340</v>
      </c>
      <c r="BC223" s="1015">
        <v>0</v>
      </c>
      <c r="BD223" s="1015">
        <v>0</v>
      </c>
      <c r="BG223" s="1057">
        <v>850000000</v>
      </c>
      <c r="BH223" s="1057">
        <v>90000000</v>
      </c>
      <c r="BI223" s="1057">
        <v>0</v>
      </c>
      <c r="BJ223" s="1057">
        <v>0</v>
      </c>
      <c r="BK223" s="1057">
        <v>0</v>
      </c>
      <c r="BL223" s="1057">
        <v>16480726</v>
      </c>
      <c r="BM223" s="1057">
        <v>73519274</v>
      </c>
      <c r="BN223" s="1057">
        <v>48907246</v>
      </c>
      <c r="BO223" s="1057">
        <v>32426520</v>
      </c>
      <c r="BP223" s="1057">
        <v>55954340</v>
      </c>
      <c r="BQ223" s="1057">
        <v>7047094</v>
      </c>
      <c r="BR223" s="1057">
        <v>55954340</v>
      </c>
      <c r="BS223" s="1057">
        <v>0</v>
      </c>
      <c r="BT223" s="1057">
        <v>0</v>
      </c>
    </row>
    <row r="224" spans="1:72" ht="21.95" customHeight="1" x14ac:dyDescent="0.2">
      <c r="A224" s="1008" t="str">
        <f t="shared" si="4"/>
        <v/>
      </c>
      <c r="B224" s="1010" t="s">
        <v>685</v>
      </c>
      <c r="C224" s="1010" t="s">
        <v>685</v>
      </c>
      <c r="D224" s="1010" t="s">
        <v>685</v>
      </c>
      <c r="E224" s="1010" t="s">
        <v>685</v>
      </c>
      <c r="F224" s="1010" t="s">
        <v>685</v>
      </c>
      <c r="G224" s="1010" t="s">
        <v>685</v>
      </c>
      <c r="H224" s="1010" t="s">
        <v>685</v>
      </c>
      <c r="I224" s="1010" t="s">
        <v>685</v>
      </c>
      <c r="J224" s="1010" t="s">
        <v>685</v>
      </c>
      <c r="K224" s="1392" t="s">
        <v>685</v>
      </c>
      <c r="L224" s="1378"/>
      <c r="M224" s="1392" t="s">
        <v>685</v>
      </c>
      <c r="N224" s="1378"/>
      <c r="O224" s="1010" t="s">
        <v>685</v>
      </c>
      <c r="P224" s="1010" t="s">
        <v>685</v>
      </c>
      <c r="Q224" s="1010" t="s">
        <v>685</v>
      </c>
      <c r="R224" s="1010" t="s">
        <v>685</v>
      </c>
      <c r="S224" s="1010" t="s">
        <v>685</v>
      </c>
      <c r="T224" s="1010" t="s">
        <v>685</v>
      </c>
      <c r="U224" s="1010" t="s">
        <v>685</v>
      </c>
      <c r="V224" s="1010" t="s">
        <v>685</v>
      </c>
      <c r="W224" s="1010" t="s">
        <v>685</v>
      </c>
      <c r="X224" s="1010" t="s">
        <v>685</v>
      </c>
      <c r="Y224" s="1010" t="s">
        <v>685</v>
      </c>
      <c r="Z224" s="1010" t="s">
        <v>685</v>
      </c>
      <c r="AA224" s="1010" t="s">
        <v>685</v>
      </c>
      <c r="AB224" s="1392" t="s">
        <v>685</v>
      </c>
      <c r="AC224" s="1378"/>
      <c r="AD224" s="1392" t="s">
        <v>685</v>
      </c>
      <c r="AE224" s="1378"/>
      <c r="AF224" s="1010" t="s">
        <v>685</v>
      </c>
      <c r="AG224" s="1010" t="s">
        <v>685</v>
      </c>
      <c r="AH224" s="1010" t="s">
        <v>685</v>
      </c>
      <c r="AI224" s="1010" t="s">
        <v>685</v>
      </c>
      <c r="AJ224" s="1010" t="s">
        <v>685</v>
      </c>
      <c r="AK224" s="1010" t="s">
        <v>685</v>
      </c>
      <c r="AL224" s="1010" t="s">
        <v>685</v>
      </c>
      <c r="AM224" s="1010" t="s">
        <v>685</v>
      </c>
      <c r="AN224" s="1392" t="s">
        <v>685</v>
      </c>
      <c r="AO224" s="1378"/>
      <c r="AP224" s="1378"/>
      <c r="AQ224" s="1010" t="s">
        <v>685</v>
      </c>
      <c r="AR224" s="1051" t="s">
        <v>685</v>
      </c>
      <c r="AS224" s="1010" t="s">
        <v>685</v>
      </c>
      <c r="AT224" s="1392" t="s">
        <v>685</v>
      </c>
      <c r="AU224" s="1378"/>
      <c r="AV224" s="1051" t="s">
        <v>685</v>
      </c>
      <c r="AW224" s="1010" t="s">
        <v>685</v>
      </c>
      <c r="AX224" s="1051" t="s">
        <v>685</v>
      </c>
      <c r="AY224" s="1010" t="s">
        <v>685</v>
      </c>
      <c r="AZ224" s="1051" t="s">
        <v>685</v>
      </c>
      <c r="BA224" s="1010" t="s">
        <v>685</v>
      </c>
      <c r="BB224" s="1010" t="s">
        <v>685</v>
      </c>
      <c r="BC224" s="1010" t="s">
        <v>685</v>
      </c>
      <c r="BD224" s="1010" t="s">
        <v>685</v>
      </c>
    </row>
    <row r="225" ht="21.95" customHeight="1" x14ac:dyDescent="0.2"/>
    <row r="226" ht="21.95" customHeight="1" x14ac:dyDescent="0.2"/>
  </sheetData>
  <mergeCells count="2515">
    <mergeCell ref="K224:L224"/>
    <mergeCell ref="M224:N224"/>
    <mergeCell ref="AB224:AC224"/>
    <mergeCell ref="AD224:AE224"/>
    <mergeCell ref="AN224:AP224"/>
    <mergeCell ref="AT224:AU224"/>
    <mergeCell ref="T222:AA222"/>
    <mergeCell ref="AB222:AF222"/>
    <mergeCell ref="AG222:AI222"/>
    <mergeCell ref="AK222:AP222"/>
    <mergeCell ref="B222:C222"/>
    <mergeCell ref="D222:E222"/>
    <mergeCell ref="F222:G222"/>
    <mergeCell ref="H222:I222"/>
    <mergeCell ref="J222:L222"/>
    <mergeCell ref="M222:O222"/>
    <mergeCell ref="P222:Q222"/>
    <mergeCell ref="R222:S222"/>
    <mergeCell ref="B223:C223"/>
    <mergeCell ref="D223:E223"/>
    <mergeCell ref="F223:G223"/>
    <mergeCell ref="H223:I223"/>
    <mergeCell ref="J223:L223"/>
    <mergeCell ref="M223:O223"/>
    <mergeCell ref="P223:Q223"/>
    <mergeCell ref="R223:S223"/>
    <mergeCell ref="T223:AA223"/>
    <mergeCell ref="AB223:AF223"/>
    <mergeCell ref="AG223:AI223"/>
    <mergeCell ref="AK223:AP223"/>
    <mergeCell ref="M220:O220"/>
    <mergeCell ref="P220:Q220"/>
    <mergeCell ref="R220:S220"/>
    <mergeCell ref="T220:AA220"/>
    <mergeCell ref="AB220:AF220"/>
    <mergeCell ref="B220:C220"/>
    <mergeCell ref="D220:E220"/>
    <mergeCell ref="F220:G220"/>
    <mergeCell ref="H220:I220"/>
    <mergeCell ref="J220:L220"/>
    <mergeCell ref="P221:Q221"/>
    <mergeCell ref="R221:S221"/>
    <mergeCell ref="T221:AA221"/>
    <mergeCell ref="AB221:AF221"/>
    <mergeCell ref="AG221:AI221"/>
    <mergeCell ref="AK221:AP221"/>
    <mergeCell ref="AG220:AI220"/>
    <mergeCell ref="AK220:AP220"/>
    <mergeCell ref="B221:C221"/>
    <mergeCell ref="D221:E221"/>
    <mergeCell ref="F221:G221"/>
    <mergeCell ref="H221:I221"/>
    <mergeCell ref="J221:L221"/>
    <mergeCell ref="M221:O221"/>
    <mergeCell ref="P218:Q218"/>
    <mergeCell ref="R218:S218"/>
    <mergeCell ref="T218:AA218"/>
    <mergeCell ref="AB218:AF218"/>
    <mergeCell ref="AG218:AI218"/>
    <mergeCell ref="AK218:AP218"/>
    <mergeCell ref="AG217:AI217"/>
    <mergeCell ref="AK217:AP217"/>
    <mergeCell ref="T219:AA219"/>
    <mergeCell ref="AB219:AF219"/>
    <mergeCell ref="AG219:AI219"/>
    <mergeCell ref="AK219:AP219"/>
    <mergeCell ref="B219:C219"/>
    <mergeCell ref="D219:E219"/>
    <mergeCell ref="F219:G219"/>
    <mergeCell ref="H219:I219"/>
    <mergeCell ref="J219:L219"/>
    <mergeCell ref="M219:O219"/>
    <mergeCell ref="P219:Q219"/>
    <mergeCell ref="R219:S219"/>
    <mergeCell ref="B218:C218"/>
    <mergeCell ref="D218:E218"/>
    <mergeCell ref="F218:G218"/>
    <mergeCell ref="H218:I218"/>
    <mergeCell ref="J218:L218"/>
    <mergeCell ref="M218:O218"/>
    <mergeCell ref="M217:O217"/>
    <mergeCell ref="P217:Q217"/>
    <mergeCell ref="R217:S217"/>
    <mergeCell ref="T217:AA217"/>
    <mergeCell ref="AK215:AP215"/>
    <mergeCell ref="AG214:AI214"/>
    <mergeCell ref="AK214:AP214"/>
    <mergeCell ref="B215:C215"/>
    <mergeCell ref="D215:E215"/>
    <mergeCell ref="F215:G215"/>
    <mergeCell ref="H215:I215"/>
    <mergeCell ref="J215:L215"/>
    <mergeCell ref="M215:O215"/>
    <mergeCell ref="T216:AA216"/>
    <mergeCell ref="AB216:AF216"/>
    <mergeCell ref="AG216:AI216"/>
    <mergeCell ref="AK216:AP216"/>
    <mergeCell ref="H214:I214"/>
    <mergeCell ref="J214:L214"/>
    <mergeCell ref="H217:I217"/>
    <mergeCell ref="J217:L217"/>
    <mergeCell ref="AK213:AP213"/>
    <mergeCell ref="B213:C213"/>
    <mergeCell ref="D213:E213"/>
    <mergeCell ref="F213:G213"/>
    <mergeCell ref="H213:I213"/>
    <mergeCell ref="J213:L213"/>
    <mergeCell ref="M213:O213"/>
    <mergeCell ref="P213:Q213"/>
    <mergeCell ref="R213:S213"/>
    <mergeCell ref="M214:O214"/>
    <mergeCell ref="P214:Q214"/>
    <mergeCell ref="R214:S214"/>
    <mergeCell ref="T214:AA214"/>
    <mergeCell ref="AB214:AF214"/>
    <mergeCell ref="B214:C214"/>
    <mergeCell ref="D214:E214"/>
    <mergeCell ref="F214:G214"/>
    <mergeCell ref="AG212:AI212"/>
    <mergeCell ref="T210:AA210"/>
    <mergeCell ref="AB210:AF210"/>
    <mergeCell ref="AG210:AI210"/>
    <mergeCell ref="AB217:AF217"/>
    <mergeCell ref="B217:C217"/>
    <mergeCell ref="D217:E217"/>
    <mergeCell ref="F217:G217"/>
    <mergeCell ref="B216:C216"/>
    <mergeCell ref="D216:E216"/>
    <mergeCell ref="F216:G216"/>
    <mergeCell ref="H216:I216"/>
    <mergeCell ref="J216:L216"/>
    <mergeCell ref="M216:O216"/>
    <mergeCell ref="P216:Q216"/>
    <mergeCell ref="R216:S216"/>
    <mergeCell ref="T213:AA213"/>
    <mergeCell ref="AB213:AF213"/>
    <mergeCell ref="AG213:AI213"/>
    <mergeCell ref="P215:Q215"/>
    <mergeCell ref="R215:S215"/>
    <mergeCell ref="T215:AA215"/>
    <mergeCell ref="AB215:AF215"/>
    <mergeCell ref="AG215:AI215"/>
    <mergeCell ref="AK210:AP210"/>
    <mergeCell ref="B210:C210"/>
    <mergeCell ref="D210:E210"/>
    <mergeCell ref="F210:G210"/>
    <mergeCell ref="H210:I210"/>
    <mergeCell ref="J210:L210"/>
    <mergeCell ref="M210:O210"/>
    <mergeCell ref="P210:Q210"/>
    <mergeCell ref="R210:S210"/>
    <mergeCell ref="AK212:AP212"/>
    <mergeCell ref="AG211:AI211"/>
    <mergeCell ref="AK211:AP211"/>
    <mergeCell ref="B212:C212"/>
    <mergeCell ref="D212:E212"/>
    <mergeCell ref="F212:G212"/>
    <mergeCell ref="H212:I212"/>
    <mergeCell ref="J212:L212"/>
    <mergeCell ref="M212:O212"/>
    <mergeCell ref="M211:O211"/>
    <mergeCell ref="P211:Q211"/>
    <mergeCell ref="R211:S211"/>
    <mergeCell ref="T211:AA211"/>
    <mergeCell ref="AB211:AF211"/>
    <mergeCell ref="B211:C211"/>
    <mergeCell ref="D211:E211"/>
    <mergeCell ref="F211:G211"/>
    <mergeCell ref="H211:I211"/>
    <mergeCell ref="J211:L211"/>
    <mergeCell ref="P212:Q212"/>
    <mergeCell ref="R212:S212"/>
    <mergeCell ref="T212:AA212"/>
    <mergeCell ref="AB212:AF212"/>
    <mergeCell ref="M208:O208"/>
    <mergeCell ref="P208:Q208"/>
    <mergeCell ref="R208:S208"/>
    <mergeCell ref="T208:AA208"/>
    <mergeCell ref="AB208:AF208"/>
    <mergeCell ref="B208:C208"/>
    <mergeCell ref="D208:E208"/>
    <mergeCell ref="F208:G208"/>
    <mergeCell ref="H208:I208"/>
    <mergeCell ref="J208:L208"/>
    <mergeCell ref="AG208:AI208"/>
    <mergeCell ref="AK208:AP208"/>
    <mergeCell ref="B209:C209"/>
    <mergeCell ref="D209:E209"/>
    <mergeCell ref="F209:G209"/>
    <mergeCell ref="H209:I209"/>
    <mergeCell ref="J209:L209"/>
    <mergeCell ref="M209:O209"/>
    <mergeCell ref="P209:Q209"/>
    <mergeCell ref="R209:S209"/>
    <mergeCell ref="T209:AA209"/>
    <mergeCell ref="AB209:AF209"/>
    <mergeCell ref="AG209:AI209"/>
    <mergeCell ref="AK209:AP209"/>
    <mergeCell ref="P206:Q206"/>
    <mergeCell ref="R206:S206"/>
    <mergeCell ref="T206:AA206"/>
    <mergeCell ref="AB206:AF206"/>
    <mergeCell ref="AG206:AI206"/>
    <mergeCell ref="AK206:AP206"/>
    <mergeCell ref="AG205:AI205"/>
    <mergeCell ref="AK205:AP205"/>
    <mergeCell ref="T207:AA207"/>
    <mergeCell ref="AB207:AF207"/>
    <mergeCell ref="AG207:AI207"/>
    <mergeCell ref="AK207:AP207"/>
    <mergeCell ref="B207:C207"/>
    <mergeCell ref="D207:E207"/>
    <mergeCell ref="F207:G207"/>
    <mergeCell ref="H207:I207"/>
    <mergeCell ref="J207:L207"/>
    <mergeCell ref="M207:O207"/>
    <mergeCell ref="P207:Q207"/>
    <mergeCell ref="R207:S207"/>
    <mergeCell ref="B206:C206"/>
    <mergeCell ref="D206:E206"/>
    <mergeCell ref="F206:G206"/>
    <mergeCell ref="H206:I206"/>
    <mergeCell ref="J206:L206"/>
    <mergeCell ref="M206:O206"/>
    <mergeCell ref="M205:O205"/>
    <mergeCell ref="P205:Q205"/>
    <mergeCell ref="R205:S205"/>
    <mergeCell ref="T205:AA205"/>
    <mergeCell ref="AK203:AP203"/>
    <mergeCell ref="AG202:AI202"/>
    <mergeCell ref="AK202:AP202"/>
    <mergeCell ref="B203:C203"/>
    <mergeCell ref="D203:E203"/>
    <mergeCell ref="F203:G203"/>
    <mergeCell ref="H203:I203"/>
    <mergeCell ref="J203:L203"/>
    <mergeCell ref="M203:O203"/>
    <mergeCell ref="T204:AA204"/>
    <mergeCell ref="AB204:AF204"/>
    <mergeCell ref="AG204:AI204"/>
    <mergeCell ref="AK204:AP204"/>
    <mergeCell ref="H202:I202"/>
    <mergeCell ref="J202:L202"/>
    <mergeCell ref="H205:I205"/>
    <mergeCell ref="J205:L205"/>
    <mergeCell ref="AK201:AP201"/>
    <mergeCell ref="B201:C201"/>
    <mergeCell ref="D201:E201"/>
    <mergeCell ref="F201:G201"/>
    <mergeCell ref="H201:I201"/>
    <mergeCell ref="J201:L201"/>
    <mergeCell ref="M201:O201"/>
    <mergeCell ref="P201:Q201"/>
    <mergeCell ref="R201:S201"/>
    <mergeCell ref="M202:O202"/>
    <mergeCell ref="P202:Q202"/>
    <mergeCell ref="R202:S202"/>
    <mergeCell ref="T202:AA202"/>
    <mergeCell ref="AB202:AF202"/>
    <mergeCell ref="B202:C202"/>
    <mergeCell ref="D202:E202"/>
    <mergeCell ref="F202:G202"/>
    <mergeCell ref="AG200:AI200"/>
    <mergeCell ref="T198:AA198"/>
    <mergeCell ref="AB198:AF198"/>
    <mergeCell ref="AG198:AI198"/>
    <mergeCell ref="AB205:AF205"/>
    <mergeCell ref="B205:C205"/>
    <mergeCell ref="D205:E205"/>
    <mergeCell ref="F205:G205"/>
    <mergeCell ref="B204:C204"/>
    <mergeCell ref="D204:E204"/>
    <mergeCell ref="F204:G204"/>
    <mergeCell ref="H204:I204"/>
    <mergeCell ref="J204:L204"/>
    <mergeCell ref="M204:O204"/>
    <mergeCell ref="P204:Q204"/>
    <mergeCell ref="R204:S204"/>
    <mergeCell ref="T201:AA201"/>
    <mergeCell ref="AB201:AF201"/>
    <mergeCell ref="AG201:AI201"/>
    <mergeCell ref="P203:Q203"/>
    <mergeCell ref="R203:S203"/>
    <mergeCell ref="T203:AA203"/>
    <mergeCell ref="AB203:AF203"/>
    <mergeCell ref="AG203:AI203"/>
    <mergeCell ref="AK198:AP198"/>
    <mergeCell ref="B198:C198"/>
    <mergeCell ref="D198:E198"/>
    <mergeCell ref="F198:G198"/>
    <mergeCell ref="H198:I198"/>
    <mergeCell ref="J198:L198"/>
    <mergeCell ref="M198:O198"/>
    <mergeCell ref="P198:Q198"/>
    <mergeCell ref="R198:S198"/>
    <mergeCell ref="AK200:AP200"/>
    <mergeCell ref="AG199:AI199"/>
    <mergeCell ref="AK199:AP199"/>
    <mergeCell ref="B200:C200"/>
    <mergeCell ref="D200:E200"/>
    <mergeCell ref="F200:G200"/>
    <mergeCell ref="H200:I200"/>
    <mergeCell ref="J200:L200"/>
    <mergeCell ref="M200:O200"/>
    <mergeCell ref="M199:O199"/>
    <mergeCell ref="P199:Q199"/>
    <mergeCell ref="R199:S199"/>
    <mergeCell ref="T199:AA199"/>
    <mergeCell ref="AB199:AF199"/>
    <mergeCell ref="B199:C199"/>
    <mergeCell ref="D199:E199"/>
    <mergeCell ref="F199:G199"/>
    <mergeCell ref="H199:I199"/>
    <mergeCell ref="J199:L199"/>
    <mergeCell ref="P200:Q200"/>
    <mergeCell ref="R200:S200"/>
    <mergeCell ref="T200:AA200"/>
    <mergeCell ref="AB200:AF200"/>
    <mergeCell ref="M196:O196"/>
    <mergeCell ref="P196:Q196"/>
    <mergeCell ref="R196:S196"/>
    <mergeCell ref="T196:AA196"/>
    <mergeCell ref="AB196:AF196"/>
    <mergeCell ref="B196:C196"/>
    <mergeCell ref="D196:E196"/>
    <mergeCell ref="F196:G196"/>
    <mergeCell ref="H196:I196"/>
    <mergeCell ref="J196:L196"/>
    <mergeCell ref="AG196:AI196"/>
    <mergeCell ref="AK196:AP196"/>
    <mergeCell ref="B197:C197"/>
    <mergeCell ref="D197:E197"/>
    <mergeCell ref="F197:G197"/>
    <mergeCell ref="H197:I197"/>
    <mergeCell ref="J197:L197"/>
    <mergeCell ref="M197:O197"/>
    <mergeCell ref="P197:Q197"/>
    <mergeCell ref="R197:S197"/>
    <mergeCell ref="T197:AA197"/>
    <mergeCell ref="AB197:AF197"/>
    <mergeCell ref="AG197:AI197"/>
    <mergeCell ref="AK197:AP197"/>
    <mergeCell ref="P194:Q194"/>
    <mergeCell ref="R194:S194"/>
    <mergeCell ref="T194:AA194"/>
    <mergeCell ref="AB194:AF194"/>
    <mergeCell ref="AG194:AI194"/>
    <mergeCell ref="AK194:AP194"/>
    <mergeCell ref="AG193:AI193"/>
    <mergeCell ref="AK193:AP193"/>
    <mergeCell ref="T195:AA195"/>
    <mergeCell ref="AB195:AF195"/>
    <mergeCell ref="AG195:AI195"/>
    <mergeCell ref="AK195:AP195"/>
    <mergeCell ref="B195:C195"/>
    <mergeCell ref="D195:E195"/>
    <mergeCell ref="F195:G195"/>
    <mergeCell ref="H195:I195"/>
    <mergeCell ref="J195:L195"/>
    <mergeCell ref="M195:O195"/>
    <mergeCell ref="P195:Q195"/>
    <mergeCell ref="R195:S195"/>
    <mergeCell ref="B194:C194"/>
    <mergeCell ref="D194:E194"/>
    <mergeCell ref="F194:G194"/>
    <mergeCell ref="H194:I194"/>
    <mergeCell ref="J194:L194"/>
    <mergeCell ref="M194:O194"/>
    <mergeCell ref="M193:O193"/>
    <mergeCell ref="P193:Q193"/>
    <mergeCell ref="R193:S193"/>
    <mergeCell ref="T193:AA193"/>
    <mergeCell ref="AK191:AP191"/>
    <mergeCell ref="AG190:AI190"/>
    <mergeCell ref="AK190:AP190"/>
    <mergeCell ref="B191:C191"/>
    <mergeCell ref="D191:E191"/>
    <mergeCell ref="F191:G191"/>
    <mergeCell ref="H191:I191"/>
    <mergeCell ref="J191:L191"/>
    <mergeCell ref="M191:O191"/>
    <mergeCell ref="T192:AA192"/>
    <mergeCell ref="AB192:AF192"/>
    <mergeCell ref="AG192:AI192"/>
    <mergeCell ref="AK192:AP192"/>
    <mergeCell ref="H190:I190"/>
    <mergeCell ref="J190:L190"/>
    <mergeCell ref="H193:I193"/>
    <mergeCell ref="J193:L193"/>
    <mergeCell ref="AK189:AP189"/>
    <mergeCell ref="B189:C189"/>
    <mergeCell ref="D189:E189"/>
    <mergeCell ref="F189:G189"/>
    <mergeCell ref="H189:I189"/>
    <mergeCell ref="J189:L189"/>
    <mergeCell ref="M189:O189"/>
    <mergeCell ref="P189:Q189"/>
    <mergeCell ref="R189:S189"/>
    <mergeCell ref="M190:O190"/>
    <mergeCell ref="P190:Q190"/>
    <mergeCell ref="R190:S190"/>
    <mergeCell ref="T190:AA190"/>
    <mergeCell ref="AB190:AF190"/>
    <mergeCell ref="B190:C190"/>
    <mergeCell ref="D190:E190"/>
    <mergeCell ref="F190:G190"/>
    <mergeCell ref="AG188:AI188"/>
    <mergeCell ref="T186:AA186"/>
    <mergeCell ref="AB186:AF186"/>
    <mergeCell ref="AG186:AI186"/>
    <mergeCell ref="AB193:AF193"/>
    <mergeCell ref="B193:C193"/>
    <mergeCell ref="D193:E193"/>
    <mergeCell ref="F193:G193"/>
    <mergeCell ref="B192:C192"/>
    <mergeCell ref="D192:E192"/>
    <mergeCell ref="F192:G192"/>
    <mergeCell ref="H192:I192"/>
    <mergeCell ref="J192:L192"/>
    <mergeCell ref="M192:O192"/>
    <mergeCell ref="P192:Q192"/>
    <mergeCell ref="R192:S192"/>
    <mergeCell ref="T189:AA189"/>
    <mergeCell ref="AB189:AF189"/>
    <mergeCell ref="AG189:AI189"/>
    <mergeCell ref="P191:Q191"/>
    <mergeCell ref="R191:S191"/>
    <mergeCell ref="T191:AA191"/>
    <mergeCell ref="AB191:AF191"/>
    <mergeCell ref="AG191:AI191"/>
    <mergeCell ref="AK186:AP186"/>
    <mergeCell ref="B186:C186"/>
    <mergeCell ref="D186:E186"/>
    <mergeCell ref="F186:G186"/>
    <mergeCell ref="H186:I186"/>
    <mergeCell ref="J186:L186"/>
    <mergeCell ref="M186:O186"/>
    <mergeCell ref="P186:Q186"/>
    <mergeCell ref="R186:S186"/>
    <mergeCell ref="AK188:AP188"/>
    <mergeCell ref="AG187:AI187"/>
    <mergeCell ref="AK187:AP187"/>
    <mergeCell ref="B188:C188"/>
    <mergeCell ref="D188:E188"/>
    <mergeCell ref="F188:G188"/>
    <mergeCell ref="H188:I188"/>
    <mergeCell ref="J188:L188"/>
    <mergeCell ref="M188:O188"/>
    <mergeCell ref="M187:O187"/>
    <mergeCell ref="P187:Q187"/>
    <mergeCell ref="R187:S187"/>
    <mergeCell ref="T187:AA187"/>
    <mergeCell ref="AB187:AF187"/>
    <mergeCell ref="B187:C187"/>
    <mergeCell ref="D187:E187"/>
    <mergeCell ref="F187:G187"/>
    <mergeCell ref="H187:I187"/>
    <mergeCell ref="J187:L187"/>
    <mergeCell ref="P188:Q188"/>
    <mergeCell ref="R188:S188"/>
    <mergeCell ref="T188:AA188"/>
    <mergeCell ref="AB188:AF188"/>
    <mergeCell ref="M184:O184"/>
    <mergeCell ref="P184:Q184"/>
    <mergeCell ref="R184:S184"/>
    <mergeCell ref="T184:AA184"/>
    <mergeCell ref="AB184:AF184"/>
    <mergeCell ref="B184:C184"/>
    <mergeCell ref="D184:E184"/>
    <mergeCell ref="F184:G184"/>
    <mergeCell ref="H184:I184"/>
    <mergeCell ref="J184:L184"/>
    <mergeCell ref="AG184:AI184"/>
    <mergeCell ref="AK184:AP184"/>
    <mergeCell ref="B185:C185"/>
    <mergeCell ref="D185:E185"/>
    <mergeCell ref="F185:G185"/>
    <mergeCell ref="H185:I185"/>
    <mergeCell ref="J185:L185"/>
    <mergeCell ref="M185:O185"/>
    <mergeCell ref="P185:Q185"/>
    <mergeCell ref="R185:S185"/>
    <mergeCell ref="T185:AA185"/>
    <mergeCell ref="AB185:AF185"/>
    <mergeCell ref="AG185:AI185"/>
    <mergeCell ref="AK185:AP185"/>
    <mergeCell ref="P182:Q182"/>
    <mergeCell ref="R182:S182"/>
    <mergeCell ref="T182:AA182"/>
    <mergeCell ref="AB182:AF182"/>
    <mergeCell ref="AG182:AI182"/>
    <mergeCell ref="AK182:AP182"/>
    <mergeCell ref="AG181:AI181"/>
    <mergeCell ref="AK181:AP181"/>
    <mergeCell ref="T183:AA183"/>
    <mergeCell ref="AB183:AF183"/>
    <mergeCell ref="AG183:AI183"/>
    <mergeCell ref="AK183:AP183"/>
    <mergeCell ref="B183:C183"/>
    <mergeCell ref="D183:E183"/>
    <mergeCell ref="F183:G183"/>
    <mergeCell ref="H183:I183"/>
    <mergeCell ref="J183:L183"/>
    <mergeCell ref="M183:O183"/>
    <mergeCell ref="P183:Q183"/>
    <mergeCell ref="R183:S183"/>
    <mergeCell ref="B182:C182"/>
    <mergeCell ref="D182:E182"/>
    <mergeCell ref="F182:G182"/>
    <mergeCell ref="H182:I182"/>
    <mergeCell ref="J182:L182"/>
    <mergeCell ref="M182:O182"/>
    <mergeCell ref="M181:O181"/>
    <mergeCell ref="P181:Q181"/>
    <mergeCell ref="R181:S181"/>
    <mergeCell ref="T181:AA181"/>
    <mergeCell ref="AK179:AP179"/>
    <mergeCell ref="AG178:AI178"/>
    <mergeCell ref="AK178:AP178"/>
    <mergeCell ref="B179:C179"/>
    <mergeCell ref="D179:E179"/>
    <mergeCell ref="F179:G179"/>
    <mergeCell ref="H179:I179"/>
    <mergeCell ref="J179:L179"/>
    <mergeCell ref="M179:O179"/>
    <mergeCell ref="T180:AA180"/>
    <mergeCell ref="AB180:AF180"/>
    <mergeCell ref="AG180:AI180"/>
    <mergeCell ref="AK180:AP180"/>
    <mergeCell ref="H178:I178"/>
    <mergeCell ref="J178:L178"/>
    <mergeCell ref="H181:I181"/>
    <mergeCell ref="J181:L181"/>
    <mergeCell ref="AK177:AP177"/>
    <mergeCell ref="B177:C177"/>
    <mergeCell ref="D177:E177"/>
    <mergeCell ref="F177:G177"/>
    <mergeCell ref="H177:I177"/>
    <mergeCell ref="J177:L177"/>
    <mergeCell ref="M177:O177"/>
    <mergeCell ref="P177:Q177"/>
    <mergeCell ref="R177:S177"/>
    <mergeCell ref="M178:O178"/>
    <mergeCell ref="P178:Q178"/>
    <mergeCell ref="R178:S178"/>
    <mergeCell ref="T178:AA178"/>
    <mergeCell ref="AB178:AF178"/>
    <mergeCell ref="B178:C178"/>
    <mergeCell ref="D178:E178"/>
    <mergeCell ref="F178:G178"/>
    <mergeCell ref="AG176:AI176"/>
    <mergeCell ref="T174:AA174"/>
    <mergeCell ref="AB174:AF174"/>
    <mergeCell ref="AG174:AI174"/>
    <mergeCell ref="AB181:AF181"/>
    <mergeCell ref="B181:C181"/>
    <mergeCell ref="D181:E181"/>
    <mergeCell ref="F181:G181"/>
    <mergeCell ref="B180:C180"/>
    <mergeCell ref="D180:E180"/>
    <mergeCell ref="F180:G180"/>
    <mergeCell ref="H180:I180"/>
    <mergeCell ref="J180:L180"/>
    <mergeCell ref="M180:O180"/>
    <mergeCell ref="P180:Q180"/>
    <mergeCell ref="R180:S180"/>
    <mergeCell ref="T177:AA177"/>
    <mergeCell ref="AB177:AF177"/>
    <mergeCell ref="AG177:AI177"/>
    <mergeCell ref="P179:Q179"/>
    <mergeCell ref="R179:S179"/>
    <mergeCell ref="T179:AA179"/>
    <mergeCell ref="AB179:AF179"/>
    <mergeCell ref="AG179:AI179"/>
    <mergeCell ref="AK174:AP174"/>
    <mergeCell ref="B174:C174"/>
    <mergeCell ref="D174:E174"/>
    <mergeCell ref="F174:G174"/>
    <mergeCell ref="H174:I174"/>
    <mergeCell ref="J174:L174"/>
    <mergeCell ref="M174:O174"/>
    <mergeCell ref="P174:Q174"/>
    <mergeCell ref="R174:S174"/>
    <mergeCell ref="AK176:AP176"/>
    <mergeCell ref="AG175:AI175"/>
    <mergeCell ref="AK175:AP175"/>
    <mergeCell ref="B176:C176"/>
    <mergeCell ref="D176:E176"/>
    <mergeCell ref="F176:G176"/>
    <mergeCell ref="H176:I176"/>
    <mergeCell ref="J176:L176"/>
    <mergeCell ref="M176:O176"/>
    <mergeCell ref="M175:O175"/>
    <mergeCell ref="P175:Q175"/>
    <mergeCell ref="R175:S175"/>
    <mergeCell ref="T175:AA175"/>
    <mergeCell ref="AB175:AF175"/>
    <mergeCell ref="B175:C175"/>
    <mergeCell ref="D175:E175"/>
    <mergeCell ref="F175:G175"/>
    <mergeCell ref="H175:I175"/>
    <mergeCell ref="J175:L175"/>
    <mergeCell ref="P176:Q176"/>
    <mergeCell ref="R176:S176"/>
    <mergeCell ref="T176:AA176"/>
    <mergeCell ref="AB176:AF176"/>
    <mergeCell ref="M172:O172"/>
    <mergeCell ref="P172:Q172"/>
    <mergeCell ref="R172:S172"/>
    <mergeCell ref="T172:AA172"/>
    <mergeCell ref="AB172:AF172"/>
    <mergeCell ref="B172:C172"/>
    <mergeCell ref="D172:E172"/>
    <mergeCell ref="F172:G172"/>
    <mergeCell ref="H172:I172"/>
    <mergeCell ref="J172:L172"/>
    <mergeCell ref="AG172:AI172"/>
    <mergeCell ref="AK172:AP172"/>
    <mergeCell ref="B173:C173"/>
    <mergeCell ref="D173:E173"/>
    <mergeCell ref="F173:G173"/>
    <mergeCell ref="H173:I173"/>
    <mergeCell ref="J173:L173"/>
    <mergeCell ref="M173:O173"/>
    <mergeCell ref="P173:Q173"/>
    <mergeCell ref="R173:S173"/>
    <mergeCell ref="T173:AA173"/>
    <mergeCell ref="AB173:AF173"/>
    <mergeCell ref="AG173:AI173"/>
    <mergeCell ref="AK173:AP173"/>
    <mergeCell ref="P170:Q170"/>
    <mergeCell ref="R170:S170"/>
    <mergeCell ref="T170:AA170"/>
    <mergeCell ref="AB170:AF170"/>
    <mergeCell ref="AG170:AI170"/>
    <mergeCell ref="AK170:AP170"/>
    <mergeCell ref="AG169:AI169"/>
    <mergeCell ref="AK169:AP169"/>
    <mergeCell ref="T171:AA171"/>
    <mergeCell ref="AB171:AF171"/>
    <mergeCell ref="AG171:AI171"/>
    <mergeCell ref="AK171:AP171"/>
    <mergeCell ref="B171:C171"/>
    <mergeCell ref="D171:E171"/>
    <mergeCell ref="F171:G171"/>
    <mergeCell ref="H171:I171"/>
    <mergeCell ref="J171:L171"/>
    <mergeCell ref="M171:O171"/>
    <mergeCell ref="P171:Q171"/>
    <mergeCell ref="R171:S171"/>
    <mergeCell ref="B170:C170"/>
    <mergeCell ref="D170:E170"/>
    <mergeCell ref="F170:G170"/>
    <mergeCell ref="H170:I170"/>
    <mergeCell ref="J170:L170"/>
    <mergeCell ref="M170:O170"/>
    <mergeCell ref="M169:O169"/>
    <mergeCell ref="P169:Q169"/>
    <mergeCell ref="R169:S169"/>
    <mergeCell ref="T169:AA169"/>
    <mergeCell ref="AK167:AP167"/>
    <mergeCell ref="AG166:AI166"/>
    <mergeCell ref="AK166:AP166"/>
    <mergeCell ref="B167:C167"/>
    <mergeCell ref="D167:E167"/>
    <mergeCell ref="F167:G167"/>
    <mergeCell ref="H167:I167"/>
    <mergeCell ref="J167:L167"/>
    <mergeCell ref="M167:O167"/>
    <mergeCell ref="T168:AA168"/>
    <mergeCell ref="AB168:AF168"/>
    <mergeCell ref="AG168:AI168"/>
    <mergeCell ref="AK168:AP168"/>
    <mergeCell ref="H166:I166"/>
    <mergeCell ref="J166:L166"/>
    <mergeCell ref="H169:I169"/>
    <mergeCell ref="J169:L169"/>
    <mergeCell ref="AK165:AP165"/>
    <mergeCell ref="B165:C165"/>
    <mergeCell ref="D165:E165"/>
    <mergeCell ref="F165:G165"/>
    <mergeCell ref="H165:I165"/>
    <mergeCell ref="J165:L165"/>
    <mergeCell ref="M165:O165"/>
    <mergeCell ref="P165:Q165"/>
    <mergeCell ref="R165:S165"/>
    <mergeCell ref="M166:O166"/>
    <mergeCell ref="P166:Q166"/>
    <mergeCell ref="R166:S166"/>
    <mergeCell ref="T166:AA166"/>
    <mergeCell ref="AB166:AF166"/>
    <mergeCell ref="B166:C166"/>
    <mergeCell ref="D166:E166"/>
    <mergeCell ref="F166:G166"/>
    <mergeCell ref="AG164:AI164"/>
    <mergeCell ref="T162:AA162"/>
    <mergeCell ref="AB162:AF162"/>
    <mergeCell ref="AG162:AI162"/>
    <mergeCell ref="AB169:AF169"/>
    <mergeCell ref="B169:C169"/>
    <mergeCell ref="D169:E169"/>
    <mergeCell ref="F169:G169"/>
    <mergeCell ref="B168:C168"/>
    <mergeCell ref="D168:E168"/>
    <mergeCell ref="F168:G168"/>
    <mergeCell ref="H168:I168"/>
    <mergeCell ref="J168:L168"/>
    <mergeCell ref="M168:O168"/>
    <mergeCell ref="P168:Q168"/>
    <mergeCell ref="R168:S168"/>
    <mergeCell ref="T165:AA165"/>
    <mergeCell ref="AB165:AF165"/>
    <mergeCell ref="AG165:AI165"/>
    <mergeCell ref="P167:Q167"/>
    <mergeCell ref="R167:S167"/>
    <mergeCell ref="T167:AA167"/>
    <mergeCell ref="AB167:AF167"/>
    <mergeCell ref="AG167:AI167"/>
    <mergeCell ref="AK162:AP162"/>
    <mergeCell ref="B162:C162"/>
    <mergeCell ref="D162:E162"/>
    <mergeCell ref="F162:G162"/>
    <mergeCell ref="H162:I162"/>
    <mergeCell ref="J162:L162"/>
    <mergeCell ref="M162:O162"/>
    <mergeCell ref="P162:Q162"/>
    <mergeCell ref="R162:S162"/>
    <mergeCell ref="AK164:AP164"/>
    <mergeCell ref="AG163:AI163"/>
    <mergeCell ref="AK163:AP163"/>
    <mergeCell ref="B164:C164"/>
    <mergeCell ref="D164:E164"/>
    <mergeCell ref="F164:G164"/>
    <mergeCell ref="H164:I164"/>
    <mergeCell ref="J164:L164"/>
    <mergeCell ref="M164:O164"/>
    <mergeCell ref="M163:O163"/>
    <mergeCell ref="P163:Q163"/>
    <mergeCell ref="R163:S163"/>
    <mergeCell ref="T163:AA163"/>
    <mergeCell ref="AB163:AF163"/>
    <mergeCell ref="B163:C163"/>
    <mergeCell ref="D163:E163"/>
    <mergeCell ref="F163:G163"/>
    <mergeCell ref="H163:I163"/>
    <mergeCell ref="J163:L163"/>
    <mergeCell ref="P164:Q164"/>
    <mergeCell ref="R164:S164"/>
    <mergeCell ref="T164:AA164"/>
    <mergeCell ref="AB164:AF164"/>
    <mergeCell ref="M160:O160"/>
    <mergeCell ref="P160:Q160"/>
    <mergeCell ref="R160:S160"/>
    <mergeCell ref="T160:AA160"/>
    <mergeCell ref="AB160:AF160"/>
    <mergeCell ref="B160:C160"/>
    <mergeCell ref="D160:E160"/>
    <mergeCell ref="F160:G160"/>
    <mergeCell ref="H160:I160"/>
    <mergeCell ref="J160:L160"/>
    <mergeCell ref="AG160:AI160"/>
    <mergeCell ref="AK160:AP160"/>
    <mergeCell ref="B161:C161"/>
    <mergeCell ref="D161:E161"/>
    <mergeCell ref="F161:G161"/>
    <mergeCell ref="H161:I161"/>
    <mergeCell ref="J161:L161"/>
    <mergeCell ref="M161:O161"/>
    <mergeCell ref="P161:Q161"/>
    <mergeCell ref="R161:S161"/>
    <mergeCell ref="T161:AA161"/>
    <mergeCell ref="AB161:AF161"/>
    <mergeCell ref="AG161:AI161"/>
    <mergeCell ref="AK161:AP161"/>
    <mergeCell ref="P158:Q158"/>
    <mergeCell ref="R158:S158"/>
    <mergeCell ref="T158:AA158"/>
    <mergeCell ref="AB158:AF158"/>
    <mergeCell ref="AG158:AI158"/>
    <mergeCell ref="AK158:AP158"/>
    <mergeCell ref="AG157:AI157"/>
    <mergeCell ref="AK157:AP157"/>
    <mergeCell ref="T159:AA159"/>
    <mergeCell ref="AB159:AF159"/>
    <mergeCell ref="AG159:AI159"/>
    <mergeCell ref="AK159:AP159"/>
    <mergeCell ref="B159:C159"/>
    <mergeCell ref="D159:E159"/>
    <mergeCell ref="F159:G159"/>
    <mergeCell ref="H159:I159"/>
    <mergeCell ref="J159:L159"/>
    <mergeCell ref="M159:O159"/>
    <mergeCell ref="P159:Q159"/>
    <mergeCell ref="R159:S159"/>
    <mergeCell ref="B158:C158"/>
    <mergeCell ref="D158:E158"/>
    <mergeCell ref="F158:G158"/>
    <mergeCell ref="H158:I158"/>
    <mergeCell ref="J158:L158"/>
    <mergeCell ref="M158:O158"/>
    <mergeCell ref="M157:O157"/>
    <mergeCell ref="P157:Q157"/>
    <mergeCell ref="R157:S157"/>
    <mergeCell ref="T157:AA157"/>
    <mergeCell ref="AK155:AP155"/>
    <mergeCell ref="AG154:AI154"/>
    <mergeCell ref="AK154:AP154"/>
    <mergeCell ref="B155:C155"/>
    <mergeCell ref="D155:E155"/>
    <mergeCell ref="F155:G155"/>
    <mergeCell ref="H155:I155"/>
    <mergeCell ref="J155:L155"/>
    <mergeCell ref="M155:O155"/>
    <mergeCell ref="T156:AA156"/>
    <mergeCell ref="AB156:AF156"/>
    <mergeCell ref="AG156:AI156"/>
    <mergeCell ref="AK156:AP156"/>
    <mergeCell ref="H154:I154"/>
    <mergeCell ref="J154:L154"/>
    <mergeCell ref="H157:I157"/>
    <mergeCell ref="J157:L157"/>
    <mergeCell ref="AK153:AP153"/>
    <mergeCell ref="B153:C153"/>
    <mergeCell ref="D153:E153"/>
    <mergeCell ref="F153:G153"/>
    <mergeCell ref="H153:I153"/>
    <mergeCell ref="J153:L153"/>
    <mergeCell ref="M153:O153"/>
    <mergeCell ref="P153:Q153"/>
    <mergeCell ref="R153:S153"/>
    <mergeCell ref="M154:O154"/>
    <mergeCell ref="P154:Q154"/>
    <mergeCell ref="R154:S154"/>
    <mergeCell ref="T154:AA154"/>
    <mergeCell ref="AB154:AF154"/>
    <mergeCell ref="B154:C154"/>
    <mergeCell ref="D154:E154"/>
    <mergeCell ref="F154:G154"/>
    <mergeCell ref="AG152:AI152"/>
    <mergeCell ref="T150:AA150"/>
    <mergeCell ref="AB150:AF150"/>
    <mergeCell ref="AG150:AI150"/>
    <mergeCell ref="AB157:AF157"/>
    <mergeCell ref="B157:C157"/>
    <mergeCell ref="D157:E157"/>
    <mergeCell ref="F157:G157"/>
    <mergeCell ref="B156:C156"/>
    <mergeCell ref="D156:E156"/>
    <mergeCell ref="F156:G156"/>
    <mergeCell ref="H156:I156"/>
    <mergeCell ref="J156:L156"/>
    <mergeCell ref="M156:O156"/>
    <mergeCell ref="P156:Q156"/>
    <mergeCell ref="R156:S156"/>
    <mergeCell ref="T153:AA153"/>
    <mergeCell ref="AB153:AF153"/>
    <mergeCell ref="AG153:AI153"/>
    <mergeCell ref="P155:Q155"/>
    <mergeCell ref="R155:S155"/>
    <mergeCell ref="T155:AA155"/>
    <mergeCell ref="AB155:AF155"/>
    <mergeCell ref="AG155:AI155"/>
    <mergeCell ref="AK150:AP150"/>
    <mergeCell ref="B150:C150"/>
    <mergeCell ref="D150:E150"/>
    <mergeCell ref="F150:G150"/>
    <mergeCell ref="H150:I150"/>
    <mergeCell ref="J150:L150"/>
    <mergeCell ref="M150:O150"/>
    <mergeCell ref="P150:Q150"/>
    <mergeCell ref="R150:S150"/>
    <mergeCell ref="AK152:AP152"/>
    <mergeCell ref="AG151:AI151"/>
    <mergeCell ref="AK151:AP151"/>
    <mergeCell ref="B152:C152"/>
    <mergeCell ref="D152:E152"/>
    <mergeCell ref="F152:G152"/>
    <mergeCell ref="H152:I152"/>
    <mergeCell ref="J152:L152"/>
    <mergeCell ref="M152:O152"/>
    <mergeCell ref="M151:O151"/>
    <mergeCell ref="P151:Q151"/>
    <mergeCell ref="R151:S151"/>
    <mergeCell ref="T151:AA151"/>
    <mergeCell ref="AB151:AF151"/>
    <mergeCell ref="B151:C151"/>
    <mergeCell ref="D151:E151"/>
    <mergeCell ref="F151:G151"/>
    <mergeCell ref="H151:I151"/>
    <mergeCell ref="J151:L151"/>
    <mergeCell ref="P152:Q152"/>
    <mergeCell ref="R152:S152"/>
    <mergeCell ref="T152:AA152"/>
    <mergeCell ref="AB152:AF152"/>
    <mergeCell ref="M148:O148"/>
    <mergeCell ref="P148:Q148"/>
    <mergeCell ref="R148:S148"/>
    <mergeCell ref="T148:AA148"/>
    <mergeCell ref="AB148:AF148"/>
    <mergeCell ref="B148:C148"/>
    <mergeCell ref="D148:E148"/>
    <mergeCell ref="F148:G148"/>
    <mergeCell ref="H148:I148"/>
    <mergeCell ref="J148:L148"/>
    <mergeCell ref="AG148:AI148"/>
    <mergeCell ref="AK148:AP148"/>
    <mergeCell ref="B149:C149"/>
    <mergeCell ref="D149:E149"/>
    <mergeCell ref="F149:G149"/>
    <mergeCell ref="H149:I149"/>
    <mergeCell ref="J149:L149"/>
    <mergeCell ref="M149:O149"/>
    <mergeCell ref="P149:Q149"/>
    <mergeCell ref="R149:S149"/>
    <mergeCell ref="T149:AA149"/>
    <mergeCell ref="AB149:AF149"/>
    <mergeCell ref="AG149:AI149"/>
    <mergeCell ref="AK149:AP149"/>
    <mergeCell ref="P146:Q146"/>
    <mergeCell ref="R146:S146"/>
    <mergeCell ref="T146:AA146"/>
    <mergeCell ref="AB146:AF146"/>
    <mergeCell ref="AG146:AI146"/>
    <mergeCell ref="AK146:AP146"/>
    <mergeCell ref="AG145:AI145"/>
    <mergeCell ref="AK145:AP145"/>
    <mergeCell ref="T147:AA147"/>
    <mergeCell ref="AB147:AF147"/>
    <mergeCell ref="AG147:AI147"/>
    <mergeCell ref="AK147:AP147"/>
    <mergeCell ref="B147:C147"/>
    <mergeCell ref="D147:E147"/>
    <mergeCell ref="F147:G147"/>
    <mergeCell ref="H147:I147"/>
    <mergeCell ref="J147:L147"/>
    <mergeCell ref="M147:O147"/>
    <mergeCell ref="P147:Q147"/>
    <mergeCell ref="R147:S147"/>
    <mergeCell ref="B146:C146"/>
    <mergeCell ref="D146:E146"/>
    <mergeCell ref="F146:G146"/>
    <mergeCell ref="H146:I146"/>
    <mergeCell ref="J146:L146"/>
    <mergeCell ref="M146:O146"/>
    <mergeCell ref="M145:O145"/>
    <mergeCell ref="P145:Q145"/>
    <mergeCell ref="R145:S145"/>
    <mergeCell ref="T145:AA145"/>
    <mergeCell ref="AK143:AP143"/>
    <mergeCell ref="AG142:AI142"/>
    <mergeCell ref="AK142:AP142"/>
    <mergeCell ref="B143:C143"/>
    <mergeCell ref="D143:E143"/>
    <mergeCell ref="F143:G143"/>
    <mergeCell ref="H143:I143"/>
    <mergeCell ref="J143:L143"/>
    <mergeCell ref="M143:O143"/>
    <mergeCell ref="T144:AA144"/>
    <mergeCell ref="AB144:AF144"/>
    <mergeCell ref="AG144:AI144"/>
    <mergeCell ref="AK144:AP144"/>
    <mergeCell ref="H142:I142"/>
    <mergeCell ref="J142:L142"/>
    <mergeCell ref="H145:I145"/>
    <mergeCell ref="J145:L145"/>
    <mergeCell ref="AK141:AP141"/>
    <mergeCell ref="B141:C141"/>
    <mergeCell ref="D141:E141"/>
    <mergeCell ref="F141:G141"/>
    <mergeCell ref="H141:I141"/>
    <mergeCell ref="J141:L141"/>
    <mergeCell ref="M141:O141"/>
    <mergeCell ref="P141:Q141"/>
    <mergeCell ref="R141:S141"/>
    <mergeCell ref="M142:O142"/>
    <mergeCell ref="P142:Q142"/>
    <mergeCell ref="R142:S142"/>
    <mergeCell ref="T142:AA142"/>
    <mergeCell ref="AB142:AF142"/>
    <mergeCell ref="B142:C142"/>
    <mergeCell ref="D142:E142"/>
    <mergeCell ref="F142:G142"/>
    <mergeCell ref="AG140:AI140"/>
    <mergeCell ref="T138:AA138"/>
    <mergeCell ref="AB138:AF138"/>
    <mergeCell ref="AG138:AI138"/>
    <mergeCell ref="AB145:AF145"/>
    <mergeCell ref="B145:C145"/>
    <mergeCell ref="D145:E145"/>
    <mergeCell ref="F145:G145"/>
    <mergeCell ref="B144:C144"/>
    <mergeCell ref="D144:E144"/>
    <mergeCell ref="F144:G144"/>
    <mergeCell ref="H144:I144"/>
    <mergeCell ref="J144:L144"/>
    <mergeCell ref="M144:O144"/>
    <mergeCell ref="P144:Q144"/>
    <mergeCell ref="R144:S144"/>
    <mergeCell ref="T141:AA141"/>
    <mergeCell ref="AB141:AF141"/>
    <mergeCell ref="AG141:AI141"/>
    <mergeCell ref="P143:Q143"/>
    <mergeCell ref="R143:S143"/>
    <mergeCell ref="T143:AA143"/>
    <mergeCell ref="AB143:AF143"/>
    <mergeCell ref="AG143:AI143"/>
    <mergeCell ref="AK138:AP138"/>
    <mergeCell ref="B138:C138"/>
    <mergeCell ref="D138:E138"/>
    <mergeCell ref="F138:G138"/>
    <mergeCell ref="H138:I138"/>
    <mergeCell ref="J138:L138"/>
    <mergeCell ref="M138:O138"/>
    <mergeCell ref="P138:Q138"/>
    <mergeCell ref="R138:S138"/>
    <mergeCell ref="AK140:AP140"/>
    <mergeCell ref="AG139:AI139"/>
    <mergeCell ref="AK139:AP139"/>
    <mergeCell ref="B140:C140"/>
    <mergeCell ref="D140:E140"/>
    <mergeCell ref="F140:G140"/>
    <mergeCell ref="H140:I140"/>
    <mergeCell ref="J140:L140"/>
    <mergeCell ref="M140:O140"/>
    <mergeCell ref="M139:O139"/>
    <mergeCell ref="P139:Q139"/>
    <mergeCell ref="R139:S139"/>
    <mergeCell ref="T139:AA139"/>
    <mergeCell ref="AB139:AF139"/>
    <mergeCell ref="B139:C139"/>
    <mergeCell ref="D139:E139"/>
    <mergeCell ref="F139:G139"/>
    <mergeCell ref="H139:I139"/>
    <mergeCell ref="J139:L139"/>
    <mergeCell ref="P140:Q140"/>
    <mergeCell ref="R140:S140"/>
    <mergeCell ref="T140:AA140"/>
    <mergeCell ref="AB140:AF140"/>
    <mergeCell ref="M136:O136"/>
    <mergeCell ref="P136:Q136"/>
    <mergeCell ref="R136:S136"/>
    <mergeCell ref="T136:AA136"/>
    <mergeCell ref="AB136:AF136"/>
    <mergeCell ref="B136:C136"/>
    <mergeCell ref="D136:E136"/>
    <mergeCell ref="F136:G136"/>
    <mergeCell ref="H136:I136"/>
    <mergeCell ref="J136:L136"/>
    <mergeCell ref="AG136:AI136"/>
    <mergeCell ref="AK136:AP136"/>
    <mergeCell ref="B137:C137"/>
    <mergeCell ref="D137:E137"/>
    <mergeCell ref="F137:G137"/>
    <mergeCell ref="H137:I137"/>
    <mergeCell ref="J137:L137"/>
    <mergeCell ref="M137:O137"/>
    <mergeCell ref="P137:Q137"/>
    <mergeCell ref="R137:S137"/>
    <mergeCell ref="T137:AA137"/>
    <mergeCell ref="AB137:AF137"/>
    <mergeCell ref="AG137:AI137"/>
    <mergeCell ref="AK137:AP137"/>
    <mergeCell ref="P134:Q134"/>
    <mergeCell ref="R134:S134"/>
    <mergeCell ref="T134:AA134"/>
    <mergeCell ref="AB134:AF134"/>
    <mergeCell ref="AG134:AI134"/>
    <mergeCell ref="AK134:AP134"/>
    <mergeCell ref="AG133:AI133"/>
    <mergeCell ref="AK133:AP133"/>
    <mergeCell ref="T135:AA135"/>
    <mergeCell ref="AB135:AF135"/>
    <mergeCell ref="AG135:AI135"/>
    <mergeCell ref="AK135:AP135"/>
    <mergeCell ref="B135:C135"/>
    <mergeCell ref="D135:E135"/>
    <mergeCell ref="F135:G135"/>
    <mergeCell ref="H135:I135"/>
    <mergeCell ref="J135:L135"/>
    <mergeCell ref="M135:O135"/>
    <mergeCell ref="P135:Q135"/>
    <mergeCell ref="R135:S135"/>
    <mergeCell ref="B134:C134"/>
    <mergeCell ref="D134:E134"/>
    <mergeCell ref="F134:G134"/>
    <mergeCell ref="H134:I134"/>
    <mergeCell ref="J134:L134"/>
    <mergeCell ref="M134:O134"/>
    <mergeCell ref="M133:O133"/>
    <mergeCell ref="P133:Q133"/>
    <mergeCell ref="R133:S133"/>
    <mergeCell ref="T133:AA133"/>
    <mergeCell ref="AK131:AP131"/>
    <mergeCell ref="AG130:AI130"/>
    <mergeCell ref="AK130:AP130"/>
    <mergeCell ref="B131:C131"/>
    <mergeCell ref="D131:E131"/>
    <mergeCell ref="F131:G131"/>
    <mergeCell ref="H131:I131"/>
    <mergeCell ref="J131:L131"/>
    <mergeCell ref="M131:O131"/>
    <mergeCell ref="T132:AA132"/>
    <mergeCell ref="AB132:AF132"/>
    <mergeCell ref="AG132:AI132"/>
    <mergeCell ref="AK132:AP132"/>
    <mergeCell ref="H130:I130"/>
    <mergeCell ref="J130:L130"/>
    <mergeCell ref="H133:I133"/>
    <mergeCell ref="J133:L133"/>
    <mergeCell ref="AK129:AP129"/>
    <mergeCell ref="B129:C129"/>
    <mergeCell ref="D129:E129"/>
    <mergeCell ref="F129:G129"/>
    <mergeCell ref="H129:I129"/>
    <mergeCell ref="J129:L129"/>
    <mergeCell ref="M129:O129"/>
    <mergeCell ref="P129:Q129"/>
    <mergeCell ref="R129:S129"/>
    <mergeCell ref="M130:O130"/>
    <mergeCell ref="P130:Q130"/>
    <mergeCell ref="R130:S130"/>
    <mergeCell ref="T130:AA130"/>
    <mergeCell ref="AB130:AF130"/>
    <mergeCell ref="B130:C130"/>
    <mergeCell ref="D130:E130"/>
    <mergeCell ref="F130:G130"/>
    <mergeCell ref="AG128:AI128"/>
    <mergeCell ref="T126:AA126"/>
    <mergeCell ref="AB126:AF126"/>
    <mergeCell ref="AG126:AI126"/>
    <mergeCell ref="AB133:AF133"/>
    <mergeCell ref="B133:C133"/>
    <mergeCell ref="D133:E133"/>
    <mergeCell ref="F133:G133"/>
    <mergeCell ref="B132:C132"/>
    <mergeCell ref="D132:E132"/>
    <mergeCell ref="F132:G132"/>
    <mergeCell ref="H132:I132"/>
    <mergeCell ref="J132:L132"/>
    <mergeCell ref="M132:O132"/>
    <mergeCell ref="P132:Q132"/>
    <mergeCell ref="R132:S132"/>
    <mergeCell ref="T129:AA129"/>
    <mergeCell ref="AB129:AF129"/>
    <mergeCell ref="AG129:AI129"/>
    <mergeCell ref="P131:Q131"/>
    <mergeCell ref="R131:S131"/>
    <mergeCell ref="T131:AA131"/>
    <mergeCell ref="AB131:AF131"/>
    <mergeCell ref="AG131:AI131"/>
    <mergeCell ref="AK126:AP126"/>
    <mergeCell ref="B126:C126"/>
    <mergeCell ref="D126:E126"/>
    <mergeCell ref="F126:G126"/>
    <mergeCell ref="H126:I126"/>
    <mergeCell ref="J126:L126"/>
    <mergeCell ref="M126:O126"/>
    <mergeCell ref="P126:Q126"/>
    <mergeCell ref="R126:S126"/>
    <mergeCell ref="AK128:AP128"/>
    <mergeCell ref="AG127:AI127"/>
    <mergeCell ref="AK127:AP127"/>
    <mergeCell ref="B128:C128"/>
    <mergeCell ref="D128:E128"/>
    <mergeCell ref="F128:G128"/>
    <mergeCell ref="H128:I128"/>
    <mergeCell ref="J128:L128"/>
    <mergeCell ref="M128:O128"/>
    <mergeCell ref="M127:O127"/>
    <mergeCell ref="P127:Q127"/>
    <mergeCell ref="R127:S127"/>
    <mergeCell ref="T127:AA127"/>
    <mergeCell ref="AB127:AF127"/>
    <mergeCell ref="B127:C127"/>
    <mergeCell ref="D127:E127"/>
    <mergeCell ref="F127:G127"/>
    <mergeCell ref="H127:I127"/>
    <mergeCell ref="J127:L127"/>
    <mergeCell ref="P128:Q128"/>
    <mergeCell ref="R128:S128"/>
    <mergeCell ref="T128:AA128"/>
    <mergeCell ref="AB128:AF128"/>
    <mergeCell ref="M124:O124"/>
    <mergeCell ref="P124:Q124"/>
    <mergeCell ref="R124:S124"/>
    <mergeCell ref="T124:AA124"/>
    <mergeCell ref="AB124:AF124"/>
    <mergeCell ref="B124:C124"/>
    <mergeCell ref="D124:E124"/>
    <mergeCell ref="F124:G124"/>
    <mergeCell ref="H124:I124"/>
    <mergeCell ref="J124:L124"/>
    <mergeCell ref="AG124:AI124"/>
    <mergeCell ref="AK124:AP124"/>
    <mergeCell ref="B125:C125"/>
    <mergeCell ref="D125:E125"/>
    <mergeCell ref="F125:G125"/>
    <mergeCell ref="H125:I125"/>
    <mergeCell ref="J125:L125"/>
    <mergeCell ref="M125:O125"/>
    <mergeCell ref="P125:Q125"/>
    <mergeCell ref="R125:S125"/>
    <mergeCell ref="T125:AA125"/>
    <mergeCell ref="AB125:AF125"/>
    <mergeCell ref="AG125:AI125"/>
    <mergeCell ref="AK125:AP125"/>
    <mergeCell ref="P122:Q122"/>
    <mergeCell ref="R122:S122"/>
    <mergeCell ref="T122:AA122"/>
    <mergeCell ref="AB122:AF122"/>
    <mergeCell ref="AG122:AI122"/>
    <mergeCell ref="AK122:AP122"/>
    <mergeCell ref="AG121:AI121"/>
    <mergeCell ref="AK121:AP121"/>
    <mergeCell ref="T123:AA123"/>
    <mergeCell ref="AB123:AF123"/>
    <mergeCell ref="AG123:AI123"/>
    <mergeCell ref="AK123:AP123"/>
    <mergeCell ref="B123:C123"/>
    <mergeCell ref="D123:E123"/>
    <mergeCell ref="F123:G123"/>
    <mergeCell ref="H123:I123"/>
    <mergeCell ref="J123:L123"/>
    <mergeCell ref="M123:O123"/>
    <mergeCell ref="P123:Q123"/>
    <mergeCell ref="R123:S123"/>
    <mergeCell ref="B122:C122"/>
    <mergeCell ref="D122:E122"/>
    <mergeCell ref="F122:G122"/>
    <mergeCell ref="H122:I122"/>
    <mergeCell ref="J122:L122"/>
    <mergeCell ref="M122:O122"/>
    <mergeCell ref="M121:O121"/>
    <mergeCell ref="P121:Q121"/>
    <mergeCell ref="R121:S121"/>
    <mergeCell ref="T121:AA121"/>
    <mergeCell ref="AK119:AP119"/>
    <mergeCell ref="AG118:AI118"/>
    <mergeCell ref="AK118:AP118"/>
    <mergeCell ref="B119:C119"/>
    <mergeCell ref="D119:E119"/>
    <mergeCell ref="F119:G119"/>
    <mergeCell ref="H119:I119"/>
    <mergeCell ref="J119:L119"/>
    <mergeCell ref="M119:O119"/>
    <mergeCell ref="T120:AA120"/>
    <mergeCell ref="AB120:AF120"/>
    <mergeCell ref="AG120:AI120"/>
    <mergeCell ref="AK120:AP120"/>
    <mergeCell ref="H118:I118"/>
    <mergeCell ref="J118:L118"/>
    <mergeCell ref="H121:I121"/>
    <mergeCell ref="J121:L121"/>
    <mergeCell ref="AK117:AP117"/>
    <mergeCell ref="B117:C117"/>
    <mergeCell ref="D117:E117"/>
    <mergeCell ref="F117:G117"/>
    <mergeCell ref="H117:I117"/>
    <mergeCell ref="J117:L117"/>
    <mergeCell ref="M117:O117"/>
    <mergeCell ref="P117:Q117"/>
    <mergeCell ref="R117:S117"/>
    <mergeCell ref="M118:O118"/>
    <mergeCell ref="P118:Q118"/>
    <mergeCell ref="R118:S118"/>
    <mergeCell ref="T118:AA118"/>
    <mergeCell ref="AB118:AF118"/>
    <mergeCell ref="B118:C118"/>
    <mergeCell ref="D118:E118"/>
    <mergeCell ref="F118:G118"/>
    <mergeCell ref="AG116:AI116"/>
    <mergeCell ref="T114:AA114"/>
    <mergeCell ref="AB114:AF114"/>
    <mergeCell ref="AG114:AI114"/>
    <mergeCell ref="AB121:AF121"/>
    <mergeCell ref="B121:C121"/>
    <mergeCell ref="D121:E121"/>
    <mergeCell ref="F121:G121"/>
    <mergeCell ref="B120:C120"/>
    <mergeCell ref="D120:E120"/>
    <mergeCell ref="F120:G120"/>
    <mergeCell ref="H120:I120"/>
    <mergeCell ref="J120:L120"/>
    <mergeCell ref="M120:O120"/>
    <mergeCell ref="P120:Q120"/>
    <mergeCell ref="R120:S120"/>
    <mergeCell ref="T117:AA117"/>
    <mergeCell ref="AB117:AF117"/>
    <mergeCell ref="AG117:AI117"/>
    <mergeCell ref="P119:Q119"/>
    <mergeCell ref="R119:S119"/>
    <mergeCell ref="T119:AA119"/>
    <mergeCell ref="AB119:AF119"/>
    <mergeCell ref="AG119:AI119"/>
    <mergeCell ref="AK114:AP114"/>
    <mergeCell ref="B114:C114"/>
    <mergeCell ref="D114:E114"/>
    <mergeCell ref="F114:G114"/>
    <mergeCell ref="H114:I114"/>
    <mergeCell ref="J114:L114"/>
    <mergeCell ref="M114:O114"/>
    <mergeCell ref="P114:Q114"/>
    <mergeCell ref="R114:S114"/>
    <mergeCell ref="AK116:AP116"/>
    <mergeCell ref="AG115:AI115"/>
    <mergeCell ref="AK115:AP115"/>
    <mergeCell ref="B116:C116"/>
    <mergeCell ref="D116:E116"/>
    <mergeCell ref="F116:G116"/>
    <mergeCell ref="H116:I116"/>
    <mergeCell ref="J116:L116"/>
    <mergeCell ref="M116:O116"/>
    <mergeCell ref="M115:O115"/>
    <mergeCell ref="P115:Q115"/>
    <mergeCell ref="R115:S115"/>
    <mergeCell ref="T115:AA115"/>
    <mergeCell ref="AB115:AF115"/>
    <mergeCell ref="B115:C115"/>
    <mergeCell ref="D115:E115"/>
    <mergeCell ref="F115:G115"/>
    <mergeCell ref="H115:I115"/>
    <mergeCell ref="J115:L115"/>
    <mergeCell ref="P116:Q116"/>
    <mergeCell ref="R116:S116"/>
    <mergeCell ref="T116:AA116"/>
    <mergeCell ref="AB116:AF116"/>
    <mergeCell ref="M112:O112"/>
    <mergeCell ref="P112:Q112"/>
    <mergeCell ref="R112:S112"/>
    <mergeCell ref="T112:AA112"/>
    <mergeCell ref="AB112:AF112"/>
    <mergeCell ref="B112:C112"/>
    <mergeCell ref="D112:E112"/>
    <mergeCell ref="F112:G112"/>
    <mergeCell ref="H112:I112"/>
    <mergeCell ref="J112:L112"/>
    <mergeCell ref="AG112:AI112"/>
    <mergeCell ref="AK112:AP112"/>
    <mergeCell ref="B113:C113"/>
    <mergeCell ref="D113:E113"/>
    <mergeCell ref="F113:G113"/>
    <mergeCell ref="H113:I113"/>
    <mergeCell ref="J113:L113"/>
    <mergeCell ref="M113:O113"/>
    <mergeCell ref="P113:Q113"/>
    <mergeCell ref="R113:S113"/>
    <mergeCell ref="T113:AA113"/>
    <mergeCell ref="AB113:AF113"/>
    <mergeCell ref="AG113:AI113"/>
    <mergeCell ref="AK113:AP113"/>
    <mergeCell ref="P110:Q110"/>
    <mergeCell ref="R110:S110"/>
    <mergeCell ref="T110:AA110"/>
    <mergeCell ref="AB110:AF110"/>
    <mergeCell ref="AG110:AI110"/>
    <mergeCell ref="AK110:AP110"/>
    <mergeCell ref="AG109:AI109"/>
    <mergeCell ref="AK109:AP109"/>
    <mergeCell ref="T111:AA111"/>
    <mergeCell ref="AB111:AF111"/>
    <mergeCell ref="AG111:AI111"/>
    <mergeCell ref="AK111:AP111"/>
    <mergeCell ref="B111:C111"/>
    <mergeCell ref="D111:E111"/>
    <mergeCell ref="F111:G111"/>
    <mergeCell ref="H111:I111"/>
    <mergeCell ref="J111:L111"/>
    <mergeCell ref="M111:O111"/>
    <mergeCell ref="P111:Q111"/>
    <mergeCell ref="R111:S111"/>
    <mergeCell ref="B110:C110"/>
    <mergeCell ref="D110:E110"/>
    <mergeCell ref="F110:G110"/>
    <mergeCell ref="H110:I110"/>
    <mergeCell ref="J110:L110"/>
    <mergeCell ref="M110:O110"/>
    <mergeCell ref="M109:O109"/>
    <mergeCell ref="P109:Q109"/>
    <mergeCell ref="R109:S109"/>
    <mergeCell ref="T109:AA109"/>
    <mergeCell ref="AK107:AP107"/>
    <mergeCell ref="AG106:AI106"/>
    <mergeCell ref="AK106:AP106"/>
    <mergeCell ref="B107:C107"/>
    <mergeCell ref="D107:E107"/>
    <mergeCell ref="F107:G107"/>
    <mergeCell ref="H107:I107"/>
    <mergeCell ref="J107:L107"/>
    <mergeCell ref="M107:O107"/>
    <mergeCell ref="T108:AA108"/>
    <mergeCell ref="AB108:AF108"/>
    <mergeCell ref="AG108:AI108"/>
    <mergeCell ref="AK108:AP108"/>
    <mergeCell ref="H106:I106"/>
    <mergeCell ref="J106:L106"/>
    <mergeCell ref="H109:I109"/>
    <mergeCell ref="J109:L109"/>
    <mergeCell ref="AK105:AP105"/>
    <mergeCell ref="B105:C105"/>
    <mergeCell ref="D105:E105"/>
    <mergeCell ref="F105:G105"/>
    <mergeCell ref="H105:I105"/>
    <mergeCell ref="J105:L105"/>
    <mergeCell ref="M105:O105"/>
    <mergeCell ref="P105:Q105"/>
    <mergeCell ref="R105:S105"/>
    <mergeCell ref="M106:O106"/>
    <mergeCell ref="P106:Q106"/>
    <mergeCell ref="R106:S106"/>
    <mergeCell ref="T106:AA106"/>
    <mergeCell ref="AB106:AF106"/>
    <mergeCell ref="B106:C106"/>
    <mergeCell ref="D106:E106"/>
    <mergeCell ref="F106:G106"/>
    <mergeCell ref="AG104:AI104"/>
    <mergeCell ref="T102:AA102"/>
    <mergeCell ref="AB102:AF102"/>
    <mergeCell ref="AG102:AI102"/>
    <mergeCell ref="AB109:AF109"/>
    <mergeCell ref="B109:C109"/>
    <mergeCell ref="D109:E109"/>
    <mergeCell ref="F109:G109"/>
    <mergeCell ref="B108:C108"/>
    <mergeCell ref="D108:E108"/>
    <mergeCell ref="F108:G108"/>
    <mergeCell ref="H108:I108"/>
    <mergeCell ref="J108:L108"/>
    <mergeCell ref="M108:O108"/>
    <mergeCell ref="P108:Q108"/>
    <mergeCell ref="R108:S108"/>
    <mergeCell ref="T105:AA105"/>
    <mergeCell ref="AB105:AF105"/>
    <mergeCell ref="AG105:AI105"/>
    <mergeCell ref="P107:Q107"/>
    <mergeCell ref="R107:S107"/>
    <mergeCell ref="T107:AA107"/>
    <mergeCell ref="AB107:AF107"/>
    <mergeCell ref="AG107:AI107"/>
    <mergeCell ref="AK102:AP102"/>
    <mergeCell ref="B102:C102"/>
    <mergeCell ref="D102:E102"/>
    <mergeCell ref="F102:G102"/>
    <mergeCell ref="H102:I102"/>
    <mergeCell ref="J102:L102"/>
    <mergeCell ref="M102:O102"/>
    <mergeCell ref="P102:Q102"/>
    <mergeCell ref="R102:S102"/>
    <mergeCell ref="AK104:AP104"/>
    <mergeCell ref="AG103:AI103"/>
    <mergeCell ref="AK103:AP103"/>
    <mergeCell ref="B104:C104"/>
    <mergeCell ref="D104:E104"/>
    <mergeCell ref="F104:G104"/>
    <mergeCell ref="H104:I104"/>
    <mergeCell ref="J104:L104"/>
    <mergeCell ref="M104:O104"/>
    <mergeCell ref="M103:O103"/>
    <mergeCell ref="P103:Q103"/>
    <mergeCell ref="R103:S103"/>
    <mergeCell ref="T103:AA103"/>
    <mergeCell ref="AB103:AF103"/>
    <mergeCell ref="B103:C103"/>
    <mergeCell ref="D103:E103"/>
    <mergeCell ref="F103:G103"/>
    <mergeCell ref="H103:I103"/>
    <mergeCell ref="J103:L103"/>
    <mergeCell ref="P104:Q104"/>
    <mergeCell ref="R104:S104"/>
    <mergeCell ref="T104:AA104"/>
    <mergeCell ref="AB104:AF104"/>
    <mergeCell ref="M100:O100"/>
    <mergeCell ref="P100:Q100"/>
    <mergeCell ref="R100:S100"/>
    <mergeCell ref="T100:AA100"/>
    <mergeCell ref="AB100:AF100"/>
    <mergeCell ref="B100:C100"/>
    <mergeCell ref="D100:E100"/>
    <mergeCell ref="F100:G100"/>
    <mergeCell ref="H100:I100"/>
    <mergeCell ref="J100:L100"/>
    <mergeCell ref="AG100:AI100"/>
    <mergeCell ref="AK100:AP100"/>
    <mergeCell ref="B101:C101"/>
    <mergeCell ref="D101:E101"/>
    <mergeCell ref="F101:G101"/>
    <mergeCell ref="H101:I101"/>
    <mergeCell ref="J101:L101"/>
    <mergeCell ref="M101:O101"/>
    <mergeCell ref="P101:Q101"/>
    <mergeCell ref="R101:S101"/>
    <mergeCell ref="T101:AA101"/>
    <mergeCell ref="AB101:AF101"/>
    <mergeCell ref="AG101:AI101"/>
    <mergeCell ref="AK101:AP101"/>
    <mergeCell ref="P98:Q98"/>
    <mergeCell ref="R98:S98"/>
    <mergeCell ref="T98:AA98"/>
    <mergeCell ref="AB98:AF98"/>
    <mergeCell ref="AG98:AI98"/>
    <mergeCell ref="AK98:AP98"/>
    <mergeCell ref="AG97:AI97"/>
    <mergeCell ref="AK97:AP97"/>
    <mergeCell ref="T99:AA99"/>
    <mergeCell ref="AB99:AF99"/>
    <mergeCell ref="AG99:AI99"/>
    <mergeCell ref="AK99:AP99"/>
    <mergeCell ref="B99:C99"/>
    <mergeCell ref="D99:E99"/>
    <mergeCell ref="F99:G99"/>
    <mergeCell ref="H99:I99"/>
    <mergeCell ref="J99:L99"/>
    <mergeCell ref="M99:O99"/>
    <mergeCell ref="P99:Q99"/>
    <mergeCell ref="R99:S99"/>
    <mergeCell ref="B98:C98"/>
    <mergeCell ref="D98:E98"/>
    <mergeCell ref="F98:G98"/>
    <mergeCell ref="H98:I98"/>
    <mergeCell ref="J98:L98"/>
    <mergeCell ref="M98:O98"/>
    <mergeCell ref="M97:O97"/>
    <mergeCell ref="P97:Q97"/>
    <mergeCell ref="R97:S97"/>
    <mergeCell ref="T97:AA97"/>
    <mergeCell ref="AK95:AP95"/>
    <mergeCell ref="AG94:AI94"/>
    <mergeCell ref="AK94:AP94"/>
    <mergeCell ref="B95:C95"/>
    <mergeCell ref="D95:E95"/>
    <mergeCell ref="F95:G95"/>
    <mergeCell ref="H95:I95"/>
    <mergeCell ref="J95:L95"/>
    <mergeCell ref="M95:O95"/>
    <mergeCell ref="T96:AA96"/>
    <mergeCell ref="AB96:AF96"/>
    <mergeCell ref="AG96:AI96"/>
    <mergeCell ref="AK96:AP96"/>
    <mergeCell ref="H94:I94"/>
    <mergeCell ref="J94:L94"/>
    <mergeCell ref="H97:I97"/>
    <mergeCell ref="J97:L97"/>
    <mergeCell ref="AK93:AP93"/>
    <mergeCell ref="B93:C93"/>
    <mergeCell ref="D93:E93"/>
    <mergeCell ref="F93:G93"/>
    <mergeCell ref="H93:I93"/>
    <mergeCell ref="J93:L93"/>
    <mergeCell ref="M93:O93"/>
    <mergeCell ref="P93:Q93"/>
    <mergeCell ref="R93:S93"/>
    <mergeCell ref="M94:O94"/>
    <mergeCell ref="P94:Q94"/>
    <mergeCell ref="R94:S94"/>
    <mergeCell ref="T94:AA94"/>
    <mergeCell ref="AB94:AF94"/>
    <mergeCell ref="B94:C94"/>
    <mergeCell ref="D94:E94"/>
    <mergeCell ref="F94:G94"/>
    <mergeCell ref="AG92:AI92"/>
    <mergeCell ref="T90:AA90"/>
    <mergeCell ref="AB90:AF90"/>
    <mergeCell ref="AG90:AI90"/>
    <mergeCell ref="AB97:AF97"/>
    <mergeCell ref="B97:C97"/>
    <mergeCell ref="D97:E97"/>
    <mergeCell ref="F97:G97"/>
    <mergeCell ref="B96:C96"/>
    <mergeCell ref="D96:E96"/>
    <mergeCell ref="F96:G96"/>
    <mergeCell ref="H96:I96"/>
    <mergeCell ref="J96:L96"/>
    <mergeCell ref="M96:O96"/>
    <mergeCell ref="P96:Q96"/>
    <mergeCell ref="R96:S96"/>
    <mergeCell ref="T93:AA93"/>
    <mergeCell ref="AB93:AF93"/>
    <mergeCell ref="AG93:AI93"/>
    <mergeCell ref="P95:Q95"/>
    <mergeCell ref="R95:S95"/>
    <mergeCell ref="T95:AA95"/>
    <mergeCell ref="AB95:AF95"/>
    <mergeCell ref="AG95:AI95"/>
    <mergeCell ref="AK90:AP90"/>
    <mergeCell ref="B90:C90"/>
    <mergeCell ref="D90:E90"/>
    <mergeCell ref="F90:G90"/>
    <mergeCell ref="H90:I90"/>
    <mergeCell ref="J90:L90"/>
    <mergeCell ref="M90:O90"/>
    <mergeCell ref="P90:Q90"/>
    <mergeCell ref="R90:S90"/>
    <mergeCell ref="AK92:AP92"/>
    <mergeCell ref="AG91:AI91"/>
    <mergeCell ref="AK91:AP91"/>
    <mergeCell ref="B92:C92"/>
    <mergeCell ref="D92:E92"/>
    <mergeCell ref="F92:G92"/>
    <mergeCell ref="H92:I92"/>
    <mergeCell ref="J92:L92"/>
    <mergeCell ref="M92:O92"/>
    <mergeCell ref="M91:O91"/>
    <mergeCell ref="P91:Q91"/>
    <mergeCell ref="R91:S91"/>
    <mergeCell ref="T91:AA91"/>
    <mergeCell ref="AB91:AF91"/>
    <mergeCell ref="B91:C91"/>
    <mergeCell ref="D91:E91"/>
    <mergeCell ref="F91:G91"/>
    <mergeCell ref="H91:I91"/>
    <mergeCell ref="J91:L91"/>
    <mergeCell ref="P92:Q92"/>
    <mergeCell ref="R92:S92"/>
    <mergeCell ref="T92:AA92"/>
    <mergeCell ref="AB92:AF92"/>
    <mergeCell ref="M88:O88"/>
    <mergeCell ref="P88:Q88"/>
    <mergeCell ref="R88:S88"/>
    <mergeCell ref="T88:AA88"/>
    <mergeCell ref="AB88:AF88"/>
    <mergeCell ref="B88:C88"/>
    <mergeCell ref="D88:E88"/>
    <mergeCell ref="F88:G88"/>
    <mergeCell ref="H88:I88"/>
    <mergeCell ref="J88:L88"/>
    <mergeCell ref="AG88:AI88"/>
    <mergeCell ref="AK88:AP88"/>
    <mergeCell ref="B89:C89"/>
    <mergeCell ref="D89:E89"/>
    <mergeCell ref="F89:G89"/>
    <mergeCell ref="H89:I89"/>
    <mergeCell ref="J89:L89"/>
    <mergeCell ref="M89:O89"/>
    <mergeCell ref="P89:Q89"/>
    <mergeCell ref="R89:S89"/>
    <mergeCell ref="T89:AA89"/>
    <mergeCell ref="AB89:AF89"/>
    <mergeCell ref="AG89:AI89"/>
    <mergeCell ref="AK89:AP89"/>
    <mergeCell ref="P86:Q86"/>
    <mergeCell ref="R86:S86"/>
    <mergeCell ref="T86:AA86"/>
    <mergeCell ref="AB86:AF86"/>
    <mergeCell ref="AG86:AI86"/>
    <mergeCell ref="AK86:AP86"/>
    <mergeCell ref="AG85:AI85"/>
    <mergeCell ref="AK85:AP85"/>
    <mergeCell ref="T87:AA87"/>
    <mergeCell ref="AB87:AF87"/>
    <mergeCell ref="AG87:AI87"/>
    <mergeCell ref="AK87:AP87"/>
    <mergeCell ref="B87:C87"/>
    <mergeCell ref="D87:E87"/>
    <mergeCell ref="F87:G87"/>
    <mergeCell ref="H87:I87"/>
    <mergeCell ref="J87:L87"/>
    <mergeCell ref="M87:O87"/>
    <mergeCell ref="P87:Q87"/>
    <mergeCell ref="R87:S87"/>
    <mergeCell ref="B86:C86"/>
    <mergeCell ref="D86:E86"/>
    <mergeCell ref="F86:G86"/>
    <mergeCell ref="H86:I86"/>
    <mergeCell ref="J86:L86"/>
    <mergeCell ref="M86:O86"/>
    <mergeCell ref="M85:O85"/>
    <mergeCell ref="P85:Q85"/>
    <mergeCell ref="R85:S85"/>
    <mergeCell ref="T85:AA85"/>
    <mergeCell ref="AK83:AP83"/>
    <mergeCell ref="AG82:AI82"/>
    <mergeCell ref="AK82:AP82"/>
    <mergeCell ref="B83:C83"/>
    <mergeCell ref="D83:E83"/>
    <mergeCell ref="F83:G83"/>
    <mergeCell ref="H83:I83"/>
    <mergeCell ref="J83:L83"/>
    <mergeCell ref="M83:O83"/>
    <mergeCell ref="T84:AA84"/>
    <mergeCell ref="AB84:AF84"/>
    <mergeCell ref="AG84:AI84"/>
    <mergeCell ref="AK84:AP84"/>
    <mergeCell ref="H82:I82"/>
    <mergeCell ref="J82:L82"/>
    <mergeCell ref="H85:I85"/>
    <mergeCell ref="J85:L85"/>
    <mergeCell ref="AK81:AP81"/>
    <mergeCell ref="B81:C81"/>
    <mergeCell ref="D81:E81"/>
    <mergeCell ref="F81:G81"/>
    <mergeCell ref="H81:I81"/>
    <mergeCell ref="J81:L81"/>
    <mergeCell ref="M81:O81"/>
    <mergeCell ref="P81:Q81"/>
    <mergeCell ref="R81:S81"/>
    <mergeCell ref="M82:O82"/>
    <mergeCell ref="P82:Q82"/>
    <mergeCell ref="R82:S82"/>
    <mergeCell ref="T82:AA82"/>
    <mergeCell ref="AB82:AF82"/>
    <mergeCell ref="B82:C82"/>
    <mergeCell ref="D82:E82"/>
    <mergeCell ref="F82:G82"/>
    <mergeCell ref="AG80:AI80"/>
    <mergeCell ref="T78:AA78"/>
    <mergeCell ref="AB78:AF78"/>
    <mergeCell ref="AG78:AI78"/>
    <mergeCell ref="AB85:AF85"/>
    <mergeCell ref="B85:C85"/>
    <mergeCell ref="D85:E85"/>
    <mergeCell ref="F85:G85"/>
    <mergeCell ref="B84:C84"/>
    <mergeCell ref="D84:E84"/>
    <mergeCell ref="F84:G84"/>
    <mergeCell ref="H84:I84"/>
    <mergeCell ref="J84:L84"/>
    <mergeCell ref="M84:O84"/>
    <mergeCell ref="P84:Q84"/>
    <mergeCell ref="R84:S84"/>
    <mergeCell ref="T81:AA81"/>
    <mergeCell ref="AB81:AF81"/>
    <mergeCell ref="AG81:AI81"/>
    <mergeCell ref="P83:Q83"/>
    <mergeCell ref="R83:S83"/>
    <mergeCell ref="T83:AA83"/>
    <mergeCell ref="AB83:AF83"/>
    <mergeCell ref="AG83:AI83"/>
    <mergeCell ref="AK78:AP78"/>
    <mergeCell ref="B78:C78"/>
    <mergeCell ref="D78:E78"/>
    <mergeCell ref="F78:G78"/>
    <mergeCell ref="H78:I78"/>
    <mergeCell ref="J78:L78"/>
    <mergeCell ref="M78:O78"/>
    <mergeCell ref="P78:Q78"/>
    <mergeCell ref="R78:S78"/>
    <mergeCell ref="AK80:AP80"/>
    <mergeCell ref="AG79:AI79"/>
    <mergeCell ref="AK79:AP79"/>
    <mergeCell ref="B80:C80"/>
    <mergeCell ref="D80:E80"/>
    <mergeCell ref="F80:G80"/>
    <mergeCell ref="H80:I80"/>
    <mergeCell ref="J80:L80"/>
    <mergeCell ref="M80:O80"/>
    <mergeCell ref="M79:O79"/>
    <mergeCell ref="P79:Q79"/>
    <mergeCell ref="R79:S79"/>
    <mergeCell ref="T79:AA79"/>
    <mergeCell ref="AB79:AF79"/>
    <mergeCell ref="B79:C79"/>
    <mergeCell ref="D79:E79"/>
    <mergeCell ref="F79:G79"/>
    <mergeCell ref="H79:I79"/>
    <mergeCell ref="J79:L79"/>
    <mergeCell ref="P80:Q80"/>
    <mergeCell ref="R80:S80"/>
    <mergeCell ref="T80:AA80"/>
    <mergeCell ref="AB80:AF80"/>
    <mergeCell ref="M76:O76"/>
    <mergeCell ref="P76:Q76"/>
    <mergeCell ref="R76:S76"/>
    <mergeCell ref="T76:AA76"/>
    <mergeCell ref="AB76:AF76"/>
    <mergeCell ref="B76:C76"/>
    <mergeCell ref="D76:E76"/>
    <mergeCell ref="F76:G76"/>
    <mergeCell ref="H76:I76"/>
    <mergeCell ref="J76:L76"/>
    <mergeCell ref="AG76:AI76"/>
    <mergeCell ref="AK76:AP76"/>
    <mergeCell ref="B77:C77"/>
    <mergeCell ref="D77:E77"/>
    <mergeCell ref="F77:G77"/>
    <mergeCell ref="H77:I77"/>
    <mergeCell ref="J77:L77"/>
    <mergeCell ref="M77:O77"/>
    <mergeCell ref="P77:Q77"/>
    <mergeCell ref="R77:S77"/>
    <mergeCell ref="T77:AA77"/>
    <mergeCell ref="AB77:AF77"/>
    <mergeCell ref="AG77:AI77"/>
    <mergeCell ref="AK77:AP77"/>
    <mergeCell ref="P74:Q74"/>
    <mergeCell ref="R74:S74"/>
    <mergeCell ref="T74:AA74"/>
    <mergeCell ref="AB74:AF74"/>
    <mergeCell ref="AG74:AI74"/>
    <mergeCell ref="AK74:AP74"/>
    <mergeCell ref="AG73:AI73"/>
    <mergeCell ref="AK73:AP73"/>
    <mergeCell ref="T75:AA75"/>
    <mergeCell ref="AB75:AF75"/>
    <mergeCell ref="AG75:AI75"/>
    <mergeCell ref="AK75:AP75"/>
    <mergeCell ref="B75:C75"/>
    <mergeCell ref="D75:E75"/>
    <mergeCell ref="F75:G75"/>
    <mergeCell ref="H75:I75"/>
    <mergeCell ref="J75:L75"/>
    <mergeCell ref="M75:O75"/>
    <mergeCell ref="P75:Q75"/>
    <mergeCell ref="R75:S75"/>
    <mergeCell ref="B74:C74"/>
    <mergeCell ref="D74:E74"/>
    <mergeCell ref="F74:G74"/>
    <mergeCell ref="H74:I74"/>
    <mergeCell ref="J74:L74"/>
    <mergeCell ref="M74:O74"/>
    <mergeCell ref="M73:O73"/>
    <mergeCell ref="P73:Q73"/>
    <mergeCell ref="R73:S73"/>
    <mergeCell ref="T73:AA73"/>
    <mergeCell ref="AK71:AP71"/>
    <mergeCell ref="AG70:AI70"/>
    <mergeCell ref="AK70:AP70"/>
    <mergeCell ref="B71:C71"/>
    <mergeCell ref="D71:E71"/>
    <mergeCell ref="F71:G71"/>
    <mergeCell ref="H71:I71"/>
    <mergeCell ref="J71:L71"/>
    <mergeCell ref="M71:O71"/>
    <mergeCell ref="T72:AA72"/>
    <mergeCell ref="AB72:AF72"/>
    <mergeCell ref="AG72:AI72"/>
    <mergeCell ref="AK72:AP72"/>
    <mergeCell ref="H70:I70"/>
    <mergeCell ref="J70:L70"/>
    <mergeCell ref="H73:I73"/>
    <mergeCell ref="J73:L73"/>
    <mergeCell ref="AK69:AP69"/>
    <mergeCell ref="B69:C69"/>
    <mergeCell ref="D69:E69"/>
    <mergeCell ref="F69:G69"/>
    <mergeCell ref="H69:I69"/>
    <mergeCell ref="J69:L69"/>
    <mergeCell ref="M69:O69"/>
    <mergeCell ref="P69:Q69"/>
    <mergeCell ref="R69:S69"/>
    <mergeCell ref="M70:O70"/>
    <mergeCell ref="P70:Q70"/>
    <mergeCell ref="R70:S70"/>
    <mergeCell ref="T70:AA70"/>
    <mergeCell ref="AB70:AF70"/>
    <mergeCell ref="B70:C70"/>
    <mergeCell ref="D70:E70"/>
    <mergeCell ref="F70:G70"/>
    <mergeCell ref="AG68:AI68"/>
    <mergeCell ref="T66:AA66"/>
    <mergeCell ref="AB66:AF66"/>
    <mergeCell ref="AG66:AI66"/>
    <mergeCell ref="AB73:AF73"/>
    <mergeCell ref="B73:C73"/>
    <mergeCell ref="D73:E73"/>
    <mergeCell ref="F73:G73"/>
    <mergeCell ref="B72:C72"/>
    <mergeCell ref="D72:E72"/>
    <mergeCell ref="F72:G72"/>
    <mergeCell ref="H72:I72"/>
    <mergeCell ref="J72:L72"/>
    <mergeCell ref="M72:O72"/>
    <mergeCell ref="P72:Q72"/>
    <mergeCell ref="R72:S72"/>
    <mergeCell ref="T69:AA69"/>
    <mergeCell ref="AB69:AF69"/>
    <mergeCell ref="AG69:AI69"/>
    <mergeCell ref="P71:Q71"/>
    <mergeCell ref="R71:S71"/>
    <mergeCell ref="T71:AA71"/>
    <mergeCell ref="AB71:AF71"/>
    <mergeCell ref="AG71:AI71"/>
    <mergeCell ref="AK66:AP66"/>
    <mergeCell ref="B66:C66"/>
    <mergeCell ref="D66:E66"/>
    <mergeCell ref="F66:G66"/>
    <mergeCell ref="H66:I66"/>
    <mergeCell ref="J66:L66"/>
    <mergeCell ref="M66:O66"/>
    <mergeCell ref="P66:Q66"/>
    <mergeCell ref="R66:S66"/>
    <mergeCell ref="AK68:AP68"/>
    <mergeCell ref="AG67:AI67"/>
    <mergeCell ref="AK67:AP67"/>
    <mergeCell ref="B68:C68"/>
    <mergeCell ref="D68:E68"/>
    <mergeCell ref="F68:G68"/>
    <mergeCell ref="H68:I68"/>
    <mergeCell ref="J68:L68"/>
    <mergeCell ref="M68:O68"/>
    <mergeCell ref="M67:O67"/>
    <mergeCell ref="P67:Q67"/>
    <mergeCell ref="R67:S67"/>
    <mergeCell ref="T67:AA67"/>
    <mergeCell ref="AB67:AF67"/>
    <mergeCell ref="B67:C67"/>
    <mergeCell ref="D67:E67"/>
    <mergeCell ref="F67:G67"/>
    <mergeCell ref="H67:I67"/>
    <mergeCell ref="J67:L67"/>
    <mergeCell ref="P68:Q68"/>
    <mergeCell ref="R68:S68"/>
    <mergeCell ref="T68:AA68"/>
    <mergeCell ref="AB68:AF68"/>
    <mergeCell ref="M64:O64"/>
    <mergeCell ref="P64:Q64"/>
    <mergeCell ref="R64:S64"/>
    <mergeCell ref="T64:AA64"/>
    <mergeCell ref="AB64:AF64"/>
    <mergeCell ref="B64:C64"/>
    <mergeCell ref="D64:E64"/>
    <mergeCell ref="F64:G64"/>
    <mergeCell ref="H64:I64"/>
    <mergeCell ref="J64:L64"/>
    <mergeCell ref="AG64:AI64"/>
    <mergeCell ref="AK64:AP64"/>
    <mergeCell ref="B65:C65"/>
    <mergeCell ref="D65:E65"/>
    <mergeCell ref="F65:G65"/>
    <mergeCell ref="H65:I65"/>
    <mergeCell ref="J65:L65"/>
    <mergeCell ref="M65:O65"/>
    <mergeCell ref="P65:Q65"/>
    <mergeCell ref="R65:S65"/>
    <mergeCell ref="T65:AA65"/>
    <mergeCell ref="AB65:AF65"/>
    <mergeCell ref="AG65:AI65"/>
    <mergeCell ref="AK65:AP65"/>
    <mergeCell ref="P62:Q62"/>
    <mergeCell ref="R62:S62"/>
    <mergeCell ref="T62:AA62"/>
    <mergeCell ref="AB62:AF62"/>
    <mergeCell ref="AG62:AI62"/>
    <mergeCell ref="AK62:AP62"/>
    <mergeCell ref="AG61:AI61"/>
    <mergeCell ref="AK61:AP61"/>
    <mergeCell ref="T63:AA63"/>
    <mergeCell ref="AB63:AF63"/>
    <mergeCell ref="AG63:AI63"/>
    <mergeCell ref="AK63:AP63"/>
    <mergeCell ref="B63:C63"/>
    <mergeCell ref="D63:E63"/>
    <mergeCell ref="F63:G63"/>
    <mergeCell ref="H63:I63"/>
    <mergeCell ref="J63:L63"/>
    <mergeCell ref="M63:O63"/>
    <mergeCell ref="P63:Q63"/>
    <mergeCell ref="R63:S63"/>
    <mergeCell ref="B62:C62"/>
    <mergeCell ref="D62:E62"/>
    <mergeCell ref="F62:G62"/>
    <mergeCell ref="H62:I62"/>
    <mergeCell ref="J62:L62"/>
    <mergeCell ref="M62:O62"/>
    <mergeCell ref="M61:O61"/>
    <mergeCell ref="P61:Q61"/>
    <mergeCell ref="R61:S61"/>
    <mergeCell ref="T61:AA61"/>
    <mergeCell ref="AK59:AP59"/>
    <mergeCell ref="AG58:AI58"/>
    <mergeCell ref="AK58:AP58"/>
    <mergeCell ref="B59:C59"/>
    <mergeCell ref="D59:E59"/>
    <mergeCell ref="F59:G59"/>
    <mergeCell ref="H59:I59"/>
    <mergeCell ref="J59:L59"/>
    <mergeCell ref="M59:O59"/>
    <mergeCell ref="T60:AA60"/>
    <mergeCell ref="AB60:AF60"/>
    <mergeCell ref="AG60:AI60"/>
    <mergeCell ref="AK60:AP60"/>
    <mergeCell ref="H58:I58"/>
    <mergeCell ref="J58:L58"/>
    <mergeCell ref="H61:I61"/>
    <mergeCell ref="J61:L61"/>
    <mergeCell ref="AK57:AP57"/>
    <mergeCell ref="B57:C57"/>
    <mergeCell ref="D57:E57"/>
    <mergeCell ref="F57:G57"/>
    <mergeCell ref="H57:I57"/>
    <mergeCell ref="J57:L57"/>
    <mergeCell ref="M57:O57"/>
    <mergeCell ref="P57:Q57"/>
    <mergeCell ref="R57:S57"/>
    <mergeCell ref="M58:O58"/>
    <mergeCell ref="P58:Q58"/>
    <mergeCell ref="R58:S58"/>
    <mergeCell ref="T58:AA58"/>
    <mergeCell ref="AB58:AF58"/>
    <mergeCell ref="B58:C58"/>
    <mergeCell ref="D58:E58"/>
    <mergeCell ref="F58:G58"/>
    <mergeCell ref="AG56:AI56"/>
    <mergeCell ref="T54:AA54"/>
    <mergeCell ref="AB54:AF54"/>
    <mergeCell ref="AG54:AI54"/>
    <mergeCell ref="AB61:AF61"/>
    <mergeCell ref="B61:C61"/>
    <mergeCell ref="D61:E61"/>
    <mergeCell ref="F61:G61"/>
    <mergeCell ref="B60:C60"/>
    <mergeCell ref="D60:E60"/>
    <mergeCell ref="F60:G60"/>
    <mergeCell ref="H60:I60"/>
    <mergeCell ref="J60:L60"/>
    <mergeCell ref="M60:O60"/>
    <mergeCell ref="P60:Q60"/>
    <mergeCell ref="R60:S60"/>
    <mergeCell ref="T57:AA57"/>
    <mergeCell ref="AB57:AF57"/>
    <mergeCell ref="AG57:AI57"/>
    <mergeCell ref="P59:Q59"/>
    <mergeCell ref="R59:S59"/>
    <mergeCell ref="T59:AA59"/>
    <mergeCell ref="AB59:AF59"/>
    <mergeCell ref="AG59:AI59"/>
    <mergeCell ref="AK54:AP54"/>
    <mergeCell ref="B54:C54"/>
    <mergeCell ref="D54:E54"/>
    <mergeCell ref="F54:G54"/>
    <mergeCell ref="H54:I54"/>
    <mergeCell ref="J54:L54"/>
    <mergeCell ref="M54:O54"/>
    <mergeCell ref="P54:Q54"/>
    <mergeCell ref="R54:S54"/>
    <mergeCell ref="AK56:AP56"/>
    <mergeCell ref="AG55:AI55"/>
    <mergeCell ref="AK55:AP55"/>
    <mergeCell ref="B56:C56"/>
    <mergeCell ref="D56:E56"/>
    <mergeCell ref="F56:G56"/>
    <mergeCell ref="H56:I56"/>
    <mergeCell ref="J56:L56"/>
    <mergeCell ref="M56:O56"/>
    <mergeCell ref="M55:O55"/>
    <mergeCell ref="P55:Q55"/>
    <mergeCell ref="R55:S55"/>
    <mergeCell ref="T55:AA55"/>
    <mergeCell ref="AB55:AF55"/>
    <mergeCell ref="B55:C55"/>
    <mergeCell ref="D55:E55"/>
    <mergeCell ref="F55:G55"/>
    <mergeCell ref="H55:I55"/>
    <mergeCell ref="J55:L55"/>
    <mergeCell ref="P56:Q56"/>
    <mergeCell ref="R56:S56"/>
    <mergeCell ref="T56:AA56"/>
    <mergeCell ref="AB56:AF56"/>
    <mergeCell ref="M52:O52"/>
    <mergeCell ref="P52:Q52"/>
    <mergeCell ref="R52:S52"/>
    <mergeCell ref="T52:AA52"/>
    <mergeCell ref="AB52:AF52"/>
    <mergeCell ref="B52:C52"/>
    <mergeCell ref="D52:E52"/>
    <mergeCell ref="F52:G52"/>
    <mergeCell ref="H52:I52"/>
    <mergeCell ref="J52:L52"/>
    <mergeCell ref="AG52:AI52"/>
    <mergeCell ref="AK52:AP52"/>
    <mergeCell ref="B53:C53"/>
    <mergeCell ref="D53:E53"/>
    <mergeCell ref="F53:G53"/>
    <mergeCell ref="H53:I53"/>
    <mergeCell ref="J53:L53"/>
    <mergeCell ref="M53:O53"/>
    <mergeCell ref="P53:Q53"/>
    <mergeCell ref="R53:S53"/>
    <mergeCell ref="T53:AA53"/>
    <mergeCell ref="AB53:AF53"/>
    <mergeCell ref="AG53:AI53"/>
    <mergeCell ref="AK53:AP53"/>
    <mergeCell ref="P50:Q50"/>
    <mergeCell ref="R50:S50"/>
    <mergeCell ref="T50:AA50"/>
    <mergeCell ref="AB50:AF50"/>
    <mergeCell ref="AG50:AI50"/>
    <mergeCell ref="AK50:AP50"/>
    <mergeCell ref="AG49:AI49"/>
    <mergeCell ref="AK49:AP49"/>
    <mergeCell ref="T51:AA51"/>
    <mergeCell ref="AB51:AF51"/>
    <mergeCell ref="AG51:AI51"/>
    <mergeCell ref="AK51:AP51"/>
    <mergeCell ref="B51:C51"/>
    <mergeCell ref="D51:E51"/>
    <mergeCell ref="F51:G51"/>
    <mergeCell ref="H51:I51"/>
    <mergeCell ref="J51:L51"/>
    <mergeCell ref="M51:O51"/>
    <mergeCell ref="P51:Q51"/>
    <mergeCell ref="R51:S51"/>
    <mergeCell ref="B50:C50"/>
    <mergeCell ref="D50:E50"/>
    <mergeCell ref="F50:G50"/>
    <mergeCell ref="H50:I50"/>
    <mergeCell ref="J50:L50"/>
    <mergeCell ref="M50:O50"/>
    <mergeCell ref="M49:O49"/>
    <mergeCell ref="P49:Q49"/>
    <mergeCell ref="R49:S49"/>
    <mergeCell ref="T49:AA49"/>
    <mergeCell ref="AK47:AP47"/>
    <mergeCell ref="AG46:AI46"/>
    <mergeCell ref="AK46:AP46"/>
    <mergeCell ref="B47:C47"/>
    <mergeCell ref="D47:E47"/>
    <mergeCell ref="F47:G47"/>
    <mergeCell ref="H47:I47"/>
    <mergeCell ref="J47:L47"/>
    <mergeCell ref="M47:O47"/>
    <mergeCell ref="T48:AA48"/>
    <mergeCell ref="AB48:AF48"/>
    <mergeCell ref="AG48:AI48"/>
    <mergeCell ref="AK48:AP48"/>
    <mergeCell ref="H46:I46"/>
    <mergeCell ref="J46:L46"/>
    <mergeCell ref="H49:I49"/>
    <mergeCell ref="J49:L49"/>
    <mergeCell ref="AK45:AP45"/>
    <mergeCell ref="B45:C45"/>
    <mergeCell ref="D45:E45"/>
    <mergeCell ref="F45:G45"/>
    <mergeCell ref="H45:I45"/>
    <mergeCell ref="J45:L45"/>
    <mergeCell ref="M45:O45"/>
    <mergeCell ref="P45:Q45"/>
    <mergeCell ref="R45:S45"/>
    <mergeCell ref="M46:O46"/>
    <mergeCell ref="P46:Q46"/>
    <mergeCell ref="R46:S46"/>
    <mergeCell ref="T46:AA46"/>
    <mergeCell ref="AB46:AF46"/>
    <mergeCell ref="B46:C46"/>
    <mergeCell ref="D46:E46"/>
    <mergeCell ref="F46:G46"/>
    <mergeCell ref="AG44:AI44"/>
    <mergeCell ref="T42:AA42"/>
    <mergeCell ref="AB42:AF42"/>
    <mergeCell ref="AG42:AI42"/>
    <mergeCell ref="AB49:AF49"/>
    <mergeCell ref="B49:C49"/>
    <mergeCell ref="D49:E49"/>
    <mergeCell ref="F49:G49"/>
    <mergeCell ref="B48:C48"/>
    <mergeCell ref="D48:E48"/>
    <mergeCell ref="F48:G48"/>
    <mergeCell ref="H48:I48"/>
    <mergeCell ref="J48:L48"/>
    <mergeCell ref="M48:O48"/>
    <mergeCell ref="P48:Q48"/>
    <mergeCell ref="R48:S48"/>
    <mergeCell ref="T45:AA45"/>
    <mergeCell ref="AB45:AF45"/>
    <mergeCell ref="AG45:AI45"/>
    <mergeCell ref="P47:Q47"/>
    <mergeCell ref="R47:S47"/>
    <mergeCell ref="T47:AA47"/>
    <mergeCell ref="AB47:AF47"/>
    <mergeCell ref="AG47:AI47"/>
    <mergeCell ref="AK42:AP42"/>
    <mergeCell ref="B42:C42"/>
    <mergeCell ref="D42:E42"/>
    <mergeCell ref="F42:G42"/>
    <mergeCell ref="H42:I42"/>
    <mergeCell ref="J42:L42"/>
    <mergeCell ref="M42:O42"/>
    <mergeCell ref="P42:Q42"/>
    <mergeCell ref="R42:S42"/>
    <mergeCell ref="AK44:AP44"/>
    <mergeCell ref="AG43:AI43"/>
    <mergeCell ref="AK43:AP43"/>
    <mergeCell ref="B44:C44"/>
    <mergeCell ref="D44:E44"/>
    <mergeCell ref="F44:G44"/>
    <mergeCell ref="H44:I44"/>
    <mergeCell ref="J44:L44"/>
    <mergeCell ref="M44:O44"/>
    <mergeCell ref="M43:O43"/>
    <mergeCell ref="P43:Q43"/>
    <mergeCell ref="R43:S43"/>
    <mergeCell ref="T43:AA43"/>
    <mergeCell ref="AB43:AF43"/>
    <mergeCell ref="B43:C43"/>
    <mergeCell ref="D43:E43"/>
    <mergeCell ref="F43:G43"/>
    <mergeCell ref="H43:I43"/>
    <mergeCell ref="J43:L43"/>
    <mergeCell ref="P44:Q44"/>
    <mergeCell ref="R44:S44"/>
    <mergeCell ref="T44:AA44"/>
    <mergeCell ref="AB44:AF44"/>
    <mergeCell ref="M40:O40"/>
    <mergeCell ref="P40:Q40"/>
    <mergeCell ref="R40:S40"/>
    <mergeCell ref="T40:AA40"/>
    <mergeCell ref="AB40:AF40"/>
    <mergeCell ref="B40:C40"/>
    <mergeCell ref="D40:E40"/>
    <mergeCell ref="F40:G40"/>
    <mergeCell ref="H40:I40"/>
    <mergeCell ref="J40:L40"/>
    <mergeCell ref="AG40:AI40"/>
    <mergeCell ref="AK40:AP40"/>
    <mergeCell ref="B41:C41"/>
    <mergeCell ref="D41:E41"/>
    <mergeCell ref="F41:G41"/>
    <mergeCell ref="H41:I41"/>
    <mergeCell ref="J41:L41"/>
    <mergeCell ref="M41:O41"/>
    <mergeCell ref="P41:Q41"/>
    <mergeCell ref="R41:S41"/>
    <mergeCell ref="T41:AA41"/>
    <mergeCell ref="AB41:AF41"/>
    <mergeCell ref="AG41:AI41"/>
    <mergeCell ref="AK41:AP41"/>
    <mergeCell ref="P38:Q38"/>
    <mergeCell ref="R38:S38"/>
    <mergeCell ref="T38:AA38"/>
    <mergeCell ref="AB38:AF38"/>
    <mergeCell ref="AG38:AI38"/>
    <mergeCell ref="AK38:AP38"/>
    <mergeCell ref="AG37:AI37"/>
    <mergeCell ref="AK37:AP37"/>
    <mergeCell ref="T39:AA39"/>
    <mergeCell ref="AB39:AF39"/>
    <mergeCell ref="AG39:AI39"/>
    <mergeCell ref="AK39:AP39"/>
    <mergeCell ref="B39:C39"/>
    <mergeCell ref="D39:E39"/>
    <mergeCell ref="F39:G39"/>
    <mergeCell ref="H39:I39"/>
    <mergeCell ref="J39:L39"/>
    <mergeCell ref="M39:O39"/>
    <mergeCell ref="P39:Q39"/>
    <mergeCell ref="R39:S39"/>
    <mergeCell ref="B38:C38"/>
    <mergeCell ref="D38:E38"/>
    <mergeCell ref="F38:G38"/>
    <mergeCell ref="H38:I38"/>
    <mergeCell ref="J38:L38"/>
    <mergeCell ref="M38:O38"/>
    <mergeCell ref="M37:O37"/>
    <mergeCell ref="P37:Q37"/>
    <mergeCell ref="R37:S37"/>
    <mergeCell ref="T37:AA37"/>
    <mergeCell ref="AK35:AP35"/>
    <mergeCell ref="AG34:AI34"/>
    <mergeCell ref="AK34:AP34"/>
    <mergeCell ref="B35:C35"/>
    <mergeCell ref="D35:E35"/>
    <mergeCell ref="F35:G35"/>
    <mergeCell ref="H35:I35"/>
    <mergeCell ref="J35:L35"/>
    <mergeCell ref="M35:O35"/>
    <mergeCell ref="T36:AA36"/>
    <mergeCell ref="AB36:AF36"/>
    <mergeCell ref="AG36:AI36"/>
    <mergeCell ref="AK36:AP36"/>
    <mergeCell ref="H34:I34"/>
    <mergeCell ref="J34:L34"/>
    <mergeCell ref="H37:I37"/>
    <mergeCell ref="J37:L37"/>
    <mergeCell ref="AK33:AP33"/>
    <mergeCell ref="B33:C33"/>
    <mergeCell ref="D33:E33"/>
    <mergeCell ref="F33:G33"/>
    <mergeCell ref="H33:I33"/>
    <mergeCell ref="J33:L33"/>
    <mergeCell ref="M33:O33"/>
    <mergeCell ref="P33:Q33"/>
    <mergeCell ref="R33:S33"/>
    <mergeCell ref="M34:O34"/>
    <mergeCell ref="P34:Q34"/>
    <mergeCell ref="R34:S34"/>
    <mergeCell ref="T34:AA34"/>
    <mergeCell ref="AB34:AF34"/>
    <mergeCell ref="B34:C34"/>
    <mergeCell ref="D34:E34"/>
    <mergeCell ref="F34:G34"/>
    <mergeCell ref="AG32:AI32"/>
    <mergeCell ref="T30:AA30"/>
    <mergeCell ref="AB30:AF30"/>
    <mergeCell ref="AG30:AI30"/>
    <mergeCell ref="AB37:AF37"/>
    <mergeCell ref="B37:C37"/>
    <mergeCell ref="D37:E37"/>
    <mergeCell ref="F37:G37"/>
    <mergeCell ref="B36:C36"/>
    <mergeCell ref="D36:E36"/>
    <mergeCell ref="F36:G36"/>
    <mergeCell ref="H36:I36"/>
    <mergeCell ref="J36:L36"/>
    <mergeCell ref="M36:O36"/>
    <mergeCell ref="P36:Q36"/>
    <mergeCell ref="R36:S36"/>
    <mergeCell ref="T33:AA33"/>
    <mergeCell ref="AB33:AF33"/>
    <mergeCell ref="AG33:AI33"/>
    <mergeCell ref="P35:Q35"/>
    <mergeCell ref="R35:S35"/>
    <mergeCell ref="T35:AA35"/>
    <mergeCell ref="AB35:AF35"/>
    <mergeCell ref="AG35:AI35"/>
    <mergeCell ref="AK30:AP30"/>
    <mergeCell ref="B30:C30"/>
    <mergeCell ref="D30:E30"/>
    <mergeCell ref="F30:G30"/>
    <mergeCell ref="H30:I30"/>
    <mergeCell ref="J30:L30"/>
    <mergeCell ref="M30:O30"/>
    <mergeCell ref="P30:Q30"/>
    <mergeCell ref="R30:S30"/>
    <mergeCell ref="AK32:AP32"/>
    <mergeCell ref="AG31:AI31"/>
    <mergeCell ref="AK31:AP31"/>
    <mergeCell ref="B32:C32"/>
    <mergeCell ref="D32:E32"/>
    <mergeCell ref="F32:G32"/>
    <mergeCell ref="H32:I32"/>
    <mergeCell ref="J32:L32"/>
    <mergeCell ref="M32:O32"/>
    <mergeCell ref="M31:O31"/>
    <mergeCell ref="P31:Q31"/>
    <mergeCell ref="R31:S31"/>
    <mergeCell ref="T31:AA31"/>
    <mergeCell ref="AB31:AF31"/>
    <mergeCell ref="B31:C31"/>
    <mergeCell ref="D31:E31"/>
    <mergeCell ref="F31:G31"/>
    <mergeCell ref="H31:I31"/>
    <mergeCell ref="J31:L31"/>
    <mergeCell ref="P32:Q32"/>
    <mergeCell ref="R32:S32"/>
    <mergeCell ref="T32:AA32"/>
    <mergeCell ref="AB32:AF32"/>
    <mergeCell ref="M28:O28"/>
    <mergeCell ref="P28:Q28"/>
    <mergeCell ref="R28:S28"/>
    <mergeCell ref="T28:AA28"/>
    <mergeCell ref="AB28:AF28"/>
    <mergeCell ref="B28:C28"/>
    <mergeCell ref="D28:E28"/>
    <mergeCell ref="F28:G28"/>
    <mergeCell ref="H28:I28"/>
    <mergeCell ref="J28:L28"/>
    <mergeCell ref="AG28:AI28"/>
    <mergeCell ref="AK28:AP28"/>
    <mergeCell ref="B29:C29"/>
    <mergeCell ref="D29:E29"/>
    <mergeCell ref="F29:G29"/>
    <mergeCell ref="H29:I29"/>
    <mergeCell ref="J29:L29"/>
    <mergeCell ref="M29:O29"/>
    <mergeCell ref="P29:Q29"/>
    <mergeCell ref="R29:S29"/>
    <mergeCell ref="T29:AA29"/>
    <mergeCell ref="AB29:AF29"/>
    <mergeCell ref="AG29:AI29"/>
    <mergeCell ref="AK29:AP29"/>
    <mergeCell ref="P26:Q26"/>
    <mergeCell ref="R26:S26"/>
    <mergeCell ref="T26:AA26"/>
    <mergeCell ref="AB26:AF26"/>
    <mergeCell ref="AG26:AI26"/>
    <mergeCell ref="AK26:AP26"/>
    <mergeCell ref="AG25:AI25"/>
    <mergeCell ref="AK25:AP25"/>
    <mergeCell ref="T27:AA27"/>
    <mergeCell ref="AB27:AF27"/>
    <mergeCell ref="AG27:AI27"/>
    <mergeCell ref="AK27:AP27"/>
    <mergeCell ref="B27:C27"/>
    <mergeCell ref="D27:E27"/>
    <mergeCell ref="F27:G27"/>
    <mergeCell ref="H27:I27"/>
    <mergeCell ref="J27:L27"/>
    <mergeCell ref="M27:O27"/>
    <mergeCell ref="P27:Q27"/>
    <mergeCell ref="R27:S27"/>
    <mergeCell ref="B26:C26"/>
    <mergeCell ref="D26:E26"/>
    <mergeCell ref="F26:G26"/>
    <mergeCell ref="H26:I26"/>
    <mergeCell ref="J26:L26"/>
    <mergeCell ref="M26:O26"/>
    <mergeCell ref="M25:O25"/>
    <mergeCell ref="P25:Q25"/>
    <mergeCell ref="R25:S25"/>
    <mergeCell ref="T25:AA25"/>
    <mergeCell ref="AK23:AP23"/>
    <mergeCell ref="AG22:AI22"/>
    <mergeCell ref="AK22:AP22"/>
    <mergeCell ref="B23:C23"/>
    <mergeCell ref="D23:E23"/>
    <mergeCell ref="F23:G23"/>
    <mergeCell ref="H23:I23"/>
    <mergeCell ref="J23:L23"/>
    <mergeCell ref="M23:O23"/>
    <mergeCell ref="T24:AA24"/>
    <mergeCell ref="AB24:AF24"/>
    <mergeCell ref="AG24:AI24"/>
    <mergeCell ref="AK24:AP24"/>
    <mergeCell ref="H22:I22"/>
    <mergeCell ref="J22:L22"/>
    <mergeCell ref="H25:I25"/>
    <mergeCell ref="J25:L25"/>
    <mergeCell ref="AK21:AP21"/>
    <mergeCell ref="B21:C21"/>
    <mergeCell ref="D21:E21"/>
    <mergeCell ref="F21:G21"/>
    <mergeCell ref="H21:I21"/>
    <mergeCell ref="J21:L21"/>
    <mergeCell ref="M21:O21"/>
    <mergeCell ref="P21:Q21"/>
    <mergeCell ref="R21:S21"/>
    <mergeCell ref="M22:O22"/>
    <mergeCell ref="P22:Q22"/>
    <mergeCell ref="R22:S22"/>
    <mergeCell ref="T22:AA22"/>
    <mergeCell ref="AB22:AF22"/>
    <mergeCell ref="B22:C22"/>
    <mergeCell ref="D22:E22"/>
    <mergeCell ref="F22:G22"/>
    <mergeCell ref="F19:G19"/>
    <mergeCell ref="H19:I19"/>
    <mergeCell ref="J19:L19"/>
    <mergeCell ref="P20:Q20"/>
    <mergeCell ref="R20:S20"/>
    <mergeCell ref="T20:AA20"/>
    <mergeCell ref="AB20:AF20"/>
    <mergeCell ref="AG20:AI20"/>
    <mergeCell ref="T18:AA18"/>
    <mergeCell ref="AB18:AF18"/>
    <mergeCell ref="AG18:AI18"/>
    <mergeCell ref="AB25:AF25"/>
    <mergeCell ref="B25:C25"/>
    <mergeCell ref="D25:E25"/>
    <mergeCell ref="F25:G25"/>
    <mergeCell ref="B24:C24"/>
    <mergeCell ref="D24:E24"/>
    <mergeCell ref="F24:G24"/>
    <mergeCell ref="H24:I24"/>
    <mergeCell ref="J24:L24"/>
    <mergeCell ref="M24:O24"/>
    <mergeCell ref="P24:Q24"/>
    <mergeCell ref="R24:S24"/>
    <mergeCell ref="T21:AA21"/>
    <mergeCell ref="AB21:AF21"/>
    <mergeCell ref="AG21:AI21"/>
    <mergeCell ref="P23:Q23"/>
    <mergeCell ref="R23:S23"/>
    <mergeCell ref="T23:AA23"/>
    <mergeCell ref="AB23:AF23"/>
    <mergeCell ref="AG23:AI23"/>
    <mergeCell ref="AK18:AP18"/>
    <mergeCell ref="AT17:AU17"/>
    <mergeCell ref="B18:C18"/>
    <mergeCell ref="D18:E18"/>
    <mergeCell ref="F18:G18"/>
    <mergeCell ref="H18:I18"/>
    <mergeCell ref="J18:L18"/>
    <mergeCell ref="M18:O18"/>
    <mergeCell ref="P18:Q18"/>
    <mergeCell ref="R18:S18"/>
    <mergeCell ref="AK20:AP20"/>
    <mergeCell ref="AG19:AI19"/>
    <mergeCell ref="AK19:AP19"/>
    <mergeCell ref="B20:C20"/>
    <mergeCell ref="D20:E20"/>
    <mergeCell ref="F20:G20"/>
    <mergeCell ref="H20:I20"/>
    <mergeCell ref="J20:L20"/>
    <mergeCell ref="M20:O20"/>
    <mergeCell ref="P17:Q17"/>
    <mergeCell ref="R17:S17"/>
    <mergeCell ref="T17:AA17"/>
    <mergeCell ref="AB17:AF17"/>
    <mergeCell ref="AG17:AI17"/>
    <mergeCell ref="AK17:AP17"/>
    <mergeCell ref="M19:O19"/>
    <mergeCell ref="P19:Q19"/>
    <mergeCell ref="R19:S19"/>
    <mergeCell ref="T19:AA19"/>
    <mergeCell ref="AB19:AF19"/>
    <mergeCell ref="B19:C19"/>
    <mergeCell ref="D19:E19"/>
    <mergeCell ref="B15:G15"/>
    <mergeCell ref="H15:AH15"/>
    <mergeCell ref="AN15:AP15"/>
    <mergeCell ref="AT15:AU15"/>
    <mergeCell ref="BJ17:BK17"/>
    <mergeCell ref="B2:K6"/>
    <mergeCell ref="N3:AB5"/>
    <mergeCell ref="AE3:AN3"/>
    <mergeCell ref="AP3:AT3"/>
    <mergeCell ref="AE5:AN7"/>
    <mergeCell ref="AP5:AT7"/>
    <mergeCell ref="AE9:AN9"/>
    <mergeCell ref="AP9:AT9"/>
    <mergeCell ref="B14:F14"/>
    <mergeCell ref="G14:I14"/>
    <mergeCell ref="J14:Q14"/>
    <mergeCell ref="R14:X14"/>
    <mergeCell ref="Y14:AE14"/>
    <mergeCell ref="AF14:AK14"/>
    <mergeCell ref="AN14:AP14"/>
    <mergeCell ref="AT14:AU14"/>
    <mergeCell ref="B16:H16"/>
    <mergeCell ref="I16:AP16"/>
    <mergeCell ref="AT16:AU16"/>
    <mergeCell ref="B17:C17"/>
    <mergeCell ref="D17:E17"/>
    <mergeCell ref="F17:G17"/>
    <mergeCell ref="H17:I17"/>
    <mergeCell ref="J17:L17"/>
    <mergeCell ref="M17:O17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FF00"/>
  </sheetPr>
  <dimension ref="A2:BT224"/>
  <sheetViews>
    <sheetView showGridLines="0" zoomScale="85" zoomScaleNormal="85" workbookViewId="0">
      <pane ySplit="17" topLeftCell="A144" activePane="bottomLeft" state="frozen"/>
      <selection pane="bottomLeft" activeCell="AQ147" sqref="AQ147"/>
    </sheetView>
  </sheetViews>
  <sheetFormatPr baseColWidth="10" defaultRowHeight="23.1" customHeight="1" x14ac:dyDescent="0.2"/>
  <cols>
    <col min="1" max="1" width="11.42578125" style="1008"/>
    <col min="2" max="2" width="2.85546875" style="1008" customWidth="1"/>
    <col min="3" max="6" width="2.7109375" style="1008" customWidth="1"/>
    <col min="7" max="7" width="2.85546875" style="1008" customWidth="1"/>
    <col min="8" max="10" width="2.7109375" style="1008" customWidth="1"/>
    <col min="11" max="11" width="2.42578125" style="1008" customWidth="1"/>
    <col min="12" max="12" width="0.28515625" style="1008" customWidth="1"/>
    <col min="13" max="13" width="1" style="1008" customWidth="1"/>
    <col min="14" max="14" width="1.5703125" style="1008" customWidth="1"/>
    <col min="15" max="27" width="2.7109375" style="1008" customWidth="1"/>
    <col min="28" max="28" width="2.42578125" style="1008" customWidth="1"/>
    <col min="29" max="29" width="0.28515625" style="1008" customWidth="1"/>
    <col min="30" max="30" width="1.85546875" style="1008" customWidth="1"/>
    <col min="31" max="31" width="0.85546875" style="1008" customWidth="1"/>
    <col min="32" max="35" width="2.7109375" style="1008" customWidth="1"/>
    <col min="36" max="36" width="3.28515625" style="1008" customWidth="1"/>
    <col min="37" max="37" width="3.140625" style="1008" customWidth="1"/>
    <col min="38" max="39" width="2.7109375" style="1008" customWidth="1"/>
    <col min="40" max="41" width="0.85546875" style="1008" customWidth="1"/>
    <col min="42" max="42" width="1" style="1008" customWidth="1"/>
    <col min="43" max="43" width="17.85546875" style="1008" customWidth="1"/>
    <col min="44" max="44" width="15.85546875" style="1050" customWidth="1"/>
    <col min="45" max="47" width="15.85546875" style="1008" customWidth="1"/>
    <col min="48" max="48" width="15.85546875" style="1050" customWidth="1"/>
    <col min="49" max="49" width="15.85546875" style="1008" customWidth="1"/>
    <col min="50" max="50" width="15.85546875" style="1050" customWidth="1"/>
    <col min="51" max="51" width="15.85546875" style="1008" customWidth="1"/>
    <col min="52" max="52" width="15.85546875" style="1050" customWidth="1"/>
    <col min="53" max="56" width="15.85546875" style="1008" customWidth="1"/>
    <col min="57" max="57" width="0.5703125" style="1008" customWidth="1"/>
    <col min="58" max="58" width="11.42578125" style="1008"/>
    <col min="59" max="59" width="15.28515625" style="1057" customWidth="1"/>
    <col min="60" max="60" width="14.28515625" style="1008" customWidth="1"/>
    <col min="61" max="16384" width="11.42578125" style="1008"/>
  </cols>
  <sheetData>
    <row r="2" spans="2:56" ht="23.1" customHeight="1" x14ac:dyDescent="0.2">
      <c r="B2" s="1378"/>
      <c r="C2" s="1378"/>
      <c r="D2" s="1378"/>
      <c r="E2" s="1378"/>
      <c r="F2" s="1378"/>
      <c r="G2" s="1378"/>
      <c r="H2" s="1378"/>
      <c r="I2" s="1378"/>
      <c r="J2" s="1378"/>
      <c r="K2" s="1378"/>
    </row>
    <row r="3" spans="2:56" ht="23.1" customHeight="1" x14ac:dyDescent="0.2">
      <c r="B3" s="1378"/>
      <c r="C3" s="1378"/>
      <c r="D3" s="1378"/>
      <c r="E3" s="1378"/>
      <c r="F3" s="1378"/>
      <c r="G3" s="1378"/>
      <c r="H3" s="1378"/>
      <c r="I3" s="1378"/>
      <c r="J3" s="1378"/>
      <c r="K3" s="1378"/>
      <c r="N3" s="1379" t="s">
        <v>693</v>
      </c>
      <c r="O3" s="1378"/>
      <c r="P3" s="1378"/>
      <c r="Q3" s="1378"/>
      <c r="R3" s="1378"/>
      <c r="S3" s="1378"/>
      <c r="T3" s="1378"/>
      <c r="U3" s="1378"/>
      <c r="V3" s="1378"/>
      <c r="W3" s="1378"/>
      <c r="X3" s="1378"/>
      <c r="Y3" s="1378"/>
      <c r="Z3" s="1378"/>
      <c r="AA3" s="1378"/>
      <c r="AB3" s="1378"/>
      <c r="AE3" s="1380" t="s">
        <v>694</v>
      </c>
      <c r="AF3" s="1378"/>
      <c r="AG3" s="1378"/>
      <c r="AH3" s="1378"/>
      <c r="AI3" s="1378"/>
      <c r="AJ3" s="1378"/>
      <c r="AK3" s="1378"/>
      <c r="AL3" s="1378"/>
      <c r="AM3" s="1378"/>
      <c r="AN3" s="1378"/>
      <c r="AP3" s="1381" t="s">
        <v>820</v>
      </c>
      <c r="AQ3" s="1378"/>
      <c r="AR3" s="1378"/>
      <c r="AS3" s="1378"/>
      <c r="AT3" s="1378"/>
    </row>
    <row r="4" spans="2:56" ht="23.1" customHeight="1" x14ac:dyDescent="0.2">
      <c r="B4" s="1378"/>
      <c r="C4" s="1378"/>
      <c r="D4" s="1378"/>
      <c r="E4" s="1378"/>
      <c r="F4" s="1378"/>
      <c r="G4" s="1378"/>
      <c r="H4" s="1378"/>
      <c r="I4" s="1378"/>
      <c r="J4" s="1378"/>
      <c r="K4" s="1378"/>
      <c r="N4" s="1378"/>
      <c r="O4" s="1378"/>
      <c r="P4" s="1378"/>
      <c r="Q4" s="1378"/>
      <c r="R4" s="1378"/>
      <c r="S4" s="1378"/>
      <c r="T4" s="1378"/>
      <c r="U4" s="1378"/>
      <c r="V4" s="1378"/>
      <c r="W4" s="1378"/>
      <c r="X4" s="1378"/>
      <c r="Y4" s="1378"/>
      <c r="Z4" s="1378"/>
      <c r="AA4" s="1378"/>
      <c r="AB4" s="1378"/>
    </row>
    <row r="5" spans="2:56" ht="23.1" customHeight="1" x14ac:dyDescent="0.2">
      <c r="B5" s="1378"/>
      <c r="C5" s="1378"/>
      <c r="D5" s="1378"/>
      <c r="E5" s="1378"/>
      <c r="F5" s="1378"/>
      <c r="G5" s="1378"/>
      <c r="H5" s="1378"/>
      <c r="I5" s="1378"/>
      <c r="J5" s="1378"/>
      <c r="K5" s="1378"/>
      <c r="N5" s="1378"/>
      <c r="O5" s="1378"/>
      <c r="P5" s="1378"/>
      <c r="Q5" s="1378"/>
      <c r="R5" s="1378"/>
      <c r="S5" s="1378"/>
      <c r="T5" s="1378"/>
      <c r="U5" s="1378"/>
      <c r="V5" s="1378"/>
      <c r="W5" s="1378"/>
      <c r="X5" s="1378"/>
      <c r="Y5" s="1378"/>
      <c r="Z5" s="1378"/>
      <c r="AA5" s="1378"/>
      <c r="AB5" s="1378"/>
      <c r="AE5" s="1380" t="s">
        <v>695</v>
      </c>
      <c r="AF5" s="1378"/>
      <c r="AG5" s="1378"/>
      <c r="AH5" s="1378"/>
      <c r="AI5" s="1378"/>
      <c r="AJ5" s="1378"/>
      <c r="AK5" s="1378"/>
      <c r="AL5" s="1378"/>
      <c r="AM5" s="1378"/>
      <c r="AN5" s="1378"/>
      <c r="AP5" s="1381" t="s">
        <v>696</v>
      </c>
      <c r="AQ5" s="1378"/>
      <c r="AR5" s="1378"/>
      <c r="AS5" s="1378"/>
      <c r="AT5" s="1378"/>
    </row>
    <row r="6" spans="2:56" ht="23.1" customHeight="1" x14ac:dyDescent="0.2">
      <c r="B6" s="1378"/>
      <c r="C6" s="1378"/>
      <c r="D6" s="1378"/>
      <c r="E6" s="1378"/>
      <c r="F6" s="1378"/>
      <c r="G6" s="1378"/>
      <c r="H6" s="1378"/>
      <c r="I6" s="1378"/>
      <c r="J6" s="1378"/>
      <c r="K6" s="1378"/>
      <c r="AE6" s="1378"/>
      <c r="AF6" s="1378"/>
      <c r="AG6" s="1378"/>
      <c r="AH6" s="1378"/>
      <c r="AI6" s="1378"/>
      <c r="AJ6" s="1378"/>
      <c r="AK6" s="1378"/>
      <c r="AL6" s="1378"/>
      <c r="AM6" s="1378"/>
      <c r="AN6" s="1378"/>
      <c r="AP6" s="1378"/>
      <c r="AQ6" s="1378"/>
      <c r="AR6" s="1378"/>
      <c r="AS6" s="1378"/>
      <c r="AT6" s="1378"/>
    </row>
    <row r="7" spans="2:56" ht="23.1" customHeight="1" x14ac:dyDescent="0.2">
      <c r="AE7" s="1378"/>
      <c r="AF7" s="1378"/>
      <c r="AG7" s="1378"/>
      <c r="AH7" s="1378"/>
      <c r="AI7" s="1378"/>
      <c r="AJ7" s="1378"/>
      <c r="AK7" s="1378"/>
      <c r="AL7" s="1378"/>
      <c r="AM7" s="1378"/>
      <c r="AN7" s="1378"/>
      <c r="AP7" s="1378"/>
      <c r="AQ7" s="1378"/>
      <c r="AR7" s="1378"/>
      <c r="AS7" s="1378"/>
      <c r="AT7" s="1378"/>
    </row>
    <row r="9" spans="2:56" ht="23.1" customHeight="1" x14ac:dyDescent="0.2">
      <c r="AE9" s="1380" t="s">
        <v>697</v>
      </c>
      <c r="AF9" s="1378"/>
      <c r="AG9" s="1378"/>
      <c r="AH9" s="1378"/>
      <c r="AI9" s="1378"/>
      <c r="AJ9" s="1378"/>
      <c r="AK9" s="1378"/>
      <c r="AL9" s="1378"/>
      <c r="AM9" s="1378"/>
      <c r="AN9" s="1378"/>
      <c r="AP9" s="1381" t="s">
        <v>831</v>
      </c>
      <c r="AQ9" s="1378"/>
      <c r="AR9" s="1378"/>
      <c r="AS9" s="1378"/>
      <c r="AT9" s="1378"/>
    </row>
    <row r="14" spans="2:56" ht="23.1" customHeight="1" x14ac:dyDescent="0.2">
      <c r="B14" s="1428" t="s">
        <v>698</v>
      </c>
      <c r="C14" s="1371"/>
      <c r="D14" s="1371"/>
      <c r="E14" s="1371"/>
      <c r="F14" s="1372"/>
      <c r="G14" s="1398" t="s">
        <v>699</v>
      </c>
      <c r="H14" s="1371"/>
      <c r="I14" s="1372"/>
      <c r="J14" s="1428" t="s">
        <v>700</v>
      </c>
      <c r="K14" s="1371"/>
      <c r="L14" s="1371"/>
      <c r="M14" s="1371"/>
      <c r="N14" s="1371"/>
      <c r="O14" s="1371"/>
      <c r="P14" s="1371"/>
      <c r="Q14" s="1372"/>
      <c r="R14" s="1429" t="s">
        <v>701</v>
      </c>
      <c r="S14" s="1371"/>
      <c r="T14" s="1371"/>
      <c r="U14" s="1371"/>
      <c r="V14" s="1371"/>
      <c r="W14" s="1371"/>
      <c r="X14" s="1372"/>
      <c r="Y14" s="1428" t="s">
        <v>702</v>
      </c>
      <c r="Z14" s="1371"/>
      <c r="AA14" s="1371"/>
      <c r="AB14" s="1371"/>
      <c r="AC14" s="1371"/>
      <c r="AD14" s="1371"/>
      <c r="AE14" s="1372"/>
      <c r="AF14" s="1429" t="s">
        <v>830</v>
      </c>
      <c r="AG14" s="1371"/>
      <c r="AH14" s="1371"/>
      <c r="AI14" s="1371"/>
      <c r="AJ14" s="1371"/>
      <c r="AK14" s="1372"/>
      <c r="AL14" s="1010" t="s">
        <v>685</v>
      </c>
      <c r="AM14" s="1010" t="s">
        <v>685</v>
      </c>
      <c r="AN14" s="1392" t="s">
        <v>685</v>
      </c>
      <c r="AO14" s="1378"/>
      <c r="AP14" s="1378"/>
      <c r="AQ14" s="1010" t="s">
        <v>685</v>
      </c>
      <c r="AR14" s="1051" t="s">
        <v>685</v>
      </c>
      <c r="AS14" s="1010" t="s">
        <v>685</v>
      </c>
      <c r="AT14" s="1392" t="s">
        <v>685</v>
      </c>
      <c r="AU14" s="1378"/>
      <c r="AV14" s="1051" t="s">
        <v>685</v>
      </c>
      <c r="AW14" s="1010" t="s">
        <v>685</v>
      </c>
      <c r="AX14" s="1051" t="s">
        <v>685</v>
      </c>
      <c r="AY14" s="1010" t="s">
        <v>685</v>
      </c>
      <c r="AZ14" s="1051" t="s">
        <v>685</v>
      </c>
      <c r="BA14" s="1010" t="s">
        <v>685</v>
      </c>
      <c r="BB14" s="1010" t="s">
        <v>685</v>
      </c>
      <c r="BC14" s="1010" t="s">
        <v>685</v>
      </c>
      <c r="BD14" s="1010" t="s">
        <v>685</v>
      </c>
    </row>
    <row r="15" spans="2:56" ht="23.1" customHeight="1" x14ac:dyDescent="0.2">
      <c r="B15" s="1370" t="s">
        <v>703</v>
      </c>
      <c r="C15" s="1371"/>
      <c r="D15" s="1371"/>
      <c r="E15" s="1371"/>
      <c r="F15" s="1371"/>
      <c r="G15" s="1372"/>
      <c r="H15" s="1373" t="s">
        <v>696</v>
      </c>
      <c r="I15" s="1371"/>
      <c r="J15" s="1371"/>
      <c r="K15" s="1371"/>
      <c r="L15" s="1371"/>
      <c r="M15" s="1371"/>
      <c r="N15" s="1371"/>
      <c r="O15" s="1371"/>
      <c r="P15" s="1371"/>
      <c r="Q15" s="1371"/>
      <c r="R15" s="1371"/>
      <c r="S15" s="1371"/>
      <c r="T15" s="1371"/>
      <c r="U15" s="1371"/>
      <c r="V15" s="1371"/>
      <c r="W15" s="1371"/>
      <c r="X15" s="1371"/>
      <c r="Y15" s="1371"/>
      <c r="Z15" s="1371"/>
      <c r="AA15" s="1371"/>
      <c r="AB15" s="1371"/>
      <c r="AC15" s="1371"/>
      <c r="AD15" s="1371"/>
      <c r="AE15" s="1371"/>
      <c r="AF15" s="1371"/>
      <c r="AG15" s="1371"/>
      <c r="AH15" s="1372"/>
      <c r="AI15" s="1012" t="s">
        <v>685</v>
      </c>
      <c r="AJ15" s="1012" t="s">
        <v>685</v>
      </c>
      <c r="AK15" s="1012" t="s">
        <v>685</v>
      </c>
      <c r="AL15" s="1012" t="s">
        <v>685</v>
      </c>
      <c r="AM15" s="1012" t="s">
        <v>685</v>
      </c>
      <c r="AN15" s="1388" t="s">
        <v>685</v>
      </c>
      <c r="AO15" s="1426"/>
      <c r="AP15" s="1426"/>
      <c r="AQ15" s="1010" t="s">
        <v>685</v>
      </c>
      <c r="AR15" s="1051" t="s">
        <v>685</v>
      </c>
      <c r="AS15" s="1010" t="s">
        <v>685</v>
      </c>
      <c r="AT15" s="1392" t="s">
        <v>685</v>
      </c>
      <c r="AU15" s="1378"/>
      <c r="AV15" s="1051" t="s">
        <v>685</v>
      </c>
      <c r="AW15" s="1010" t="s">
        <v>685</v>
      </c>
      <c r="AX15" s="1051" t="s">
        <v>685</v>
      </c>
      <c r="AY15" s="1010" t="s">
        <v>685</v>
      </c>
      <c r="AZ15" s="1051" t="s">
        <v>685</v>
      </c>
      <c r="BA15" s="1010" t="s">
        <v>685</v>
      </c>
      <c r="BB15" s="1010" t="s">
        <v>685</v>
      </c>
      <c r="BC15" s="1010" t="s">
        <v>685</v>
      </c>
      <c r="BD15" s="1010" t="s">
        <v>685</v>
      </c>
    </row>
    <row r="16" spans="2:56" ht="23.1" customHeight="1" x14ac:dyDescent="0.2">
      <c r="B16" s="1370" t="s">
        <v>704</v>
      </c>
      <c r="C16" s="1371"/>
      <c r="D16" s="1371"/>
      <c r="E16" s="1371"/>
      <c r="F16" s="1371"/>
      <c r="G16" s="1371"/>
      <c r="H16" s="1372"/>
      <c r="I16" s="1373" t="s">
        <v>705</v>
      </c>
      <c r="J16" s="1371"/>
      <c r="K16" s="1371"/>
      <c r="L16" s="1371"/>
      <c r="M16" s="1371"/>
      <c r="N16" s="1371"/>
      <c r="O16" s="1371"/>
      <c r="P16" s="1371"/>
      <c r="Q16" s="1371"/>
      <c r="R16" s="1371"/>
      <c r="S16" s="1371"/>
      <c r="T16" s="1371"/>
      <c r="U16" s="1371"/>
      <c r="V16" s="1371"/>
      <c r="W16" s="1371"/>
      <c r="X16" s="1371"/>
      <c r="Y16" s="1371"/>
      <c r="Z16" s="1371"/>
      <c r="AA16" s="1371"/>
      <c r="AB16" s="1371"/>
      <c r="AC16" s="1371"/>
      <c r="AD16" s="1371"/>
      <c r="AE16" s="1371"/>
      <c r="AF16" s="1371"/>
      <c r="AG16" s="1371"/>
      <c r="AH16" s="1371"/>
      <c r="AI16" s="1371"/>
      <c r="AJ16" s="1371"/>
      <c r="AK16" s="1371"/>
      <c r="AL16" s="1371"/>
      <c r="AM16" s="1371"/>
      <c r="AN16" s="1371"/>
      <c r="AO16" s="1371"/>
      <c r="AP16" s="1372"/>
      <c r="AQ16" s="1010" t="s">
        <v>685</v>
      </c>
      <c r="AR16" s="1051" t="s">
        <v>685</v>
      </c>
      <c r="AS16" s="1010" t="s">
        <v>685</v>
      </c>
      <c r="AT16" s="1392" t="s">
        <v>685</v>
      </c>
      <c r="AU16" s="1378"/>
      <c r="AV16" s="1051" t="s">
        <v>685</v>
      </c>
      <c r="AW16" s="1010" t="s">
        <v>685</v>
      </c>
      <c r="AX16" s="1051" t="s">
        <v>685</v>
      </c>
      <c r="AY16" s="1010" t="s">
        <v>685</v>
      </c>
      <c r="AZ16" s="1051" t="s">
        <v>685</v>
      </c>
      <c r="BA16" s="1010" t="s">
        <v>685</v>
      </c>
      <c r="BB16" s="1010" t="s">
        <v>685</v>
      </c>
      <c r="BC16" s="1010" t="s">
        <v>685</v>
      </c>
      <c r="BD16" s="1010" t="s">
        <v>685</v>
      </c>
    </row>
    <row r="17" spans="1:72" ht="23.1" customHeight="1" x14ac:dyDescent="0.2">
      <c r="B17" s="1427" t="s">
        <v>706</v>
      </c>
      <c r="C17" s="1372"/>
      <c r="D17" s="1390" t="s">
        <v>707</v>
      </c>
      <c r="E17" s="1372"/>
      <c r="F17" s="1427" t="s">
        <v>708</v>
      </c>
      <c r="G17" s="1372"/>
      <c r="H17" s="1427" t="s">
        <v>709</v>
      </c>
      <c r="I17" s="1372"/>
      <c r="J17" s="1427" t="s">
        <v>710</v>
      </c>
      <c r="K17" s="1371"/>
      <c r="L17" s="1372"/>
      <c r="M17" s="1427" t="s">
        <v>711</v>
      </c>
      <c r="N17" s="1371"/>
      <c r="O17" s="1372"/>
      <c r="P17" s="1427" t="s">
        <v>712</v>
      </c>
      <c r="Q17" s="1372"/>
      <c r="R17" s="1427" t="s">
        <v>713</v>
      </c>
      <c r="S17" s="1372"/>
      <c r="T17" s="1427" t="s">
        <v>714</v>
      </c>
      <c r="U17" s="1371"/>
      <c r="V17" s="1371"/>
      <c r="W17" s="1371"/>
      <c r="X17" s="1371"/>
      <c r="Y17" s="1371"/>
      <c r="Z17" s="1371"/>
      <c r="AA17" s="1372"/>
      <c r="AB17" s="1427" t="s">
        <v>715</v>
      </c>
      <c r="AC17" s="1371"/>
      <c r="AD17" s="1371"/>
      <c r="AE17" s="1371"/>
      <c r="AF17" s="1372"/>
      <c r="AG17" s="1427" t="s">
        <v>716</v>
      </c>
      <c r="AH17" s="1371"/>
      <c r="AI17" s="1372"/>
      <c r="AJ17" s="1013" t="s">
        <v>717</v>
      </c>
      <c r="AK17" s="1427" t="s">
        <v>718</v>
      </c>
      <c r="AL17" s="1371"/>
      <c r="AM17" s="1371"/>
      <c r="AN17" s="1371"/>
      <c r="AO17" s="1371"/>
      <c r="AP17" s="1372"/>
      <c r="AQ17" s="1013" t="s">
        <v>719</v>
      </c>
      <c r="AR17" s="1052" t="s">
        <v>720</v>
      </c>
      <c r="AS17" s="1013" t="s">
        <v>721</v>
      </c>
      <c r="AT17" s="1427" t="s">
        <v>722</v>
      </c>
      <c r="AU17" s="1372"/>
      <c r="AV17" s="1052" t="s">
        <v>723</v>
      </c>
      <c r="AW17" s="1013" t="s">
        <v>724</v>
      </c>
      <c r="AX17" s="1052" t="s">
        <v>725</v>
      </c>
      <c r="AY17" s="1013" t="s">
        <v>726</v>
      </c>
      <c r="AZ17" s="1052" t="s">
        <v>727</v>
      </c>
      <c r="BA17" s="1013" t="s">
        <v>728</v>
      </c>
      <c r="BB17" s="1013" t="s">
        <v>729</v>
      </c>
      <c r="BC17" s="1013" t="s">
        <v>730</v>
      </c>
      <c r="BD17" s="1013" t="s">
        <v>731</v>
      </c>
      <c r="BG17" s="1058" t="s">
        <v>719</v>
      </c>
      <c r="BH17" s="1052" t="s">
        <v>720</v>
      </c>
      <c r="BI17" s="1013" t="s">
        <v>721</v>
      </c>
      <c r="BJ17" s="1427" t="s">
        <v>722</v>
      </c>
      <c r="BK17" s="1372"/>
      <c r="BL17" s="1052" t="s">
        <v>723</v>
      </c>
      <c r="BM17" s="1013" t="s">
        <v>724</v>
      </c>
      <c r="BN17" s="1052" t="s">
        <v>725</v>
      </c>
      <c r="BO17" s="1013" t="s">
        <v>726</v>
      </c>
      <c r="BP17" s="1052" t="s">
        <v>727</v>
      </c>
      <c r="BQ17" s="1013" t="s">
        <v>728</v>
      </c>
      <c r="BR17" s="1013" t="s">
        <v>729</v>
      </c>
      <c r="BS17" s="1013" t="s">
        <v>730</v>
      </c>
      <c r="BT17" s="1013" t="s">
        <v>731</v>
      </c>
    </row>
    <row r="18" spans="1:72" ht="23.1" customHeight="1" x14ac:dyDescent="0.2">
      <c r="B18" s="1403" t="s">
        <v>361</v>
      </c>
      <c r="C18" s="1378"/>
      <c r="D18" s="1403"/>
      <c r="E18" s="1378"/>
      <c r="F18" s="1403"/>
      <c r="G18" s="1378"/>
      <c r="H18" s="1403"/>
      <c r="I18" s="1378"/>
      <c r="J18" s="1403"/>
      <c r="K18" s="1378"/>
      <c r="L18" s="1378"/>
      <c r="M18" s="1403"/>
      <c r="N18" s="1378"/>
      <c r="O18" s="1378"/>
      <c r="P18" s="1403"/>
      <c r="Q18" s="1378"/>
      <c r="R18" s="1403"/>
      <c r="S18" s="1378"/>
      <c r="T18" s="1402" t="s">
        <v>58</v>
      </c>
      <c r="U18" s="1378"/>
      <c r="V18" s="1378"/>
      <c r="W18" s="1378"/>
      <c r="X18" s="1378"/>
      <c r="Y18" s="1378"/>
      <c r="Z18" s="1378"/>
      <c r="AA18" s="1378"/>
      <c r="AB18" s="1403" t="s">
        <v>732</v>
      </c>
      <c r="AC18" s="1378"/>
      <c r="AD18" s="1378"/>
      <c r="AE18" s="1378"/>
      <c r="AF18" s="1378"/>
      <c r="AG18" s="1403" t="s">
        <v>733</v>
      </c>
      <c r="AH18" s="1378"/>
      <c r="AI18" s="1378"/>
      <c r="AJ18" s="1016" t="s">
        <v>417</v>
      </c>
      <c r="AK18" s="1404" t="s">
        <v>734</v>
      </c>
      <c r="AL18" s="1378"/>
      <c r="AM18" s="1378"/>
      <c r="AN18" s="1378"/>
      <c r="AO18" s="1378"/>
      <c r="AP18" s="1378"/>
      <c r="AQ18" s="1015">
        <v>412402367610</v>
      </c>
      <c r="AR18" s="1053">
        <v>10197308829.4</v>
      </c>
      <c r="AS18" s="1015">
        <v>835274883.51999998</v>
      </c>
      <c r="AT18" s="1015">
        <v>40981840293</v>
      </c>
      <c r="AU18" s="1015">
        <v>0</v>
      </c>
      <c r="AV18" s="1053">
        <v>32454042985.549999</v>
      </c>
      <c r="AW18" s="1015">
        <v>22256734156.150002</v>
      </c>
      <c r="AX18" s="1053">
        <v>25711052725</v>
      </c>
      <c r="AY18" s="1015">
        <v>6742990260.5500002</v>
      </c>
      <c r="AZ18" s="1053">
        <v>27801023422</v>
      </c>
      <c r="BA18" s="1015">
        <v>2089970697</v>
      </c>
      <c r="BB18" s="1015">
        <v>27794176647</v>
      </c>
      <c r="BC18" s="1015">
        <v>6846775</v>
      </c>
      <c r="BD18" s="1015">
        <v>95806071</v>
      </c>
      <c r="BG18" s="1057">
        <v>412402367610</v>
      </c>
      <c r="BH18" s="1057">
        <v>10197308829.4</v>
      </c>
      <c r="BI18" s="1057">
        <v>835274883.51999998</v>
      </c>
      <c r="BJ18" s="1057">
        <v>40981840293</v>
      </c>
      <c r="BK18" s="1057">
        <v>0</v>
      </c>
      <c r="BL18" s="1057">
        <v>32454042985.549999</v>
      </c>
      <c r="BM18" s="1057">
        <v>22256734156.150002</v>
      </c>
      <c r="BN18" s="1057">
        <v>25711052725</v>
      </c>
      <c r="BO18" s="1057">
        <v>6742990260.5500002</v>
      </c>
      <c r="BP18" s="1057">
        <v>27801023422</v>
      </c>
      <c r="BQ18" s="1057">
        <v>2089970697</v>
      </c>
      <c r="BR18" s="1057">
        <v>27794176647</v>
      </c>
      <c r="BS18" s="1057">
        <v>6846775</v>
      </c>
      <c r="BT18" s="1057">
        <v>95806071</v>
      </c>
    </row>
    <row r="19" spans="1:72" ht="23.1" customHeight="1" x14ac:dyDescent="0.2">
      <c r="B19" s="1403" t="s">
        <v>361</v>
      </c>
      <c r="C19" s="1378"/>
      <c r="D19" s="1403"/>
      <c r="E19" s="1378"/>
      <c r="F19" s="1403"/>
      <c r="G19" s="1378"/>
      <c r="H19" s="1403"/>
      <c r="I19" s="1378"/>
      <c r="J19" s="1403"/>
      <c r="K19" s="1378"/>
      <c r="L19" s="1378"/>
      <c r="M19" s="1403"/>
      <c r="N19" s="1378"/>
      <c r="O19" s="1378"/>
      <c r="P19" s="1403"/>
      <c r="Q19" s="1378"/>
      <c r="R19" s="1403"/>
      <c r="S19" s="1378"/>
      <c r="T19" s="1402" t="s">
        <v>58</v>
      </c>
      <c r="U19" s="1378"/>
      <c r="V19" s="1378"/>
      <c r="W19" s="1378"/>
      <c r="X19" s="1378"/>
      <c r="Y19" s="1378"/>
      <c r="Z19" s="1378"/>
      <c r="AA19" s="1378"/>
      <c r="AB19" s="1403" t="s">
        <v>732</v>
      </c>
      <c r="AC19" s="1378"/>
      <c r="AD19" s="1378"/>
      <c r="AE19" s="1378"/>
      <c r="AF19" s="1378"/>
      <c r="AG19" s="1403" t="s">
        <v>735</v>
      </c>
      <c r="AH19" s="1378"/>
      <c r="AI19" s="1378"/>
      <c r="AJ19" s="1016" t="s">
        <v>417</v>
      </c>
      <c r="AK19" s="1404" t="s">
        <v>734</v>
      </c>
      <c r="AL19" s="1378"/>
      <c r="AM19" s="1378"/>
      <c r="AN19" s="1378"/>
      <c r="AO19" s="1378"/>
      <c r="AP19" s="1378"/>
      <c r="AQ19" s="1015">
        <v>129817132</v>
      </c>
      <c r="AR19" s="1053">
        <v>0</v>
      </c>
      <c r="AS19" s="1015">
        <v>0</v>
      </c>
      <c r="AT19" s="1015">
        <v>0</v>
      </c>
      <c r="AU19" s="1015">
        <v>0</v>
      </c>
      <c r="AV19" s="1053">
        <v>0</v>
      </c>
      <c r="AW19" s="1015">
        <v>0</v>
      </c>
      <c r="AX19" s="1053">
        <v>0</v>
      </c>
      <c r="AY19" s="1015">
        <v>0</v>
      </c>
      <c r="AZ19" s="1053">
        <v>0</v>
      </c>
      <c r="BA19" s="1015">
        <v>0</v>
      </c>
      <c r="BB19" s="1015">
        <v>0</v>
      </c>
      <c r="BC19" s="1015">
        <v>0</v>
      </c>
      <c r="BD19" s="1015">
        <v>0</v>
      </c>
      <c r="BG19" s="1057">
        <v>129817132</v>
      </c>
      <c r="BH19" s="1057">
        <v>0</v>
      </c>
      <c r="BI19" s="1057">
        <v>0</v>
      </c>
      <c r="BJ19" s="1057">
        <v>0</v>
      </c>
      <c r="BK19" s="1057">
        <v>0</v>
      </c>
      <c r="BL19" s="1057">
        <v>0</v>
      </c>
      <c r="BM19" s="1057">
        <v>0</v>
      </c>
      <c r="BN19" s="1057">
        <v>0</v>
      </c>
      <c r="BO19" s="1057">
        <v>0</v>
      </c>
      <c r="BP19" s="1057">
        <v>0</v>
      </c>
      <c r="BQ19" s="1057">
        <v>0</v>
      </c>
      <c r="BR19" s="1057">
        <v>0</v>
      </c>
      <c r="BS19" s="1057">
        <v>0</v>
      </c>
      <c r="BT19" s="1057">
        <v>0</v>
      </c>
    </row>
    <row r="20" spans="1:72" ht="23.1" customHeight="1" x14ac:dyDescent="0.2">
      <c r="B20" s="1403" t="s">
        <v>361</v>
      </c>
      <c r="C20" s="1378"/>
      <c r="D20" s="1403"/>
      <c r="E20" s="1378"/>
      <c r="F20" s="1403"/>
      <c r="G20" s="1378"/>
      <c r="H20" s="1403"/>
      <c r="I20" s="1378"/>
      <c r="J20" s="1403"/>
      <c r="K20" s="1378"/>
      <c r="L20" s="1378"/>
      <c r="M20" s="1403"/>
      <c r="N20" s="1378"/>
      <c r="O20" s="1378"/>
      <c r="P20" s="1403"/>
      <c r="Q20" s="1378"/>
      <c r="R20" s="1403"/>
      <c r="S20" s="1378"/>
      <c r="T20" s="1402" t="s">
        <v>58</v>
      </c>
      <c r="U20" s="1378"/>
      <c r="V20" s="1378"/>
      <c r="W20" s="1378"/>
      <c r="X20" s="1378"/>
      <c r="Y20" s="1378"/>
      <c r="Z20" s="1378"/>
      <c r="AA20" s="1378"/>
      <c r="AB20" s="1403" t="s">
        <v>732</v>
      </c>
      <c r="AC20" s="1378"/>
      <c r="AD20" s="1378"/>
      <c r="AE20" s="1378"/>
      <c r="AF20" s="1378"/>
      <c r="AG20" s="1403" t="s">
        <v>735</v>
      </c>
      <c r="AH20" s="1378"/>
      <c r="AI20" s="1378"/>
      <c r="AJ20" s="1016" t="s">
        <v>433</v>
      </c>
      <c r="AK20" s="1404" t="s">
        <v>736</v>
      </c>
      <c r="AL20" s="1378"/>
      <c r="AM20" s="1378"/>
      <c r="AN20" s="1378"/>
      <c r="AO20" s="1378"/>
      <c r="AP20" s="1378"/>
      <c r="AQ20" s="1015">
        <v>519000000</v>
      </c>
      <c r="AR20" s="1053">
        <v>0</v>
      </c>
      <c r="AS20" s="1015">
        <v>0</v>
      </c>
      <c r="AT20" s="1015">
        <v>0</v>
      </c>
      <c r="AU20" s="1015">
        <v>0</v>
      </c>
      <c r="AV20" s="1053">
        <v>0</v>
      </c>
      <c r="AW20" s="1015">
        <v>0</v>
      </c>
      <c r="AX20" s="1053">
        <v>0</v>
      </c>
      <c r="AY20" s="1015">
        <v>0</v>
      </c>
      <c r="AZ20" s="1053">
        <v>0</v>
      </c>
      <c r="BA20" s="1015">
        <v>0</v>
      </c>
      <c r="BB20" s="1015">
        <v>0</v>
      </c>
      <c r="BC20" s="1015">
        <v>0</v>
      </c>
      <c r="BD20" s="1015">
        <v>0</v>
      </c>
      <c r="BG20" s="1057">
        <v>519000000</v>
      </c>
      <c r="BH20" s="1057">
        <v>0</v>
      </c>
      <c r="BI20" s="1057">
        <v>0</v>
      </c>
      <c r="BJ20" s="1057">
        <v>0</v>
      </c>
      <c r="BK20" s="1057">
        <v>0</v>
      </c>
      <c r="BL20" s="1057">
        <v>0</v>
      </c>
      <c r="BM20" s="1057">
        <v>0</v>
      </c>
      <c r="BN20" s="1057">
        <v>0</v>
      </c>
      <c r="BO20" s="1057">
        <v>0</v>
      </c>
      <c r="BP20" s="1057">
        <v>0</v>
      </c>
      <c r="BQ20" s="1057">
        <v>0</v>
      </c>
      <c r="BR20" s="1057">
        <v>0</v>
      </c>
      <c r="BS20" s="1057">
        <v>0</v>
      </c>
      <c r="BT20" s="1057">
        <v>0</v>
      </c>
    </row>
    <row r="21" spans="1:72" ht="23.1" customHeight="1" x14ac:dyDescent="0.2">
      <c r="B21" s="1403" t="s">
        <v>361</v>
      </c>
      <c r="C21" s="1378"/>
      <c r="D21" s="1403"/>
      <c r="E21" s="1378"/>
      <c r="F21" s="1403"/>
      <c r="G21" s="1378"/>
      <c r="H21" s="1403"/>
      <c r="I21" s="1378"/>
      <c r="J21" s="1403"/>
      <c r="K21" s="1378"/>
      <c r="L21" s="1378"/>
      <c r="M21" s="1403"/>
      <c r="N21" s="1378"/>
      <c r="O21" s="1378"/>
      <c r="P21" s="1403"/>
      <c r="Q21" s="1378"/>
      <c r="R21" s="1403"/>
      <c r="S21" s="1378"/>
      <c r="T21" s="1402" t="s">
        <v>58</v>
      </c>
      <c r="U21" s="1378"/>
      <c r="V21" s="1378"/>
      <c r="W21" s="1378"/>
      <c r="X21" s="1378"/>
      <c r="Y21" s="1378"/>
      <c r="Z21" s="1378"/>
      <c r="AA21" s="1378"/>
      <c r="AB21" s="1403" t="s">
        <v>732</v>
      </c>
      <c r="AC21" s="1378"/>
      <c r="AD21" s="1378"/>
      <c r="AE21" s="1378"/>
      <c r="AF21" s="1378"/>
      <c r="AG21" s="1403" t="s">
        <v>735</v>
      </c>
      <c r="AH21" s="1378"/>
      <c r="AI21" s="1378"/>
      <c r="AJ21" s="1016" t="s">
        <v>370</v>
      </c>
      <c r="AK21" s="1404" t="s">
        <v>737</v>
      </c>
      <c r="AL21" s="1378"/>
      <c r="AM21" s="1378"/>
      <c r="AN21" s="1378"/>
      <c r="AO21" s="1378"/>
      <c r="AP21" s="1378"/>
      <c r="AQ21" s="1015">
        <v>64533630000</v>
      </c>
      <c r="AR21" s="1053">
        <v>1044682567</v>
      </c>
      <c r="AS21" s="1015">
        <v>21330501344</v>
      </c>
      <c r="AT21" s="1015">
        <v>0</v>
      </c>
      <c r="AU21" s="1015">
        <v>0</v>
      </c>
      <c r="AV21" s="1053">
        <v>24404931176</v>
      </c>
      <c r="AW21" s="1015">
        <v>23360248609</v>
      </c>
      <c r="AX21" s="1053">
        <v>15386424828.5</v>
      </c>
      <c r="AY21" s="1015">
        <v>9018506347.5</v>
      </c>
      <c r="AZ21" s="1053">
        <v>14942321216.5</v>
      </c>
      <c r="BA21" s="1015">
        <v>444103612</v>
      </c>
      <c r="BB21" s="1015">
        <v>14942321216.5</v>
      </c>
      <c r="BC21" s="1015">
        <v>0</v>
      </c>
      <c r="BD21" s="1015">
        <v>0</v>
      </c>
      <c r="BG21" s="1057">
        <v>64533630000</v>
      </c>
      <c r="BH21" s="1057">
        <v>1044682567</v>
      </c>
      <c r="BI21" s="1057">
        <v>21330501344</v>
      </c>
      <c r="BJ21" s="1057">
        <v>0</v>
      </c>
      <c r="BK21" s="1057">
        <v>0</v>
      </c>
      <c r="BL21" s="1057">
        <v>24404931176</v>
      </c>
      <c r="BM21" s="1057">
        <v>23360248609</v>
      </c>
      <c r="BN21" s="1057">
        <v>15386424828.5</v>
      </c>
      <c r="BO21" s="1057">
        <v>9018506347.5</v>
      </c>
      <c r="BP21" s="1057">
        <v>14942321216.5</v>
      </c>
      <c r="BQ21" s="1057">
        <v>444103612</v>
      </c>
      <c r="BR21" s="1057">
        <v>14942321216.5</v>
      </c>
      <c r="BS21" s="1057">
        <v>0</v>
      </c>
      <c r="BT21" s="1057">
        <v>0</v>
      </c>
    </row>
    <row r="22" spans="1:72" ht="23.1" customHeight="1" x14ac:dyDescent="0.2">
      <c r="B22" s="1403" t="s">
        <v>361</v>
      </c>
      <c r="C22" s="1378"/>
      <c r="D22" s="1403" t="s">
        <v>738</v>
      </c>
      <c r="E22" s="1378"/>
      <c r="F22" s="1403"/>
      <c r="G22" s="1378"/>
      <c r="H22" s="1403"/>
      <c r="I22" s="1378"/>
      <c r="J22" s="1403"/>
      <c r="K22" s="1378"/>
      <c r="L22" s="1378"/>
      <c r="M22" s="1403"/>
      <c r="N22" s="1378"/>
      <c r="O22" s="1378"/>
      <c r="P22" s="1403"/>
      <c r="Q22" s="1378"/>
      <c r="R22" s="1403"/>
      <c r="S22" s="1378"/>
      <c r="T22" s="1402" t="s">
        <v>57</v>
      </c>
      <c r="U22" s="1378"/>
      <c r="V22" s="1378"/>
      <c r="W22" s="1378"/>
      <c r="X22" s="1378"/>
      <c r="Y22" s="1378"/>
      <c r="Z22" s="1378"/>
      <c r="AA22" s="1378"/>
      <c r="AB22" s="1403" t="s">
        <v>732</v>
      </c>
      <c r="AC22" s="1378"/>
      <c r="AD22" s="1378"/>
      <c r="AE22" s="1378"/>
      <c r="AF22" s="1378"/>
      <c r="AG22" s="1403" t="s">
        <v>733</v>
      </c>
      <c r="AH22" s="1378"/>
      <c r="AI22" s="1378"/>
      <c r="AJ22" s="1016" t="s">
        <v>417</v>
      </c>
      <c r="AK22" s="1404" t="s">
        <v>734</v>
      </c>
      <c r="AL22" s="1378"/>
      <c r="AM22" s="1378"/>
      <c r="AN22" s="1378"/>
      <c r="AO22" s="1378"/>
      <c r="AP22" s="1378"/>
      <c r="AQ22" s="1015">
        <v>169113990302</v>
      </c>
      <c r="AR22" s="1053">
        <v>32831202</v>
      </c>
      <c r="AS22" s="1015">
        <v>112960770</v>
      </c>
      <c r="AT22" s="1015">
        <v>7337757934</v>
      </c>
      <c r="AU22" s="1015">
        <v>0</v>
      </c>
      <c r="AV22" s="1053">
        <v>12204391323</v>
      </c>
      <c r="AW22" s="1015">
        <v>12171560121</v>
      </c>
      <c r="AX22" s="1053">
        <v>12321467576</v>
      </c>
      <c r="AY22" s="1015">
        <v>117076253</v>
      </c>
      <c r="AZ22" s="1053">
        <v>12316317542</v>
      </c>
      <c r="BA22" s="1015">
        <v>5150034</v>
      </c>
      <c r="BB22" s="1015">
        <v>12316317542</v>
      </c>
      <c r="BC22" s="1015">
        <v>0</v>
      </c>
      <c r="BD22" s="1015">
        <v>95797571</v>
      </c>
      <c r="BG22" s="1057">
        <v>169113990302</v>
      </c>
      <c r="BH22" s="1057">
        <v>32831202</v>
      </c>
      <c r="BI22" s="1057">
        <v>112960770</v>
      </c>
      <c r="BJ22" s="1057">
        <v>7337757934</v>
      </c>
      <c r="BK22" s="1057">
        <v>0</v>
      </c>
      <c r="BL22" s="1057">
        <v>12204391323</v>
      </c>
      <c r="BM22" s="1057">
        <v>12171560121</v>
      </c>
      <c r="BN22" s="1057">
        <v>12321467576</v>
      </c>
      <c r="BO22" s="1057">
        <v>117076253</v>
      </c>
      <c r="BP22" s="1057">
        <v>12316317542</v>
      </c>
      <c r="BQ22" s="1057">
        <v>5150034</v>
      </c>
      <c r="BR22" s="1057">
        <v>12316317542</v>
      </c>
      <c r="BS22" s="1057">
        <v>0</v>
      </c>
      <c r="BT22" s="1057">
        <v>95797571</v>
      </c>
    </row>
    <row r="23" spans="1:72" ht="23.1" customHeight="1" x14ac:dyDescent="0.2">
      <c r="B23" s="1403" t="s">
        <v>361</v>
      </c>
      <c r="C23" s="1378"/>
      <c r="D23" s="1403" t="s">
        <v>738</v>
      </c>
      <c r="E23" s="1378"/>
      <c r="F23" s="1403" t="s">
        <v>739</v>
      </c>
      <c r="G23" s="1378"/>
      <c r="H23" s="1403"/>
      <c r="I23" s="1378"/>
      <c r="J23" s="1403"/>
      <c r="K23" s="1378"/>
      <c r="L23" s="1378"/>
      <c r="M23" s="1403"/>
      <c r="N23" s="1378"/>
      <c r="O23" s="1378"/>
      <c r="P23" s="1403"/>
      <c r="Q23" s="1378"/>
      <c r="R23" s="1403"/>
      <c r="S23" s="1378"/>
      <c r="T23" s="1402" t="s">
        <v>57</v>
      </c>
      <c r="U23" s="1378"/>
      <c r="V23" s="1378"/>
      <c r="W23" s="1378"/>
      <c r="X23" s="1378"/>
      <c r="Y23" s="1378"/>
      <c r="Z23" s="1378"/>
      <c r="AA23" s="1378"/>
      <c r="AB23" s="1403" t="s">
        <v>732</v>
      </c>
      <c r="AC23" s="1378"/>
      <c r="AD23" s="1378"/>
      <c r="AE23" s="1378"/>
      <c r="AF23" s="1378"/>
      <c r="AG23" s="1403" t="s">
        <v>733</v>
      </c>
      <c r="AH23" s="1378"/>
      <c r="AI23" s="1378"/>
      <c r="AJ23" s="1016" t="s">
        <v>417</v>
      </c>
      <c r="AK23" s="1404" t="s">
        <v>734</v>
      </c>
      <c r="AL23" s="1378"/>
      <c r="AM23" s="1378"/>
      <c r="AN23" s="1378"/>
      <c r="AO23" s="1378"/>
      <c r="AP23" s="1378"/>
      <c r="AQ23" s="1015">
        <v>169113990302</v>
      </c>
      <c r="AR23" s="1053">
        <v>32831202</v>
      </c>
      <c r="AS23" s="1015">
        <v>112960770</v>
      </c>
      <c r="AT23" s="1015">
        <v>7337757934</v>
      </c>
      <c r="AU23" s="1015">
        <v>0</v>
      </c>
      <c r="AV23" s="1053">
        <v>12204391323</v>
      </c>
      <c r="AW23" s="1015">
        <v>12171560121</v>
      </c>
      <c r="AX23" s="1053">
        <v>12321467576</v>
      </c>
      <c r="AY23" s="1015">
        <v>117076253</v>
      </c>
      <c r="AZ23" s="1053">
        <v>12316317542</v>
      </c>
      <c r="BA23" s="1015">
        <v>5150034</v>
      </c>
      <c r="BB23" s="1015">
        <v>12316317542</v>
      </c>
      <c r="BC23" s="1015">
        <v>0</v>
      </c>
      <c r="BD23" s="1015">
        <v>95797571</v>
      </c>
      <c r="BG23" s="1057">
        <v>169113990302</v>
      </c>
      <c r="BH23" s="1057">
        <v>32831202</v>
      </c>
      <c r="BI23" s="1057">
        <v>112960770</v>
      </c>
      <c r="BJ23" s="1057">
        <v>7337757934</v>
      </c>
      <c r="BK23" s="1057">
        <v>0</v>
      </c>
      <c r="BL23" s="1057">
        <v>12204391323</v>
      </c>
      <c r="BM23" s="1057">
        <v>12171560121</v>
      </c>
      <c r="BN23" s="1057">
        <v>12321467576</v>
      </c>
      <c r="BO23" s="1057">
        <v>117076253</v>
      </c>
      <c r="BP23" s="1057">
        <v>12316317542</v>
      </c>
      <c r="BQ23" s="1057">
        <v>5150034</v>
      </c>
      <c r="BR23" s="1057">
        <v>12316317542</v>
      </c>
      <c r="BS23" s="1057">
        <v>0</v>
      </c>
      <c r="BT23" s="1057">
        <v>95797571</v>
      </c>
    </row>
    <row r="24" spans="1:72" ht="23.1" customHeight="1" x14ac:dyDescent="0.2">
      <c r="B24" s="1403" t="s">
        <v>361</v>
      </c>
      <c r="C24" s="1378"/>
      <c r="D24" s="1403" t="s">
        <v>738</v>
      </c>
      <c r="E24" s="1378"/>
      <c r="F24" s="1403" t="s">
        <v>739</v>
      </c>
      <c r="G24" s="1378"/>
      <c r="H24" s="1403" t="s">
        <v>738</v>
      </c>
      <c r="I24" s="1378"/>
      <c r="J24" s="1403"/>
      <c r="K24" s="1378"/>
      <c r="L24" s="1378"/>
      <c r="M24" s="1403"/>
      <c r="N24" s="1378"/>
      <c r="O24" s="1378"/>
      <c r="P24" s="1403"/>
      <c r="Q24" s="1378"/>
      <c r="R24" s="1403"/>
      <c r="S24" s="1378"/>
      <c r="T24" s="1402" t="s">
        <v>740</v>
      </c>
      <c r="U24" s="1378"/>
      <c r="V24" s="1378"/>
      <c r="W24" s="1378"/>
      <c r="X24" s="1378"/>
      <c r="Y24" s="1378"/>
      <c r="Z24" s="1378"/>
      <c r="AA24" s="1378"/>
      <c r="AB24" s="1403" t="s">
        <v>732</v>
      </c>
      <c r="AC24" s="1378"/>
      <c r="AD24" s="1378"/>
      <c r="AE24" s="1378"/>
      <c r="AF24" s="1378"/>
      <c r="AG24" s="1403" t="s">
        <v>733</v>
      </c>
      <c r="AH24" s="1378"/>
      <c r="AI24" s="1378"/>
      <c r="AJ24" s="1016" t="s">
        <v>417</v>
      </c>
      <c r="AK24" s="1404" t="s">
        <v>734</v>
      </c>
      <c r="AL24" s="1378"/>
      <c r="AM24" s="1378"/>
      <c r="AN24" s="1378"/>
      <c r="AO24" s="1378"/>
      <c r="AP24" s="1378"/>
      <c r="AQ24" s="1015">
        <v>124041940802</v>
      </c>
      <c r="AR24" s="1053">
        <v>2831202</v>
      </c>
      <c r="AS24" s="1015">
        <v>19654000</v>
      </c>
      <c r="AT24" s="1015">
        <v>5852012334</v>
      </c>
      <c r="AU24" s="1015">
        <v>0</v>
      </c>
      <c r="AV24" s="1053">
        <v>9090677697</v>
      </c>
      <c r="AW24" s="1015">
        <v>9087846495</v>
      </c>
      <c r="AX24" s="1053">
        <v>9090677697</v>
      </c>
      <c r="AY24" s="1015">
        <v>0</v>
      </c>
      <c r="AZ24" s="1053">
        <v>9087846495</v>
      </c>
      <c r="BA24" s="1015">
        <v>2831202</v>
      </c>
      <c r="BB24" s="1015">
        <v>9087846495</v>
      </c>
      <c r="BC24" s="1015">
        <v>0</v>
      </c>
      <c r="BD24" s="1015">
        <v>63363263</v>
      </c>
      <c r="BG24" s="1057">
        <v>124041940802</v>
      </c>
      <c r="BH24" s="1057">
        <v>2831202</v>
      </c>
      <c r="BI24" s="1057">
        <v>19654000</v>
      </c>
      <c r="BJ24" s="1057">
        <v>5852012334</v>
      </c>
      <c r="BK24" s="1057">
        <v>0</v>
      </c>
      <c r="BL24" s="1057">
        <v>9090677697</v>
      </c>
      <c r="BM24" s="1057">
        <v>9087846495</v>
      </c>
      <c r="BN24" s="1057">
        <v>9090677697</v>
      </c>
      <c r="BO24" s="1057">
        <v>0</v>
      </c>
      <c r="BP24" s="1057">
        <v>9087846495</v>
      </c>
      <c r="BQ24" s="1057">
        <v>2831202</v>
      </c>
      <c r="BR24" s="1057">
        <v>9087846495</v>
      </c>
      <c r="BS24" s="1057">
        <v>0</v>
      </c>
      <c r="BT24" s="1057">
        <v>63363263</v>
      </c>
    </row>
    <row r="25" spans="1:72" ht="23.1" customHeight="1" x14ac:dyDescent="0.2">
      <c r="B25" s="1411" t="s">
        <v>361</v>
      </c>
      <c r="C25" s="1378"/>
      <c r="D25" s="1411" t="s">
        <v>738</v>
      </c>
      <c r="E25" s="1378"/>
      <c r="F25" s="1411" t="s">
        <v>739</v>
      </c>
      <c r="G25" s="1378"/>
      <c r="H25" s="1411" t="s">
        <v>738</v>
      </c>
      <c r="I25" s="1378"/>
      <c r="J25" s="1411" t="s">
        <v>738</v>
      </c>
      <c r="K25" s="1378"/>
      <c r="L25" s="1378"/>
      <c r="M25" s="1411"/>
      <c r="N25" s="1378"/>
      <c r="O25" s="1378"/>
      <c r="P25" s="1411"/>
      <c r="Q25" s="1378"/>
      <c r="R25" s="1411"/>
      <c r="S25" s="1378"/>
      <c r="T25" s="1412" t="s">
        <v>608</v>
      </c>
      <c r="U25" s="1378"/>
      <c r="V25" s="1378"/>
      <c r="W25" s="1378"/>
      <c r="X25" s="1378"/>
      <c r="Y25" s="1378"/>
      <c r="Z25" s="1378"/>
      <c r="AA25" s="1378"/>
      <c r="AB25" s="1411" t="s">
        <v>732</v>
      </c>
      <c r="AC25" s="1378"/>
      <c r="AD25" s="1378"/>
      <c r="AE25" s="1378"/>
      <c r="AF25" s="1378"/>
      <c r="AG25" s="1411" t="s">
        <v>733</v>
      </c>
      <c r="AH25" s="1378"/>
      <c r="AI25" s="1378"/>
      <c r="AJ25" s="1019" t="s">
        <v>417</v>
      </c>
      <c r="AK25" s="1413" t="s">
        <v>734</v>
      </c>
      <c r="AL25" s="1378"/>
      <c r="AM25" s="1378"/>
      <c r="AN25" s="1378"/>
      <c r="AO25" s="1378"/>
      <c r="AP25" s="1378"/>
      <c r="AQ25" s="1015">
        <v>95112000000</v>
      </c>
      <c r="AR25" s="1053">
        <v>0</v>
      </c>
      <c r="AS25" s="1015">
        <v>0</v>
      </c>
      <c r="AT25" s="1015">
        <v>4539817132</v>
      </c>
      <c r="AU25" s="1015">
        <v>0</v>
      </c>
      <c r="AV25" s="1053">
        <v>7707630021</v>
      </c>
      <c r="AW25" s="1015">
        <v>7707630021</v>
      </c>
      <c r="AX25" s="1053">
        <v>7707630021</v>
      </c>
      <c r="AY25" s="1015">
        <v>0</v>
      </c>
      <c r="AZ25" s="1053">
        <v>7707630021</v>
      </c>
      <c r="BA25" s="1015">
        <v>0</v>
      </c>
      <c r="BB25" s="1015">
        <v>7707630021</v>
      </c>
      <c r="BC25" s="1015">
        <v>0</v>
      </c>
      <c r="BD25" s="1015">
        <v>62328735</v>
      </c>
      <c r="BG25" s="1057">
        <v>95112000000</v>
      </c>
      <c r="BH25" s="1057">
        <v>0</v>
      </c>
      <c r="BI25" s="1057">
        <v>0</v>
      </c>
      <c r="BJ25" s="1057">
        <v>4539817132</v>
      </c>
      <c r="BK25" s="1057">
        <v>0</v>
      </c>
      <c r="BL25" s="1057">
        <v>7707630021</v>
      </c>
      <c r="BM25" s="1057">
        <v>7707630021</v>
      </c>
      <c r="BN25" s="1057">
        <v>7707630021</v>
      </c>
      <c r="BO25" s="1057">
        <v>0</v>
      </c>
      <c r="BP25" s="1057">
        <v>7707630021</v>
      </c>
      <c r="BQ25" s="1057">
        <v>0</v>
      </c>
      <c r="BR25" s="1057">
        <v>7707630021</v>
      </c>
      <c r="BS25" s="1057">
        <v>0</v>
      </c>
      <c r="BT25" s="1057">
        <v>62328735</v>
      </c>
    </row>
    <row r="26" spans="1:72" s="1054" customFormat="1" ht="23.1" customHeight="1" x14ac:dyDescent="0.2">
      <c r="A26" s="1054" t="str">
        <f>+B26&amp;D26&amp;F26&amp;H26&amp;J26&amp;M26&amp;AJ26</f>
        <v>A1011110</v>
      </c>
      <c r="B26" s="1430" t="s">
        <v>361</v>
      </c>
      <c r="C26" s="1431"/>
      <c r="D26" s="1430" t="s">
        <v>738</v>
      </c>
      <c r="E26" s="1431"/>
      <c r="F26" s="1430" t="s">
        <v>739</v>
      </c>
      <c r="G26" s="1431"/>
      <c r="H26" s="1430" t="s">
        <v>738</v>
      </c>
      <c r="I26" s="1431"/>
      <c r="J26" s="1430" t="s">
        <v>738</v>
      </c>
      <c r="K26" s="1431"/>
      <c r="L26" s="1431"/>
      <c r="M26" s="1430" t="s">
        <v>738</v>
      </c>
      <c r="N26" s="1431"/>
      <c r="O26" s="1431"/>
      <c r="P26" s="1430"/>
      <c r="Q26" s="1431"/>
      <c r="R26" s="1430"/>
      <c r="S26" s="1431"/>
      <c r="T26" s="1432" t="s">
        <v>362</v>
      </c>
      <c r="U26" s="1431"/>
      <c r="V26" s="1431"/>
      <c r="W26" s="1431"/>
      <c r="X26" s="1431"/>
      <c r="Y26" s="1431"/>
      <c r="Z26" s="1431"/>
      <c r="AA26" s="1431"/>
      <c r="AB26" s="1430" t="s">
        <v>732</v>
      </c>
      <c r="AC26" s="1431"/>
      <c r="AD26" s="1431"/>
      <c r="AE26" s="1431"/>
      <c r="AF26" s="1431"/>
      <c r="AG26" s="1430" t="s">
        <v>733</v>
      </c>
      <c r="AH26" s="1431"/>
      <c r="AI26" s="1431"/>
      <c r="AJ26" s="1055" t="s">
        <v>417</v>
      </c>
      <c r="AK26" s="1433" t="s">
        <v>734</v>
      </c>
      <c r="AL26" s="1431"/>
      <c r="AM26" s="1431"/>
      <c r="AN26" s="1431"/>
      <c r="AO26" s="1431"/>
      <c r="AP26" s="1431"/>
      <c r="AQ26" s="1056">
        <v>83798251029</v>
      </c>
      <c r="AR26" s="1056">
        <v>0</v>
      </c>
      <c r="AS26" s="1056">
        <v>0</v>
      </c>
      <c r="AT26" s="1056">
        <v>0</v>
      </c>
      <c r="AU26" s="1056">
        <v>0</v>
      </c>
      <c r="AV26" s="1056">
        <v>7209714789</v>
      </c>
      <c r="AW26" s="1056">
        <v>7209714789</v>
      </c>
      <c r="AX26" s="1056">
        <v>7209714789</v>
      </c>
      <c r="AY26" s="1056">
        <v>0</v>
      </c>
      <c r="AZ26" s="1056">
        <v>7209714789</v>
      </c>
      <c r="BA26" s="1056">
        <v>0</v>
      </c>
      <c r="BB26" s="1056">
        <v>7209714789</v>
      </c>
      <c r="BC26" s="1056">
        <v>0</v>
      </c>
      <c r="BD26" s="1056">
        <v>0</v>
      </c>
      <c r="BG26" s="1057">
        <v>83798251029</v>
      </c>
      <c r="BH26" s="1057">
        <v>0</v>
      </c>
      <c r="BI26" s="1057">
        <v>0</v>
      </c>
      <c r="BJ26" s="1057">
        <v>0</v>
      </c>
      <c r="BK26" s="1057">
        <v>0</v>
      </c>
      <c r="BL26" s="1057">
        <v>7209714789</v>
      </c>
      <c r="BM26" s="1057">
        <v>7209714789</v>
      </c>
      <c r="BN26" s="1057">
        <v>7209714789</v>
      </c>
      <c r="BO26" s="1057">
        <v>0</v>
      </c>
      <c r="BP26" s="1057">
        <v>7209714789</v>
      </c>
      <c r="BQ26" s="1057">
        <v>0</v>
      </c>
      <c r="BR26" s="1057">
        <v>7209714789</v>
      </c>
      <c r="BS26" s="1057">
        <v>0</v>
      </c>
      <c r="BT26" s="1057">
        <v>0</v>
      </c>
    </row>
    <row r="27" spans="1:72" ht="23.1" customHeight="1" x14ac:dyDescent="0.2">
      <c r="A27" s="1008" t="str">
        <f t="shared" ref="A27:A90" si="0">+B27&amp;D27&amp;F27&amp;H27&amp;J27&amp;M27&amp;AJ27</f>
        <v>A1011210</v>
      </c>
      <c r="B27" s="1411" t="s">
        <v>361</v>
      </c>
      <c r="C27" s="1378"/>
      <c r="D27" s="1411" t="s">
        <v>738</v>
      </c>
      <c r="E27" s="1378"/>
      <c r="F27" s="1411" t="s">
        <v>739</v>
      </c>
      <c r="G27" s="1378"/>
      <c r="H27" s="1411" t="s">
        <v>738</v>
      </c>
      <c r="I27" s="1378"/>
      <c r="J27" s="1411" t="s">
        <v>738</v>
      </c>
      <c r="K27" s="1378"/>
      <c r="L27" s="1378"/>
      <c r="M27" s="1411" t="s">
        <v>741</v>
      </c>
      <c r="N27" s="1378"/>
      <c r="O27" s="1378"/>
      <c r="P27" s="1411"/>
      <c r="Q27" s="1378"/>
      <c r="R27" s="1411"/>
      <c r="S27" s="1378"/>
      <c r="T27" s="1412" t="s">
        <v>363</v>
      </c>
      <c r="U27" s="1378"/>
      <c r="V27" s="1378"/>
      <c r="W27" s="1378"/>
      <c r="X27" s="1378"/>
      <c r="Y27" s="1378"/>
      <c r="Z27" s="1378"/>
      <c r="AA27" s="1378"/>
      <c r="AB27" s="1411" t="s">
        <v>732</v>
      </c>
      <c r="AC27" s="1378"/>
      <c r="AD27" s="1378"/>
      <c r="AE27" s="1378"/>
      <c r="AF27" s="1378"/>
      <c r="AG27" s="1411" t="s">
        <v>733</v>
      </c>
      <c r="AH27" s="1378"/>
      <c r="AI27" s="1378"/>
      <c r="AJ27" s="1019" t="s">
        <v>417</v>
      </c>
      <c r="AK27" s="1413" t="s">
        <v>734</v>
      </c>
      <c r="AL27" s="1378"/>
      <c r="AM27" s="1378"/>
      <c r="AN27" s="1378"/>
      <c r="AO27" s="1378"/>
      <c r="AP27" s="1378"/>
      <c r="AQ27" s="1015">
        <v>5687370614</v>
      </c>
      <c r="AR27" s="1053">
        <v>0</v>
      </c>
      <c r="AS27" s="1015">
        <v>0</v>
      </c>
      <c r="AT27" s="1015">
        <v>0</v>
      </c>
      <c r="AU27" s="1015">
        <v>0</v>
      </c>
      <c r="AV27" s="1053">
        <v>408340451</v>
      </c>
      <c r="AW27" s="1015">
        <v>408340451</v>
      </c>
      <c r="AX27" s="1053">
        <v>408340451</v>
      </c>
      <c r="AY27" s="1015">
        <v>0</v>
      </c>
      <c r="AZ27" s="1053">
        <v>408340451</v>
      </c>
      <c r="BA27" s="1015">
        <v>0</v>
      </c>
      <c r="BB27" s="1015">
        <v>408340451</v>
      </c>
      <c r="BC27" s="1015">
        <v>0</v>
      </c>
      <c r="BD27" s="1015">
        <v>0</v>
      </c>
      <c r="BG27" s="1057">
        <v>5687370614</v>
      </c>
      <c r="BH27" s="1057">
        <v>0</v>
      </c>
      <c r="BI27" s="1057">
        <v>0</v>
      </c>
      <c r="BJ27" s="1057">
        <v>0</v>
      </c>
      <c r="BK27" s="1057">
        <v>0</v>
      </c>
      <c r="BL27" s="1057">
        <v>408340451</v>
      </c>
      <c r="BM27" s="1057">
        <v>408340451</v>
      </c>
      <c r="BN27" s="1057">
        <v>408340451</v>
      </c>
      <c r="BO27" s="1057">
        <v>0</v>
      </c>
      <c r="BP27" s="1057">
        <v>408340451</v>
      </c>
      <c r="BQ27" s="1057">
        <v>0</v>
      </c>
      <c r="BR27" s="1057">
        <v>408340451</v>
      </c>
      <c r="BS27" s="1057">
        <v>0</v>
      </c>
      <c r="BT27" s="1057">
        <v>0</v>
      </c>
    </row>
    <row r="28" spans="1:72" ht="23.1" customHeight="1" x14ac:dyDescent="0.2">
      <c r="A28" s="1008" t="str">
        <f t="shared" si="0"/>
        <v>A1011410</v>
      </c>
      <c r="B28" s="1411" t="s">
        <v>361</v>
      </c>
      <c r="C28" s="1378"/>
      <c r="D28" s="1411" t="s">
        <v>738</v>
      </c>
      <c r="E28" s="1378"/>
      <c r="F28" s="1411" t="s">
        <v>739</v>
      </c>
      <c r="G28" s="1378"/>
      <c r="H28" s="1411" t="s">
        <v>738</v>
      </c>
      <c r="I28" s="1378"/>
      <c r="J28" s="1411" t="s">
        <v>738</v>
      </c>
      <c r="K28" s="1378"/>
      <c r="L28" s="1378"/>
      <c r="M28" s="1411" t="s">
        <v>742</v>
      </c>
      <c r="N28" s="1378"/>
      <c r="O28" s="1378"/>
      <c r="P28" s="1411"/>
      <c r="Q28" s="1378"/>
      <c r="R28" s="1411"/>
      <c r="S28" s="1378"/>
      <c r="T28" s="1412" t="s">
        <v>364</v>
      </c>
      <c r="U28" s="1378"/>
      <c r="V28" s="1378"/>
      <c r="W28" s="1378"/>
      <c r="X28" s="1378"/>
      <c r="Y28" s="1378"/>
      <c r="Z28" s="1378"/>
      <c r="AA28" s="1378"/>
      <c r="AB28" s="1411" t="s">
        <v>732</v>
      </c>
      <c r="AC28" s="1378"/>
      <c r="AD28" s="1378"/>
      <c r="AE28" s="1378"/>
      <c r="AF28" s="1378"/>
      <c r="AG28" s="1411" t="s">
        <v>733</v>
      </c>
      <c r="AH28" s="1378"/>
      <c r="AI28" s="1378"/>
      <c r="AJ28" s="1019" t="s">
        <v>417</v>
      </c>
      <c r="AK28" s="1413" t="s">
        <v>734</v>
      </c>
      <c r="AL28" s="1378"/>
      <c r="AM28" s="1378"/>
      <c r="AN28" s="1378"/>
      <c r="AO28" s="1378"/>
      <c r="AP28" s="1378"/>
      <c r="AQ28" s="1015">
        <v>1086561225</v>
      </c>
      <c r="AR28" s="1053">
        <v>0</v>
      </c>
      <c r="AS28" s="1015">
        <v>0</v>
      </c>
      <c r="AT28" s="1015">
        <v>0</v>
      </c>
      <c r="AU28" s="1015">
        <v>0</v>
      </c>
      <c r="AV28" s="1053">
        <v>89574781</v>
      </c>
      <c r="AW28" s="1015">
        <v>89574781</v>
      </c>
      <c r="AX28" s="1053">
        <v>89574781</v>
      </c>
      <c r="AY28" s="1015">
        <v>0</v>
      </c>
      <c r="AZ28" s="1053">
        <v>89574781</v>
      </c>
      <c r="BA28" s="1015">
        <v>0</v>
      </c>
      <c r="BB28" s="1015">
        <v>89574781</v>
      </c>
      <c r="BC28" s="1015">
        <v>0</v>
      </c>
      <c r="BD28" s="1015">
        <v>62328735</v>
      </c>
      <c r="BG28" s="1057">
        <v>1086561225</v>
      </c>
      <c r="BH28" s="1057">
        <v>0</v>
      </c>
      <c r="BI28" s="1057">
        <v>0</v>
      </c>
      <c r="BJ28" s="1057">
        <v>0</v>
      </c>
      <c r="BK28" s="1057">
        <v>0</v>
      </c>
      <c r="BL28" s="1057">
        <v>89574781</v>
      </c>
      <c r="BM28" s="1057">
        <v>89574781</v>
      </c>
      <c r="BN28" s="1057">
        <v>89574781</v>
      </c>
      <c r="BO28" s="1057">
        <v>0</v>
      </c>
      <c r="BP28" s="1057">
        <v>89574781</v>
      </c>
      <c r="BQ28" s="1057">
        <v>0</v>
      </c>
      <c r="BR28" s="1057">
        <v>89574781</v>
      </c>
      <c r="BS28" s="1057">
        <v>0</v>
      </c>
      <c r="BT28" s="1057">
        <v>62328735</v>
      </c>
    </row>
    <row r="29" spans="1:72" ht="23.1" customHeight="1" x14ac:dyDescent="0.2">
      <c r="A29" s="1008" t="str">
        <f t="shared" si="0"/>
        <v>A101410</v>
      </c>
      <c r="B29" s="1411" t="s">
        <v>361</v>
      </c>
      <c r="C29" s="1378"/>
      <c r="D29" s="1411" t="s">
        <v>738</v>
      </c>
      <c r="E29" s="1378"/>
      <c r="F29" s="1411" t="s">
        <v>739</v>
      </c>
      <c r="G29" s="1378"/>
      <c r="H29" s="1411" t="s">
        <v>738</v>
      </c>
      <c r="I29" s="1378"/>
      <c r="J29" s="1411" t="s">
        <v>742</v>
      </c>
      <c r="K29" s="1378"/>
      <c r="L29" s="1378"/>
      <c r="M29" s="1411"/>
      <c r="N29" s="1378"/>
      <c r="O29" s="1378"/>
      <c r="P29" s="1411"/>
      <c r="Q29" s="1378"/>
      <c r="R29" s="1411"/>
      <c r="S29" s="1378"/>
      <c r="T29" s="1412" t="s">
        <v>609</v>
      </c>
      <c r="U29" s="1378"/>
      <c r="V29" s="1378"/>
      <c r="W29" s="1378"/>
      <c r="X29" s="1378"/>
      <c r="Y29" s="1378"/>
      <c r="Z29" s="1378"/>
      <c r="AA29" s="1378"/>
      <c r="AB29" s="1411" t="s">
        <v>732</v>
      </c>
      <c r="AC29" s="1378"/>
      <c r="AD29" s="1378"/>
      <c r="AE29" s="1378"/>
      <c r="AF29" s="1378"/>
      <c r="AG29" s="1411" t="s">
        <v>733</v>
      </c>
      <c r="AH29" s="1378"/>
      <c r="AI29" s="1378"/>
      <c r="AJ29" s="1019" t="s">
        <v>417</v>
      </c>
      <c r="AK29" s="1413" t="s">
        <v>734</v>
      </c>
      <c r="AL29" s="1378"/>
      <c r="AM29" s="1378"/>
      <c r="AN29" s="1378"/>
      <c r="AO29" s="1378"/>
      <c r="AP29" s="1378"/>
      <c r="AQ29" s="1015">
        <v>1629000000</v>
      </c>
      <c r="AR29" s="1053">
        <v>0</v>
      </c>
      <c r="AS29" s="1015">
        <v>15290000</v>
      </c>
      <c r="AT29" s="1015">
        <v>2831202</v>
      </c>
      <c r="AU29" s="1015">
        <v>0</v>
      </c>
      <c r="AV29" s="1053">
        <v>121140632</v>
      </c>
      <c r="AW29" s="1015">
        <v>121140632</v>
      </c>
      <c r="AX29" s="1053">
        <v>121140632</v>
      </c>
      <c r="AY29" s="1015">
        <v>0</v>
      </c>
      <c r="AZ29" s="1053">
        <v>121140632</v>
      </c>
      <c r="BA29" s="1015">
        <v>0</v>
      </c>
      <c r="BB29" s="1015">
        <v>121140632</v>
      </c>
      <c r="BC29" s="1015">
        <v>0</v>
      </c>
      <c r="BD29" s="1015">
        <v>0</v>
      </c>
      <c r="BG29" s="1057">
        <v>1629000000</v>
      </c>
      <c r="BH29" s="1057">
        <v>0</v>
      </c>
      <c r="BI29" s="1057">
        <v>15290000</v>
      </c>
      <c r="BJ29" s="1057">
        <v>2831202</v>
      </c>
      <c r="BK29" s="1057">
        <v>0</v>
      </c>
      <c r="BL29" s="1057">
        <v>121140632</v>
      </c>
      <c r="BM29" s="1057">
        <v>121140632</v>
      </c>
      <c r="BN29" s="1057">
        <v>121140632</v>
      </c>
      <c r="BO29" s="1057">
        <v>0</v>
      </c>
      <c r="BP29" s="1057">
        <v>121140632</v>
      </c>
      <c r="BQ29" s="1057">
        <v>0</v>
      </c>
      <c r="BR29" s="1057">
        <v>121140632</v>
      </c>
      <c r="BS29" s="1057">
        <v>0</v>
      </c>
      <c r="BT29" s="1057">
        <v>0</v>
      </c>
    </row>
    <row r="30" spans="1:72" ht="23.1" customHeight="1" x14ac:dyDescent="0.2">
      <c r="A30" s="1008" t="str">
        <f t="shared" si="0"/>
        <v>A1014210</v>
      </c>
      <c r="B30" s="1411" t="s">
        <v>361</v>
      </c>
      <c r="C30" s="1378"/>
      <c r="D30" s="1411" t="s">
        <v>738</v>
      </c>
      <c r="E30" s="1378"/>
      <c r="F30" s="1411" t="s">
        <v>739</v>
      </c>
      <c r="G30" s="1378"/>
      <c r="H30" s="1411" t="s">
        <v>738</v>
      </c>
      <c r="I30" s="1378"/>
      <c r="J30" s="1411" t="s">
        <v>742</v>
      </c>
      <c r="K30" s="1378"/>
      <c r="L30" s="1378"/>
      <c r="M30" s="1411" t="s">
        <v>741</v>
      </c>
      <c r="N30" s="1378"/>
      <c r="O30" s="1378"/>
      <c r="P30" s="1411"/>
      <c r="Q30" s="1378"/>
      <c r="R30" s="1411"/>
      <c r="S30" s="1378"/>
      <c r="T30" s="1412" t="s">
        <v>365</v>
      </c>
      <c r="U30" s="1378"/>
      <c r="V30" s="1378"/>
      <c r="W30" s="1378"/>
      <c r="X30" s="1378"/>
      <c r="Y30" s="1378"/>
      <c r="Z30" s="1378"/>
      <c r="AA30" s="1378"/>
      <c r="AB30" s="1411" t="s">
        <v>732</v>
      </c>
      <c r="AC30" s="1378"/>
      <c r="AD30" s="1378"/>
      <c r="AE30" s="1378"/>
      <c r="AF30" s="1378"/>
      <c r="AG30" s="1411" t="s">
        <v>733</v>
      </c>
      <c r="AH30" s="1378"/>
      <c r="AI30" s="1378"/>
      <c r="AJ30" s="1019" t="s">
        <v>417</v>
      </c>
      <c r="AK30" s="1413" t="s">
        <v>734</v>
      </c>
      <c r="AL30" s="1378"/>
      <c r="AM30" s="1378"/>
      <c r="AN30" s="1378"/>
      <c r="AO30" s="1378"/>
      <c r="AP30" s="1378"/>
      <c r="AQ30" s="1015">
        <v>1626168798</v>
      </c>
      <c r="AR30" s="1053">
        <v>0</v>
      </c>
      <c r="AS30" s="1015">
        <v>15290000</v>
      </c>
      <c r="AT30" s="1015">
        <v>0</v>
      </c>
      <c r="AU30" s="1015">
        <v>0</v>
      </c>
      <c r="AV30" s="1053">
        <v>121140632</v>
      </c>
      <c r="AW30" s="1015">
        <v>121140632</v>
      </c>
      <c r="AX30" s="1053">
        <v>121140632</v>
      </c>
      <c r="AY30" s="1015">
        <v>0</v>
      </c>
      <c r="AZ30" s="1053">
        <v>121140632</v>
      </c>
      <c r="BA30" s="1015">
        <v>0</v>
      </c>
      <c r="BB30" s="1015">
        <v>121140632</v>
      </c>
      <c r="BC30" s="1015">
        <v>0</v>
      </c>
      <c r="BD30" s="1015">
        <v>0</v>
      </c>
      <c r="BG30" s="1057">
        <v>1626168798</v>
      </c>
      <c r="BH30" s="1057">
        <v>0</v>
      </c>
      <c r="BI30" s="1057">
        <v>15290000</v>
      </c>
      <c r="BJ30" s="1057">
        <v>0</v>
      </c>
      <c r="BK30" s="1057">
        <v>0</v>
      </c>
      <c r="BL30" s="1057">
        <v>121140632</v>
      </c>
      <c r="BM30" s="1057">
        <v>121140632</v>
      </c>
      <c r="BN30" s="1057">
        <v>121140632</v>
      </c>
      <c r="BO30" s="1057">
        <v>0</v>
      </c>
      <c r="BP30" s="1057">
        <v>121140632</v>
      </c>
      <c r="BQ30" s="1057">
        <v>0</v>
      </c>
      <c r="BR30" s="1057">
        <v>121140632</v>
      </c>
      <c r="BS30" s="1057">
        <v>0</v>
      </c>
      <c r="BT30" s="1057">
        <v>0</v>
      </c>
    </row>
    <row r="31" spans="1:72" ht="23.1" customHeight="1" x14ac:dyDescent="0.2">
      <c r="A31" s="1008" t="str">
        <f t="shared" si="0"/>
        <v>A101510</v>
      </c>
      <c r="B31" s="1411" t="s">
        <v>361</v>
      </c>
      <c r="C31" s="1378"/>
      <c r="D31" s="1411" t="s">
        <v>738</v>
      </c>
      <c r="E31" s="1378"/>
      <c r="F31" s="1411" t="s">
        <v>739</v>
      </c>
      <c r="G31" s="1378"/>
      <c r="H31" s="1411" t="s">
        <v>738</v>
      </c>
      <c r="I31" s="1378"/>
      <c r="J31" s="1411" t="s">
        <v>743</v>
      </c>
      <c r="K31" s="1378"/>
      <c r="L31" s="1378"/>
      <c r="M31" s="1411"/>
      <c r="N31" s="1378"/>
      <c r="O31" s="1378"/>
      <c r="P31" s="1411"/>
      <c r="Q31" s="1378"/>
      <c r="R31" s="1411"/>
      <c r="S31" s="1378"/>
      <c r="T31" s="1412" t="s">
        <v>611</v>
      </c>
      <c r="U31" s="1378"/>
      <c r="V31" s="1378"/>
      <c r="W31" s="1378"/>
      <c r="X31" s="1378"/>
      <c r="Y31" s="1378"/>
      <c r="Z31" s="1378"/>
      <c r="AA31" s="1378"/>
      <c r="AB31" s="1411" t="s">
        <v>732</v>
      </c>
      <c r="AC31" s="1378"/>
      <c r="AD31" s="1378"/>
      <c r="AE31" s="1378"/>
      <c r="AF31" s="1378"/>
      <c r="AG31" s="1411" t="s">
        <v>733</v>
      </c>
      <c r="AH31" s="1378"/>
      <c r="AI31" s="1378"/>
      <c r="AJ31" s="1019" t="s">
        <v>417</v>
      </c>
      <c r="AK31" s="1413" t="s">
        <v>734</v>
      </c>
      <c r="AL31" s="1378"/>
      <c r="AM31" s="1378"/>
      <c r="AN31" s="1378"/>
      <c r="AO31" s="1378"/>
      <c r="AP31" s="1378"/>
      <c r="AQ31" s="1015">
        <v>25971000000</v>
      </c>
      <c r="AR31" s="1053">
        <v>0</v>
      </c>
      <c r="AS31" s="1015">
        <v>0</v>
      </c>
      <c r="AT31" s="1015">
        <v>1214364000</v>
      </c>
      <c r="AU31" s="1015">
        <v>0</v>
      </c>
      <c r="AV31" s="1053">
        <v>1116548646</v>
      </c>
      <c r="AW31" s="1015">
        <v>1116548646</v>
      </c>
      <c r="AX31" s="1053">
        <v>1116548646</v>
      </c>
      <c r="AY31" s="1015">
        <v>0</v>
      </c>
      <c r="AZ31" s="1053">
        <v>1116548646</v>
      </c>
      <c r="BA31" s="1015">
        <v>0</v>
      </c>
      <c r="BB31" s="1015">
        <v>1116548646</v>
      </c>
      <c r="BC31" s="1015">
        <v>0</v>
      </c>
      <c r="BD31" s="1015">
        <v>1034528</v>
      </c>
      <c r="BG31" s="1057">
        <v>25971000000</v>
      </c>
      <c r="BH31" s="1057">
        <v>0</v>
      </c>
      <c r="BI31" s="1057">
        <v>0</v>
      </c>
      <c r="BJ31" s="1057">
        <v>1214364000</v>
      </c>
      <c r="BK31" s="1057">
        <v>0</v>
      </c>
      <c r="BL31" s="1057">
        <v>1116548646</v>
      </c>
      <c r="BM31" s="1057">
        <v>1116548646</v>
      </c>
      <c r="BN31" s="1057">
        <v>1116548646</v>
      </c>
      <c r="BO31" s="1057">
        <v>0</v>
      </c>
      <c r="BP31" s="1057">
        <v>1116548646</v>
      </c>
      <c r="BQ31" s="1057">
        <v>0</v>
      </c>
      <c r="BR31" s="1057">
        <v>1116548646</v>
      </c>
      <c r="BS31" s="1057">
        <v>0</v>
      </c>
      <c r="BT31" s="1057">
        <v>1034528</v>
      </c>
    </row>
    <row r="32" spans="1:72" ht="23.1" customHeight="1" x14ac:dyDescent="0.2">
      <c r="A32" s="1008" t="str">
        <f t="shared" si="0"/>
        <v>A1015110</v>
      </c>
      <c r="B32" s="1411" t="s">
        <v>361</v>
      </c>
      <c r="C32" s="1378"/>
      <c r="D32" s="1411" t="s">
        <v>738</v>
      </c>
      <c r="E32" s="1378"/>
      <c r="F32" s="1411" t="s">
        <v>739</v>
      </c>
      <c r="G32" s="1378"/>
      <c r="H32" s="1411" t="s">
        <v>738</v>
      </c>
      <c r="I32" s="1378"/>
      <c r="J32" s="1411" t="s">
        <v>743</v>
      </c>
      <c r="K32" s="1378"/>
      <c r="L32" s="1378"/>
      <c r="M32" s="1411" t="s">
        <v>738</v>
      </c>
      <c r="N32" s="1378"/>
      <c r="O32" s="1378"/>
      <c r="P32" s="1411"/>
      <c r="Q32" s="1378"/>
      <c r="R32" s="1411"/>
      <c r="S32" s="1378"/>
      <c r="T32" s="1412" t="s">
        <v>366</v>
      </c>
      <c r="U32" s="1378"/>
      <c r="V32" s="1378"/>
      <c r="W32" s="1378"/>
      <c r="X32" s="1378"/>
      <c r="Y32" s="1378"/>
      <c r="Z32" s="1378"/>
      <c r="AA32" s="1378"/>
      <c r="AB32" s="1411" t="s">
        <v>732</v>
      </c>
      <c r="AC32" s="1378"/>
      <c r="AD32" s="1378"/>
      <c r="AE32" s="1378"/>
      <c r="AF32" s="1378"/>
      <c r="AG32" s="1411" t="s">
        <v>733</v>
      </c>
      <c r="AH32" s="1378"/>
      <c r="AI32" s="1378"/>
      <c r="AJ32" s="1019" t="s">
        <v>417</v>
      </c>
      <c r="AK32" s="1413" t="s">
        <v>734</v>
      </c>
      <c r="AL32" s="1378"/>
      <c r="AM32" s="1378"/>
      <c r="AN32" s="1378"/>
      <c r="AO32" s="1378"/>
      <c r="AP32" s="1378"/>
      <c r="AQ32" s="1015">
        <v>3142140445</v>
      </c>
      <c r="AR32" s="1053">
        <v>0</v>
      </c>
      <c r="AS32" s="1015">
        <v>0</v>
      </c>
      <c r="AT32" s="1015">
        <v>0</v>
      </c>
      <c r="AU32" s="1015">
        <v>0</v>
      </c>
      <c r="AV32" s="1053">
        <v>263949468</v>
      </c>
      <c r="AW32" s="1015">
        <v>263949468</v>
      </c>
      <c r="AX32" s="1053">
        <v>263949468</v>
      </c>
      <c r="AY32" s="1015">
        <v>0</v>
      </c>
      <c r="AZ32" s="1053">
        <v>263949468</v>
      </c>
      <c r="BA32" s="1015">
        <v>0</v>
      </c>
      <c r="BB32" s="1015">
        <v>263949468</v>
      </c>
      <c r="BC32" s="1015">
        <v>0</v>
      </c>
      <c r="BD32" s="1015">
        <v>0</v>
      </c>
      <c r="BG32" s="1057">
        <v>3142140445</v>
      </c>
      <c r="BH32" s="1057">
        <v>0</v>
      </c>
      <c r="BI32" s="1057">
        <v>0</v>
      </c>
      <c r="BJ32" s="1057">
        <v>0</v>
      </c>
      <c r="BK32" s="1057">
        <v>0</v>
      </c>
      <c r="BL32" s="1057">
        <v>263949468</v>
      </c>
      <c r="BM32" s="1057">
        <v>263949468</v>
      </c>
      <c r="BN32" s="1057">
        <v>263949468</v>
      </c>
      <c r="BO32" s="1057">
        <v>0</v>
      </c>
      <c r="BP32" s="1057">
        <v>263949468</v>
      </c>
      <c r="BQ32" s="1057">
        <v>0</v>
      </c>
      <c r="BR32" s="1057">
        <v>263949468</v>
      </c>
      <c r="BS32" s="1057">
        <v>0</v>
      </c>
      <c r="BT32" s="1057">
        <v>0</v>
      </c>
    </row>
    <row r="33" spans="1:72" ht="23.1" customHeight="1" x14ac:dyDescent="0.2">
      <c r="A33" s="1008" t="str">
        <f t="shared" si="0"/>
        <v>A1015210</v>
      </c>
      <c r="B33" s="1411" t="s">
        <v>361</v>
      </c>
      <c r="C33" s="1378"/>
      <c r="D33" s="1411" t="s">
        <v>738</v>
      </c>
      <c r="E33" s="1378"/>
      <c r="F33" s="1411" t="s">
        <v>739</v>
      </c>
      <c r="G33" s="1378"/>
      <c r="H33" s="1411" t="s">
        <v>738</v>
      </c>
      <c r="I33" s="1378"/>
      <c r="J33" s="1411" t="s">
        <v>743</v>
      </c>
      <c r="K33" s="1378"/>
      <c r="L33" s="1378"/>
      <c r="M33" s="1411" t="s">
        <v>741</v>
      </c>
      <c r="N33" s="1378"/>
      <c r="O33" s="1378"/>
      <c r="P33" s="1411"/>
      <c r="Q33" s="1378"/>
      <c r="R33" s="1411"/>
      <c r="S33" s="1378"/>
      <c r="T33" s="1412" t="s">
        <v>367</v>
      </c>
      <c r="U33" s="1378"/>
      <c r="V33" s="1378"/>
      <c r="W33" s="1378"/>
      <c r="X33" s="1378"/>
      <c r="Y33" s="1378"/>
      <c r="Z33" s="1378"/>
      <c r="AA33" s="1378"/>
      <c r="AB33" s="1411" t="s">
        <v>732</v>
      </c>
      <c r="AC33" s="1378"/>
      <c r="AD33" s="1378"/>
      <c r="AE33" s="1378"/>
      <c r="AF33" s="1378"/>
      <c r="AG33" s="1411" t="s">
        <v>733</v>
      </c>
      <c r="AH33" s="1378"/>
      <c r="AI33" s="1378"/>
      <c r="AJ33" s="1019" t="s">
        <v>417</v>
      </c>
      <c r="AK33" s="1413" t="s">
        <v>734</v>
      </c>
      <c r="AL33" s="1378"/>
      <c r="AM33" s="1378"/>
      <c r="AN33" s="1378"/>
      <c r="AO33" s="1378"/>
      <c r="AP33" s="1378"/>
      <c r="AQ33" s="1015">
        <v>2852786777</v>
      </c>
      <c r="AR33" s="1053">
        <v>0</v>
      </c>
      <c r="AS33" s="1015">
        <v>0</v>
      </c>
      <c r="AT33" s="1015">
        <v>0</v>
      </c>
      <c r="AU33" s="1015">
        <v>0</v>
      </c>
      <c r="AV33" s="1053">
        <v>178447920</v>
      </c>
      <c r="AW33" s="1015">
        <v>178447920</v>
      </c>
      <c r="AX33" s="1053">
        <v>178447920</v>
      </c>
      <c r="AY33" s="1015">
        <v>0</v>
      </c>
      <c r="AZ33" s="1053">
        <v>178447920</v>
      </c>
      <c r="BA33" s="1015">
        <v>0</v>
      </c>
      <c r="BB33" s="1015">
        <v>178447920</v>
      </c>
      <c r="BC33" s="1015">
        <v>0</v>
      </c>
      <c r="BD33" s="1015">
        <v>0</v>
      </c>
      <c r="BG33" s="1057">
        <v>2852786777</v>
      </c>
      <c r="BH33" s="1057">
        <v>0</v>
      </c>
      <c r="BI33" s="1057">
        <v>0</v>
      </c>
      <c r="BJ33" s="1057">
        <v>0</v>
      </c>
      <c r="BK33" s="1057">
        <v>0</v>
      </c>
      <c r="BL33" s="1057">
        <v>178447920</v>
      </c>
      <c r="BM33" s="1057">
        <v>178447920</v>
      </c>
      <c r="BN33" s="1057">
        <v>178447920</v>
      </c>
      <c r="BO33" s="1057">
        <v>0</v>
      </c>
      <c r="BP33" s="1057">
        <v>178447920</v>
      </c>
      <c r="BQ33" s="1057">
        <v>0</v>
      </c>
      <c r="BR33" s="1057">
        <v>178447920</v>
      </c>
      <c r="BS33" s="1057">
        <v>0</v>
      </c>
      <c r="BT33" s="1057">
        <v>0</v>
      </c>
    </row>
    <row r="34" spans="1:72" ht="23.1" customHeight="1" x14ac:dyDescent="0.2">
      <c r="A34" s="1008" t="str">
        <f t="shared" si="0"/>
        <v>A10151410</v>
      </c>
      <c r="B34" s="1411" t="s">
        <v>361</v>
      </c>
      <c r="C34" s="1378"/>
      <c r="D34" s="1411" t="s">
        <v>738</v>
      </c>
      <c r="E34" s="1378"/>
      <c r="F34" s="1411" t="s">
        <v>739</v>
      </c>
      <c r="G34" s="1378"/>
      <c r="H34" s="1411" t="s">
        <v>738</v>
      </c>
      <c r="I34" s="1378"/>
      <c r="J34" s="1411" t="s">
        <v>743</v>
      </c>
      <c r="K34" s="1378"/>
      <c r="L34" s="1378"/>
      <c r="M34" s="1411" t="s">
        <v>744</v>
      </c>
      <c r="N34" s="1378"/>
      <c r="O34" s="1378"/>
      <c r="P34" s="1411"/>
      <c r="Q34" s="1378"/>
      <c r="R34" s="1411"/>
      <c r="S34" s="1378"/>
      <c r="T34" s="1412" t="s">
        <v>368</v>
      </c>
      <c r="U34" s="1378"/>
      <c r="V34" s="1378"/>
      <c r="W34" s="1378"/>
      <c r="X34" s="1378"/>
      <c r="Y34" s="1378"/>
      <c r="Z34" s="1378"/>
      <c r="AA34" s="1378"/>
      <c r="AB34" s="1411" t="s">
        <v>732</v>
      </c>
      <c r="AC34" s="1378"/>
      <c r="AD34" s="1378"/>
      <c r="AE34" s="1378"/>
      <c r="AF34" s="1378"/>
      <c r="AG34" s="1411" t="s">
        <v>733</v>
      </c>
      <c r="AH34" s="1378"/>
      <c r="AI34" s="1378"/>
      <c r="AJ34" s="1019" t="s">
        <v>417</v>
      </c>
      <c r="AK34" s="1413" t="s">
        <v>734</v>
      </c>
      <c r="AL34" s="1378"/>
      <c r="AM34" s="1378"/>
      <c r="AN34" s="1378"/>
      <c r="AO34" s="1378"/>
      <c r="AP34" s="1378"/>
      <c r="AQ34" s="1015">
        <v>3777972785</v>
      </c>
      <c r="AR34" s="1053">
        <v>0</v>
      </c>
      <c r="AS34" s="1015">
        <v>0</v>
      </c>
      <c r="AT34" s="1015">
        <v>0</v>
      </c>
      <c r="AU34" s="1015">
        <v>0</v>
      </c>
      <c r="AV34" s="1053">
        <v>0</v>
      </c>
      <c r="AW34" s="1015">
        <v>0</v>
      </c>
      <c r="AX34" s="1053">
        <v>0</v>
      </c>
      <c r="AY34" s="1015">
        <v>0</v>
      </c>
      <c r="AZ34" s="1053">
        <v>0</v>
      </c>
      <c r="BA34" s="1015">
        <v>0</v>
      </c>
      <c r="BB34" s="1015">
        <v>0</v>
      </c>
      <c r="BC34" s="1015">
        <v>0</v>
      </c>
      <c r="BD34" s="1015">
        <v>1034528</v>
      </c>
      <c r="BG34" s="1057">
        <v>3777972785</v>
      </c>
      <c r="BH34" s="1057">
        <v>0</v>
      </c>
      <c r="BI34" s="1057">
        <v>0</v>
      </c>
      <c r="BJ34" s="1057">
        <v>0</v>
      </c>
      <c r="BK34" s="1057">
        <v>0</v>
      </c>
      <c r="BL34" s="1057">
        <v>0</v>
      </c>
      <c r="BM34" s="1057">
        <v>0</v>
      </c>
      <c r="BN34" s="1057">
        <v>0</v>
      </c>
      <c r="BO34" s="1057">
        <v>0</v>
      </c>
      <c r="BP34" s="1057">
        <v>0</v>
      </c>
      <c r="BQ34" s="1057">
        <v>0</v>
      </c>
      <c r="BR34" s="1057">
        <v>0</v>
      </c>
      <c r="BS34" s="1057">
        <v>0</v>
      </c>
      <c r="BT34" s="1057">
        <v>1034528</v>
      </c>
    </row>
    <row r="35" spans="1:72" ht="23.1" customHeight="1" x14ac:dyDescent="0.2">
      <c r="A35" s="1008" t="str">
        <f t="shared" si="0"/>
        <v>A10151510</v>
      </c>
      <c r="B35" s="1411" t="s">
        <v>361</v>
      </c>
      <c r="C35" s="1378"/>
      <c r="D35" s="1411" t="s">
        <v>738</v>
      </c>
      <c r="E35" s="1378"/>
      <c r="F35" s="1411" t="s">
        <v>739</v>
      </c>
      <c r="G35" s="1378"/>
      <c r="H35" s="1411" t="s">
        <v>738</v>
      </c>
      <c r="I35" s="1378"/>
      <c r="J35" s="1411" t="s">
        <v>743</v>
      </c>
      <c r="K35" s="1378"/>
      <c r="L35" s="1378"/>
      <c r="M35" s="1411" t="s">
        <v>745</v>
      </c>
      <c r="N35" s="1378"/>
      <c r="O35" s="1378"/>
      <c r="P35" s="1411"/>
      <c r="Q35" s="1378"/>
      <c r="R35" s="1411"/>
      <c r="S35" s="1378"/>
      <c r="T35" s="1412" t="s">
        <v>369</v>
      </c>
      <c r="U35" s="1378"/>
      <c r="V35" s="1378"/>
      <c r="W35" s="1378"/>
      <c r="X35" s="1378"/>
      <c r="Y35" s="1378"/>
      <c r="Z35" s="1378"/>
      <c r="AA35" s="1378"/>
      <c r="AB35" s="1411" t="s">
        <v>732</v>
      </c>
      <c r="AC35" s="1378"/>
      <c r="AD35" s="1378"/>
      <c r="AE35" s="1378"/>
      <c r="AF35" s="1378"/>
      <c r="AG35" s="1411" t="s">
        <v>733</v>
      </c>
      <c r="AH35" s="1378"/>
      <c r="AI35" s="1378"/>
      <c r="AJ35" s="1019" t="s">
        <v>417</v>
      </c>
      <c r="AK35" s="1413" t="s">
        <v>734</v>
      </c>
      <c r="AL35" s="1378"/>
      <c r="AM35" s="1378"/>
      <c r="AN35" s="1378"/>
      <c r="AO35" s="1378"/>
      <c r="AP35" s="1378"/>
      <c r="AQ35" s="1015">
        <v>4162865456</v>
      </c>
      <c r="AR35" s="1053">
        <v>0</v>
      </c>
      <c r="AS35" s="1015">
        <v>0</v>
      </c>
      <c r="AT35" s="1015">
        <v>0</v>
      </c>
      <c r="AU35" s="1015">
        <v>0</v>
      </c>
      <c r="AV35" s="1053">
        <v>372302985</v>
      </c>
      <c r="AW35" s="1015">
        <v>372302985</v>
      </c>
      <c r="AX35" s="1053">
        <v>372302985</v>
      </c>
      <c r="AY35" s="1015">
        <v>0</v>
      </c>
      <c r="AZ35" s="1053">
        <v>372302985</v>
      </c>
      <c r="BA35" s="1015">
        <v>0</v>
      </c>
      <c r="BB35" s="1015">
        <v>372302985</v>
      </c>
      <c r="BC35" s="1015">
        <v>0</v>
      </c>
      <c r="BD35" s="1015">
        <v>0</v>
      </c>
      <c r="BG35" s="1057">
        <v>4162865456</v>
      </c>
      <c r="BH35" s="1057">
        <v>0</v>
      </c>
      <c r="BI35" s="1057">
        <v>0</v>
      </c>
      <c r="BJ35" s="1057">
        <v>0</v>
      </c>
      <c r="BK35" s="1057">
        <v>0</v>
      </c>
      <c r="BL35" s="1057">
        <v>372302985</v>
      </c>
      <c r="BM35" s="1057">
        <v>372302985</v>
      </c>
      <c r="BN35" s="1057">
        <v>372302985</v>
      </c>
      <c r="BO35" s="1057">
        <v>0</v>
      </c>
      <c r="BP35" s="1057">
        <v>372302985</v>
      </c>
      <c r="BQ35" s="1057">
        <v>0</v>
      </c>
      <c r="BR35" s="1057">
        <v>372302985</v>
      </c>
      <c r="BS35" s="1057">
        <v>0</v>
      </c>
      <c r="BT35" s="1057">
        <v>0</v>
      </c>
    </row>
    <row r="36" spans="1:72" ht="23.1" customHeight="1" x14ac:dyDescent="0.2">
      <c r="A36" s="1008" t="str">
        <f t="shared" si="0"/>
        <v>A10151610</v>
      </c>
      <c r="B36" s="1411" t="s">
        <v>361</v>
      </c>
      <c r="C36" s="1378"/>
      <c r="D36" s="1411" t="s">
        <v>738</v>
      </c>
      <c r="E36" s="1378"/>
      <c r="F36" s="1411" t="s">
        <v>739</v>
      </c>
      <c r="G36" s="1378"/>
      <c r="H36" s="1411" t="s">
        <v>738</v>
      </c>
      <c r="I36" s="1378"/>
      <c r="J36" s="1411" t="s">
        <v>743</v>
      </c>
      <c r="K36" s="1378"/>
      <c r="L36" s="1378"/>
      <c r="M36" s="1411" t="s">
        <v>370</v>
      </c>
      <c r="N36" s="1378"/>
      <c r="O36" s="1378"/>
      <c r="P36" s="1411"/>
      <c r="Q36" s="1378"/>
      <c r="R36" s="1411"/>
      <c r="S36" s="1378"/>
      <c r="T36" s="1412" t="s">
        <v>371</v>
      </c>
      <c r="U36" s="1378"/>
      <c r="V36" s="1378"/>
      <c r="W36" s="1378"/>
      <c r="X36" s="1378"/>
      <c r="Y36" s="1378"/>
      <c r="Z36" s="1378"/>
      <c r="AA36" s="1378"/>
      <c r="AB36" s="1411" t="s">
        <v>732</v>
      </c>
      <c r="AC36" s="1378"/>
      <c r="AD36" s="1378"/>
      <c r="AE36" s="1378"/>
      <c r="AF36" s="1378"/>
      <c r="AG36" s="1411" t="s">
        <v>733</v>
      </c>
      <c r="AH36" s="1378"/>
      <c r="AI36" s="1378"/>
      <c r="AJ36" s="1019" t="s">
        <v>417</v>
      </c>
      <c r="AK36" s="1413" t="s">
        <v>734</v>
      </c>
      <c r="AL36" s="1378"/>
      <c r="AM36" s="1378"/>
      <c r="AN36" s="1378"/>
      <c r="AO36" s="1378"/>
      <c r="AP36" s="1378"/>
      <c r="AQ36" s="1015">
        <v>8837627022</v>
      </c>
      <c r="AR36" s="1053">
        <v>0</v>
      </c>
      <c r="AS36" s="1015">
        <v>0</v>
      </c>
      <c r="AT36" s="1015">
        <v>0</v>
      </c>
      <c r="AU36" s="1015">
        <v>0</v>
      </c>
      <c r="AV36" s="1053">
        <v>129584116</v>
      </c>
      <c r="AW36" s="1015">
        <v>129584116</v>
      </c>
      <c r="AX36" s="1053">
        <v>129584116</v>
      </c>
      <c r="AY36" s="1015">
        <v>0</v>
      </c>
      <c r="AZ36" s="1053">
        <v>129584116</v>
      </c>
      <c r="BA36" s="1015">
        <v>0</v>
      </c>
      <c r="BB36" s="1015">
        <v>129584116</v>
      </c>
      <c r="BC36" s="1015">
        <v>0</v>
      </c>
      <c r="BD36" s="1015">
        <v>0</v>
      </c>
      <c r="BG36" s="1057">
        <v>8837627022</v>
      </c>
      <c r="BH36" s="1057">
        <v>0</v>
      </c>
      <c r="BI36" s="1057">
        <v>0</v>
      </c>
      <c r="BJ36" s="1057">
        <v>0</v>
      </c>
      <c r="BK36" s="1057">
        <v>0</v>
      </c>
      <c r="BL36" s="1057">
        <v>129584116</v>
      </c>
      <c r="BM36" s="1057">
        <v>129584116</v>
      </c>
      <c r="BN36" s="1057">
        <v>129584116</v>
      </c>
      <c r="BO36" s="1057">
        <v>0</v>
      </c>
      <c r="BP36" s="1057">
        <v>129584116</v>
      </c>
      <c r="BQ36" s="1057">
        <v>0</v>
      </c>
      <c r="BR36" s="1057">
        <v>129584116</v>
      </c>
      <c r="BS36" s="1057">
        <v>0</v>
      </c>
      <c r="BT36" s="1057">
        <v>0</v>
      </c>
    </row>
    <row r="37" spans="1:72" ht="23.1" customHeight="1" x14ac:dyDescent="0.2">
      <c r="A37" s="1008" t="str">
        <f t="shared" si="0"/>
        <v>A10152210</v>
      </c>
      <c r="B37" s="1411" t="s">
        <v>361</v>
      </c>
      <c r="C37" s="1378"/>
      <c r="D37" s="1411" t="s">
        <v>738</v>
      </c>
      <c r="E37" s="1378"/>
      <c r="F37" s="1411" t="s">
        <v>739</v>
      </c>
      <c r="G37" s="1378"/>
      <c r="H37" s="1411" t="s">
        <v>738</v>
      </c>
      <c r="I37" s="1378"/>
      <c r="J37" s="1411" t="s">
        <v>743</v>
      </c>
      <c r="K37" s="1378"/>
      <c r="L37" s="1378"/>
      <c r="M37" s="1411" t="s">
        <v>746</v>
      </c>
      <c r="N37" s="1378"/>
      <c r="O37" s="1378"/>
      <c r="P37" s="1411"/>
      <c r="Q37" s="1378"/>
      <c r="R37" s="1411"/>
      <c r="S37" s="1378"/>
      <c r="T37" s="1412" t="s">
        <v>372</v>
      </c>
      <c r="U37" s="1378"/>
      <c r="V37" s="1378"/>
      <c r="W37" s="1378"/>
      <c r="X37" s="1378"/>
      <c r="Y37" s="1378"/>
      <c r="Z37" s="1378"/>
      <c r="AA37" s="1378"/>
      <c r="AB37" s="1411" t="s">
        <v>732</v>
      </c>
      <c r="AC37" s="1378"/>
      <c r="AD37" s="1378"/>
      <c r="AE37" s="1378"/>
      <c r="AF37" s="1378"/>
      <c r="AG37" s="1411" t="s">
        <v>733</v>
      </c>
      <c r="AH37" s="1378"/>
      <c r="AI37" s="1378"/>
      <c r="AJ37" s="1019" t="s">
        <v>417</v>
      </c>
      <c r="AK37" s="1413" t="s">
        <v>734</v>
      </c>
      <c r="AL37" s="1378"/>
      <c r="AM37" s="1378"/>
      <c r="AN37" s="1378"/>
      <c r="AO37" s="1378"/>
      <c r="AP37" s="1378"/>
      <c r="AQ37" s="1015">
        <v>1983243515</v>
      </c>
      <c r="AR37" s="1053">
        <v>0</v>
      </c>
      <c r="AS37" s="1015">
        <v>0</v>
      </c>
      <c r="AT37" s="1015">
        <v>0</v>
      </c>
      <c r="AU37" s="1015">
        <v>0</v>
      </c>
      <c r="AV37" s="1053">
        <v>172264157</v>
      </c>
      <c r="AW37" s="1015">
        <v>172264157</v>
      </c>
      <c r="AX37" s="1053">
        <v>172264157</v>
      </c>
      <c r="AY37" s="1015">
        <v>0</v>
      </c>
      <c r="AZ37" s="1053">
        <v>172264157</v>
      </c>
      <c r="BA37" s="1015">
        <v>0</v>
      </c>
      <c r="BB37" s="1015">
        <v>172264157</v>
      </c>
      <c r="BC37" s="1015">
        <v>0</v>
      </c>
      <c r="BD37" s="1015">
        <v>0</v>
      </c>
      <c r="BG37" s="1057">
        <v>1983243515</v>
      </c>
      <c r="BH37" s="1057">
        <v>0</v>
      </c>
      <c r="BI37" s="1057">
        <v>0</v>
      </c>
      <c r="BJ37" s="1057">
        <v>0</v>
      </c>
      <c r="BK37" s="1057">
        <v>0</v>
      </c>
      <c r="BL37" s="1057">
        <v>172264157</v>
      </c>
      <c r="BM37" s="1057">
        <v>172264157</v>
      </c>
      <c r="BN37" s="1057">
        <v>172264157</v>
      </c>
      <c r="BO37" s="1057">
        <v>0</v>
      </c>
      <c r="BP37" s="1057">
        <v>172264157</v>
      </c>
      <c r="BQ37" s="1057">
        <v>0</v>
      </c>
      <c r="BR37" s="1057">
        <v>172264157</v>
      </c>
      <c r="BS37" s="1057">
        <v>0</v>
      </c>
      <c r="BT37" s="1057">
        <v>0</v>
      </c>
    </row>
    <row r="38" spans="1:72" ht="23.1" customHeight="1" x14ac:dyDescent="0.2">
      <c r="A38" s="1008" t="str">
        <f t="shared" si="0"/>
        <v>A101910</v>
      </c>
      <c r="B38" s="1411" t="s">
        <v>361</v>
      </c>
      <c r="C38" s="1378"/>
      <c r="D38" s="1411" t="s">
        <v>738</v>
      </c>
      <c r="E38" s="1378"/>
      <c r="F38" s="1411" t="s">
        <v>739</v>
      </c>
      <c r="G38" s="1378"/>
      <c r="H38" s="1411" t="s">
        <v>738</v>
      </c>
      <c r="I38" s="1378"/>
      <c r="J38" s="1411" t="s">
        <v>747</v>
      </c>
      <c r="K38" s="1378"/>
      <c r="L38" s="1378"/>
      <c r="M38" s="1411"/>
      <c r="N38" s="1378"/>
      <c r="O38" s="1378"/>
      <c r="P38" s="1411"/>
      <c r="Q38" s="1378"/>
      <c r="R38" s="1411"/>
      <c r="S38" s="1378"/>
      <c r="T38" s="1412" t="s">
        <v>613</v>
      </c>
      <c r="U38" s="1378"/>
      <c r="V38" s="1378"/>
      <c r="W38" s="1378"/>
      <c r="X38" s="1378"/>
      <c r="Y38" s="1378"/>
      <c r="Z38" s="1378"/>
      <c r="AA38" s="1378"/>
      <c r="AB38" s="1411" t="s">
        <v>732</v>
      </c>
      <c r="AC38" s="1378"/>
      <c r="AD38" s="1378"/>
      <c r="AE38" s="1378"/>
      <c r="AF38" s="1378"/>
      <c r="AG38" s="1411" t="s">
        <v>733</v>
      </c>
      <c r="AH38" s="1378"/>
      <c r="AI38" s="1378"/>
      <c r="AJ38" s="1019" t="s">
        <v>417</v>
      </c>
      <c r="AK38" s="1413" t="s">
        <v>734</v>
      </c>
      <c r="AL38" s="1378"/>
      <c r="AM38" s="1378"/>
      <c r="AN38" s="1378"/>
      <c r="AO38" s="1378"/>
      <c r="AP38" s="1378"/>
      <c r="AQ38" s="1015">
        <v>1322000000</v>
      </c>
      <c r="AR38" s="1053">
        <v>0</v>
      </c>
      <c r="AS38" s="1015">
        <v>0</v>
      </c>
      <c r="AT38" s="1015">
        <v>95000000</v>
      </c>
      <c r="AU38" s="1015">
        <v>0</v>
      </c>
      <c r="AV38" s="1053">
        <v>142527196</v>
      </c>
      <c r="AW38" s="1015">
        <v>142527196</v>
      </c>
      <c r="AX38" s="1053">
        <v>142527196</v>
      </c>
      <c r="AY38" s="1015">
        <v>0</v>
      </c>
      <c r="AZ38" s="1053">
        <v>142527196</v>
      </c>
      <c r="BA38" s="1015">
        <v>0</v>
      </c>
      <c r="BB38" s="1015">
        <v>142527196</v>
      </c>
      <c r="BC38" s="1015">
        <v>0</v>
      </c>
      <c r="BD38" s="1015">
        <v>0</v>
      </c>
      <c r="BG38" s="1057">
        <v>1322000000</v>
      </c>
      <c r="BH38" s="1057">
        <v>0</v>
      </c>
      <c r="BI38" s="1057">
        <v>0</v>
      </c>
      <c r="BJ38" s="1057">
        <v>95000000</v>
      </c>
      <c r="BK38" s="1057">
        <v>0</v>
      </c>
      <c r="BL38" s="1057">
        <v>142527196</v>
      </c>
      <c r="BM38" s="1057">
        <v>142527196</v>
      </c>
      <c r="BN38" s="1057">
        <v>142527196</v>
      </c>
      <c r="BO38" s="1057">
        <v>0</v>
      </c>
      <c r="BP38" s="1057">
        <v>142527196</v>
      </c>
      <c r="BQ38" s="1057">
        <v>0</v>
      </c>
      <c r="BR38" s="1057">
        <v>142527196</v>
      </c>
      <c r="BS38" s="1057">
        <v>0</v>
      </c>
      <c r="BT38" s="1057">
        <v>0</v>
      </c>
    </row>
    <row r="39" spans="1:72" ht="23.1" customHeight="1" x14ac:dyDescent="0.2">
      <c r="A39" s="1008" t="str">
        <f t="shared" si="0"/>
        <v>A1019110</v>
      </c>
      <c r="B39" s="1411" t="s">
        <v>361</v>
      </c>
      <c r="C39" s="1378"/>
      <c r="D39" s="1411" t="s">
        <v>738</v>
      </c>
      <c r="E39" s="1378"/>
      <c r="F39" s="1411" t="s">
        <v>739</v>
      </c>
      <c r="G39" s="1378"/>
      <c r="H39" s="1411" t="s">
        <v>738</v>
      </c>
      <c r="I39" s="1378"/>
      <c r="J39" s="1411" t="s">
        <v>747</v>
      </c>
      <c r="K39" s="1378"/>
      <c r="L39" s="1378"/>
      <c r="M39" s="1411" t="s">
        <v>738</v>
      </c>
      <c r="N39" s="1378"/>
      <c r="O39" s="1378"/>
      <c r="P39" s="1411"/>
      <c r="Q39" s="1378"/>
      <c r="R39" s="1411"/>
      <c r="S39" s="1378"/>
      <c r="T39" s="1412" t="s">
        <v>373</v>
      </c>
      <c r="U39" s="1378"/>
      <c r="V39" s="1378"/>
      <c r="W39" s="1378"/>
      <c r="X39" s="1378"/>
      <c r="Y39" s="1378"/>
      <c r="Z39" s="1378"/>
      <c r="AA39" s="1378"/>
      <c r="AB39" s="1411" t="s">
        <v>732</v>
      </c>
      <c r="AC39" s="1378"/>
      <c r="AD39" s="1378"/>
      <c r="AE39" s="1378"/>
      <c r="AF39" s="1378"/>
      <c r="AG39" s="1411" t="s">
        <v>733</v>
      </c>
      <c r="AH39" s="1378"/>
      <c r="AI39" s="1378"/>
      <c r="AJ39" s="1019" t="s">
        <v>417</v>
      </c>
      <c r="AK39" s="1413" t="s">
        <v>734</v>
      </c>
      <c r="AL39" s="1378"/>
      <c r="AM39" s="1378"/>
      <c r="AN39" s="1378"/>
      <c r="AO39" s="1378"/>
      <c r="AP39" s="1378"/>
      <c r="AQ39" s="1015">
        <v>321334427</v>
      </c>
      <c r="AR39" s="1053">
        <v>0</v>
      </c>
      <c r="AS39" s="1015">
        <v>0</v>
      </c>
      <c r="AT39" s="1015">
        <v>0</v>
      </c>
      <c r="AU39" s="1015">
        <v>0</v>
      </c>
      <c r="AV39" s="1053">
        <v>25300135</v>
      </c>
      <c r="AW39" s="1015">
        <v>25300135</v>
      </c>
      <c r="AX39" s="1053">
        <v>25300135</v>
      </c>
      <c r="AY39" s="1015">
        <v>0</v>
      </c>
      <c r="AZ39" s="1053">
        <v>25300135</v>
      </c>
      <c r="BA39" s="1015">
        <v>0</v>
      </c>
      <c r="BB39" s="1015">
        <v>25300135</v>
      </c>
      <c r="BC39" s="1015">
        <v>0</v>
      </c>
      <c r="BD39" s="1015">
        <v>0</v>
      </c>
      <c r="BG39" s="1057">
        <v>321334427</v>
      </c>
      <c r="BH39" s="1057">
        <v>0</v>
      </c>
      <c r="BI39" s="1057">
        <v>0</v>
      </c>
      <c r="BJ39" s="1057">
        <v>0</v>
      </c>
      <c r="BK39" s="1057">
        <v>0</v>
      </c>
      <c r="BL39" s="1057">
        <v>25300135</v>
      </c>
      <c r="BM39" s="1057">
        <v>25300135</v>
      </c>
      <c r="BN39" s="1057">
        <v>25300135</v>
      </c>
      <c r="BO39" s="1057">
        <v>0</v>
      </c>
      <c r="BP39" s="1057">
        <v>25300135</v>
      </c>
      <c r="BQ39" s="1057">
        <v>0</v>
      </c>
      <c r="BR39" s="1057">
        <v>25300135</v>
      </c>
      <c r="BS39" s="1057">
        <v>0</v>
      </c>
      <c r="BT39" s="1057">
        <v>0</v>
      </c>
    </row>
    <row r="40" spans="1:72" ht="23.1" customHeight="1" x14ac:dyDescent="0.2">
      <c r="A40" s="1008" t="str">
        <f t="shared" si="0"/>
        <v>A1019310</v>
      </c>
      <c r="B40" s="1411" t="s">
        <v>361</v>
      </c>
      <c r="C40" s="1378"/>
      <c r="D40" s="1411" t="s">
        <v>738</v>
      </c>
      <c r="E40" s="1378"/>
      <c r="F40" s="1411" t="s">
        <v>739</v>
      </c>
      <c r="G40" s="1378"/>
      <c r="H40" s="1411" t="s">
        <v>738</v>
      </c>
      <c r="I40" s="1378"/>
      <c r="J40" s="1411" t="s">
        <v>747</v>
      </c>
      <c r="K40" s="1378"/>
      <c r="L40" s="1378"/>
      <c r="M40" s="1411" t="s">
        <v>748</v>
      </c>
      <c r="N40" s="1378"/>
      <c r="O40" s="1378"/>
      <c r="P40" s="1411"/>
      <c r="Q40" s="1378"/>
      <c r="R40" s="1411"/>
      <c r="S40" s="1378"/>
      <c r="T40" s="1412" t="s">
        <v>374</v>
      </c>
      <c r="U40" s="1378"/>
      <c r="V40" s="1378"/>
      <c r="W40" s="1378"/>
      <c r="X40" s="1378"/>
      <c r="Y40" s="1378"/>
      <c r="Z40" s="1378"/>
      <c r="AA40" s="1378"/>
      <c r="AB40" s="1411" t="s">
        <v>732</v>
      </c>
      <c r="AC40" s="1378"/>
      <c r="AD40" s="1378"/>
      <c r="AE40" s="1378"/>
      <c r="AF40" s="1378"/>
      <c r="AG40" s="1411" t="s">
        <v>733</v>
      </c>
      <c r="AH40" s="1378"/>
      <c r="AI40" s="1378"/>
      <c r="AJ40" s="1019" t="s">
        <v>417</v>
      </c>
      <c r="AK40" s="1413" t="s">
        <v>734</v>
      </c>
      <c r="AL40" s="1378"/>
      <c r="AM40" s="1378"/>
      <c r="AN40" s="1378"/>
      <c r="AO40" s="1378"/>
      <c r="AP40" s="1378"/>
      <c r="AQ40" s="1015">
        <v>905665573</v>
      </c>
      <c r="AR40" s="1053">
        <v>0</v>
      </c>
      <c r="AS40" s="1015">
        <v>0</v>
      </c>
      <c r="AT40" s="1015">
        <v>0</v>
      </c>
      <c r="AU40" s="1015">
        <v>0</v>
      </c>
      <c r="AV40" s="1053">
        <v>117227061</v>
      </c>
      <c r="AW40" s="1015">
        <v>117227061</v>
      </c>
      <c r="AX40" s="1053">
        <v>117227061</v>
      </c>
      <c r="AY40" s="1015">
        <v>0</v>
      </c>
      <c r="AZ40" s="1053">
        <v>117227061</v>
      </c>
      <c r="BA40" s="1015">
        <v>0</v>
      </c>
      <c r="BB40" s="1015">
        <v>117227061</v>
      </c>
      <c r="BC40" s="1015">
        <v>0</v>
      </c>
      <c r="BD40" s="1015">
        <v>0</v>
      </c>
      <c r="BG40" s="1057">
        <v>905665573</v>
      </c>
      <c r="BH40" s="1057">
        <v>0</v>
      </c>
      <c r="BI40" s="1057">
        <v>0</v>
      </c>
      <c r="BJ40" s="1057">
        <v>0</v>
      </c>
      <c r="BK40" s="1057">
        <v>0</v>
      </c>
      <c r="BL40" s="1057">
        <v>117227061</v>
      </c>
      <c r="BM40" s="1057">
        <v>117227061</v>
      </c>
      <c r="BN40" s="1057">
        <v>117227061</v>
      </c>
      <c r="BO40" s="1057">
        <v>0</v>
      </c>
      <c r="BP40" s="1057">
        <v>117227061</v>
      </c>
      <c r="BQ40" s="1057">
        <v>0</v>
      </c>
      <c r="BR40" s="1057">
        <v>117227061</v>
      </c>
      <c r="BS40" s="1057">
        <v>0</v>
      </c>
      <c r="BT40" s="1057">
        <v>0</v>
      </c>
    </row>
    <row r="41" spans="1:72" ht="23.1" customHeight="1" x14ac:dyDescent="0.2">
      <c r="A41" s="1008" t="str">
        <f t="shared" si="0"/>
        <v>A10199910</v>
      </c>
      <c r="B41" s="1411" t="s">
        <v>361</v>
      </c>
      <c r="C41" s="1378"/>
      <c r="D41" s="1411" t="s">
        <v>738</v>
      </c>
      <c r="E41" s="1378"/>
      <c r="F41" s="1411" t="s">
        <v>739</v>
      </c>
      <c r="G41" s="1378"/>
      <c r="H41" s="1411" t="s">
        <v>738</v>
      </c>
      <c r="I41" s="1378"/>
      <c r="J41" s="1411" t="s">
        <v>749</v>
      </c>
      <c r="K41" s="1378"/>
      <c r="L41" s="1378"/>
      <c r="M41" s="1411"/>
      <c r="N41" s="1378"/>
      <c r="O41" s="1378"/>
      <c r="P41" s="1411"/>
      <c r="Q41" s="1378"/>
      <c r="R41" s="1411"/>
      <c r="S41" s="1378"/>
      <c r="T41" s="1412" t="s">
        <v>750</v>
      </c>
      <c r="U41" s="1378"/>
      <c r="V41" s="1378"/>
      <c r="W41" s="1378"/>
      <c r="X41" s="1378"/>
      <c r="Y41" s="1378"/>
      <c r="Z41" s="1378"/>
      <c r="AA41" s="1378"/>
      <c r="AB41" s="1411" t="s">
        <v>732</v>
      </c>
      <c r="AC41" s="1378"/>
      <c r="AD41" s="1378"/>
      <c r="AE41" s="1378"/>
      <c r="AF41" s="1378"/>
      <c r="AG41" s="1411" t="s">
        <v>733</v>
      </c>
      <c r="AH41" s="1378"/>
      <c r="AI41" s="1378"/>
      <c r="AJ41" s="1019" t="s">
        <v>417</v>
      </c>
      <c r="AK41" s="1413" t="s">
        <v>734</v>
      </c>
      <c r="AL41" s="1378"/>
      <c r="AM41" s="1378"/>
      <c r="AN41" s="1378"/>
      <c r="AO41" s="1378"/>
      <c r="AP41" s="1378"/>
      <c r="AQ41" s="1015">
        <v>7940802</v>
      </c>
      <c r="AR41" s="1053">
        <v>2831202</v>
      </c>
      <c r="AS41" s="1015">
        <v>4364000</v>
      </c>
      <c r="AT41" s="1015">
        <v>0</v>
      </c>
      <c r="AU41" s="1015">
        <v>0</v>
      </c>
      <c r="AV41" s="1053">
        <v>2831202</v>
      </c>
      <c r="AW41" s="1015">
        <v>0</v>
      </c>
      <c r="AX41" s="1053">
        <v>2831202</v>
      </c>
      <c r="AY41" s="1015">
        <v>0</v>
      </c>
      <c r="AZ41" s="1053">
        <v>0</v>
      </c>
      <c r="BA41" s="1015">
        <v>2831202</v>
      </c>
      <c r="BB41" s="1015">
        <v>0</v>
      </c>
      <c r="BC41" s="1015">
        <v>0</v>
      </c>
      <c r="BD41" s="1015">
        <v>0</v>
      </c>
      <c r="BG41" s="1057">
        <v>7940802</v>
      </c>
      <c r="BH41" s="1057">
        <v>2831202</v>
      </c>
      <c r="BI41" s="1057">
        <v>4364000</v>
      </c>
      <c r="BJ41" s="1057">
        <v>0</v>
      </c>
      <c r="BK41" s="1057">
        <v>0</v>
      </c>
      <c r="BL41" s="1057">
        <v>2831202</v>
      </c>
      <c r="BM41" s="1057">
        <v>0</v>
      </c>
      <c r="BN41" s="1057">
        <v>2831202</v>
      </c>
      <c r="BO41" s="1057">
        <v>0</v>
      </c>
      <c r="BP41" s="1057">
        <v>0</v>
      </c>
      <c r="BQ41" s="1057">
        <v>2831202</v>
      </c>
      <c r="BR41" s="1057">
        <v>0</v>
      </c>
      <c r="BS41" s="1057">
        <v>0</v>
      </c>
      <c r="BT41" s="1057">
        <v>0</v>
      </c>
    </row>
    <row r="42" spans="1:72" ht="23.1" customHeight="1" x14ac:dyDescent="0.2">
      <c r="A42" s="1008" t="str">
        <f t="shared" si="0"/>
        <v>A10210</v>
      </c>
      <c r="B42" s="1403" t="s">
        <v>361</v>
      </c>
      <c r="C42" s="1378"/>
      <c r="D42" s="1403" t="s">
        <v>738</v>
      </c>
      <c r="E42" s="1378"/>
      <c r="F42" s="1403" t="s">
        <v>739</v>
      </c>
      <c r="G42" s="1378"/>
      <c r="H42" s="1403" t="s">
        <v>741</v>
      </c>
      <c r="I42" s="1378"/>
      <c r="J42" s="1403"/>
      <c r="K42" s="1378"/>
      <c r="L42" s="1378"/>
      <c r="M42" s="1403"/>
      <c r="N42" s="1378"/>
      <c r="O42" s="1378"/>
      <c r="P42" s="1403"/>
      <c r="Q42" s="1378"/>
      <c r="R42" s="1403"/>
      <c r="S42" s="1378"/>
      <c r="T42" s="1402" t="s">
        <v>616</v>
      </c>
      <c r="U42" s="1378"/>
      <c r="V42" s="1378"/>
      <c r="W42" s="1378"/>
      <c r="X42" s="1378"/>
      <c r="Y42" s="1378"/>
      <c r="Z42" s="1378"/>
      <c r="AA42" s="1378"/>
      <c r="AB42" s="1403" t="s">
        <v>732</v>
      </c>
      <c r="AC42" s="1378"/>
      <c r="AD42" s="1378"/>
      <c r="AE42" s="1378"/>
      <c r="AF42" s="1378"/>
      <c r="AG42" s="1403" t="s">
        <v>733</v>
      </c>
      <c r="AH42" s="1378"/>
      <c r="AI42" s="1378"/>
      <c r="AJ42" s="1016" t="s">
        <v>417</v>
      </c>
      <c r="AK42" s="1404" t="s">
        <v>734</v>
      </c>
      <c r="AL42" s="1378"/>
      <c r="AM42" s="1378"/>
      <c r="AN42" s="1378"/>
      <c r="AO42" s="1378"/>
      <c r="AP42" s="1378"/>
      <c r="AQ42" s="1015">
        <v>2758049500</v>
      </c>
      <c r="AR42" s="1053">
        <v>30000000</v>
      </c>
      <c r="AS42" s="1015">
        <v>83634738</v>
      </c>
      <c r="AT42" s="1015">
        <v>0</v>
      </c>
      <c r="AU42" s="1015">
        <v>0</v>
      </c>
      <c r="AV42" s="1053">
        <v>60000000</v>
      </c>
      <c r="AW42" s="1015">
        <v>30000000</v>
      </c>
      <c r="AX42" s="1053">
        <v>177076253</v>
      </c>
      <c r="AY42" s="1015">
        <v>117076253</v>
      </c>
      <c r="AZ42" s="1053">
        <v>174757421</v>
      </c>
      <c r="BA42" s="1015">
        <v>2318832</v>
      </c>
      <c r="BB42" s="1015">
        <v>174757421</v>
      </c>
      <c r="BC42" s="1015">
        <v>0</v>
      </c>
      <c r="BD42" s="1015">
        <v>0</v>
      </c>
      <c r="BG42" s="1057">
        <v>2758049500</v>
      </c>
      <c r="BH42" s="1057">
        <v>30000000</v>
      </c>
      <c r="BI42" s="1057">
        <v>83634738</v>
      </c>
      <c r="BJ42" s="1057">
        <v>0</v>
      </c>
      <c r="BK42" s="1057">
        <v>0</v>
      </c>
      <c r="BL42" s="1057">
        <v>60000000</v>
      </c>
      <c r="BM42" s="1057">
        <v>30000000</v>
      </c>
      <c r="BN42" s="1057">
        <v>177076253</v>
      </c>
      <c r="BO42" s="1057">
        <v>117076253</v>
      </c>
      <c r="BP42" s="1057">
        <v>174757421</v>
      </c>
      <c r="BQ42" s="1057">
        <v>2318832</v>
      </c>
      <c r="BR42" s="1057">
        <v>174757421</v>
      </c>
      <c r="BS42" s="1057">
        <v>0</v>
      </c>
      <c r="BT42" s="1057">
        <v>0</v>
      </c>
    </row>
    <row r="43" spans="1:72" ht="23.1" customHeight="1" x14ac:dyDescent="0.2">
      <c r="A43" s="1008" t="str">
        <f t="shared" si="0"/>
        <v>A1021210</v>
      </c>
      <c r="B43" s="1411" t="s">
        <v>361</v>
      </c>
      <c r="C43" s="1378"/>
      <c r="D43" s="1411" t="s">
        <v>738</v>
      </c>
      <c r="E43" s="1378"/>
      <c r="F43" s="1411" t="s">
        <v>739</v>
      </c>
      <c r="G43" s="1378"/>
      <c r="H43" s="1411" t="s">
        <v>741</v>
      </c>
      <c r="I43" s="1378"/>
      <c r="J43" s="1411" t="s">
        <v>751</v>
      </c>
      <c r="K43" s="1378"/>
      <c r="L43" s="1378"/>
      <c r="M43" s="1411"/>
      <c r="N43" s="1378"/>
      <c r="O43" s="1378"/>
      <c r="P43" s="1411"/>
      <c r="Q43" s="1378"/>
      <c r="R43" s="1411"/>
      <c r="S43" s="1378"/>
      <c r="T43" s="1412" t="s">
        <v>375</v>
      </c>
      <c r="U43" s="1378"/>
      <c r="V43" s="1378"/>
      <c r="W43" s="1378"/>
      <c r="X43" s="1378"/>
      <c r="Y43" s="1378"/>
      <c r="Z43" s="1378"/>
      <c r="AA43" s="1378"/>
      <c r="AB43" s="1411" t="s">
        <v>732</v>
      </c>
      <c r="AC43" s="1378"/>
      <c r="AD43" s="1378"/>
      <c r="AE43" s="1378"/>
      <c r="AF43" s="1378"/>
      <c r="AG43" s="1411" t="s">
        <v>733</v>
      </c>
      <c r="AH43" s="1378"/>
      <c r="AI43" s="1378"/>
      <c r="AJ43" s="1019" t="s">
        <v>417</v>
      </c>
      <c r="AK43" s="1413" t="s">
        <v>734</v>
      </c>
      <c r="AL43" s="1378"/>
      <c r="AM43" s="1378"/>
      <c r="AN43" s="1378"/>
      <c r="AO43" s="1378"/>
      <c r="AP43" s="1378"/>
      <c r="AQ43" s="1015">
        <v>2758049500</v>
      </c>
      <c r="AR43" s="1053">
        <v>30000000</v>
      </c>
      <c r="AS43" s="1015">
        <v>83634738</v>
      </c>
      <c r="AT43" s="1015">
        <v>0</v>
      </c>
      <c r="AU43" s="1015">
        <v>0</v>
      </c>
      <c r="AV43" s="1053">
        <v>60000000</v>
      </c>
      <c r="AW43" s="1015">
        <v>30000000</v>
      </c>
      <c r="AX43" s="1053">
        <v>177076253</v>
      </c>
      <c r="AY43" s="1015">
        <v>117076253</v>
      </c>
      <c r="AZ43" s="1053">
        <v>174757421</v>
      </c>
      <c r="BA43" s="1015">
        <v>2318832</v>
      </c>
      <c r="BB43" s="1015">
        <v>174757421</v>
      </c>
      <c r="BC43" s="1015">
        <v>0</v>
      </c>
      <c r="BD43" s="1015">
        <v>0</v>
      </c>
      <c r="BG43" s="1057">
        <v>2758049500</v>
      </c>
      <c r="BH43" s="1057">
        <v>30000000</v>
      </c>
      <c r="BI43" s="1057">
        <v>83634738</v>
      </c>
      <c r="BJ43" s="1057">
        <v>0</v>
      </c>
      <c r="BK43" s="1057">
        <v>0</v>
      </c>
      <c r="BL43" s="1057">
        <v>60000000</v>
      </c>
      <c r="BM43" s="1057">
        <v>30000000</v>
      </c>
      <c r="BN43" s="1057">
        <v>177076253</v>
      </c>
      <c r="BO43" s="1057">
        <v>117076253</v>
      </c>
      <c r="BP43" s="1057">
        <v>174757421</v>
      </c>
      <c r="BQ43" s="1057">
        <v>2318832</v>
      </c>
      <c r="BR43" s="1057">
        <v>174757421</v>
      </c>
      <c r="BS43" s="1057">
        <v>0</v>
      </c>
      <c r="BT43" s="1057">
        <v>0</v>
      </c>
    </row>
    <row r="44" spans="1:72" ht="23.1" customHeight="1" x14ac:dyDescent="0.2">
      <c r="A44" s="1008" t="str">
        <f t="shared" si="0"/>
        <v>A10510</v>
      </c>
      <c r="B44" s="1411" t="s">
        <v>361</v>
      </c>
      <c r="C44" s="1378"/>
      <c r="D44" s="1411" t="s">
        <v>738</v>
      </c>
      <c r="E44" s="1378"/>
      <c r="F44" s="1411" t="s">
        <v>739</v>
      </c>
      <c r="G44" s="1378"/>
      <c r="H44" s="1411" t="s">
        <v>743</v>
      </c>
      <c r="I44" s="1378"/>
      <c r="J44" s="1411"/>
      <c r="K44" s="1378"/>
      <c r="L44" s="1378"/>
      <c r="M44" s="1411"/>
      <c r="N44" s="1378"/>
      <c r="O44" s="1378"/>
      <c r="P44" s="1411"/>
      <c r="Q44" s="1378"/>
      <c r="R44" s="1411"/>
      <c r="S44" s="1378"/>
      <c r="T44" s="1412" t="s">
        <v>618</v>
      </c>
      <c r="U44" s="1378"/>
      <c r="V44" s="1378"/>
      <c r="W44" s="1378"/>
      <c r="X44" s="1378"/>
      <c r="Y44" s="1378"/>
      <c r="Z44" s="1378"/>
      <c r="AA44" s="1378"/>
      <c r="AB44" s="1411" t="s">
        <v>732</v>
      </c>
      <c r="AC44" s="1378"/>
      <c r="AD44" s="1378"/>
      <c r="AE44" s="1378"/>
      <c r="AF44" s="1378"/>
      <c r="AG44" s="1411" t="s">
        <v>733</v>
      </c>
      <c r="AH44" s="1378"/>
      <c r="AI44" s="1378"/>
      <c r="AJ44" s="1019" t="s">
        <v>417</v>
      </c>
      <c r="AK44" s="1413" t="s">
        <v>734</v>
      </c>
      <c r="AL44" s="1378"/>
      <c r="AM44" s="1378"/>
      <c r="AN44" s="1378"/>
      <c r="AO44" s="1378"/>
      <c r="AP44" s="1378"/>
      <c r="AQ44" s="1015">
        <v>42314000000</v>
      </c>
      <c r="AR44" s="1053">
        <v>0</v>
      </c>
      <c r="AS44" s="1015">
        <v>9672032</v>
      </c>
      <c r="AT44" s="1015">
        <v>1485745600</v>
      </c>
      <c r="AU44" s="1015">
        <v>0</v>
      </c>
      <c r="AV44" s="1053">
        <v>3053713626</v>
      </c>
      <c r="AW44" s="1015">
        <v>3053713626</v>
      </c>
      <c r="AX44" s="1053">
        <v>3053713626</v>
      </c>
      <c r="AY44" s="1015">
        <v>0</v>
      </c>
      <c r="AZ44" s="1053">
        <v>3053713626</v>
      </c>
      <c r="BA44" s="1015">
        <v>0</v>
      </c>
      <c r="BB44" s="1015">
        <v>3053713626</v>
      </c>
      <c r="BC44" s="1015">
        <v>0</v>
      </c>
      <c r="BD44" s="1015">
        <v>32434308</v>
      </c>
      <c r="BG44" s="1057">
        <v>42314000000</v>
      </c>
      <c r="BH44" s="1057">
        <v>0</v>
      </c>
      <c r="BI44" s="1057">
        <v>9672032</v>
      </c>
      <c r="BJ44" s="1057">
        <v>1485745600</v>
      </c>
      <c r="BK44" s="1057">
        <v>0</v>
      </c>
      <c r="BL44" s="1057">
        <v>3053713626</v>
      </c>
      <c r="BM44" s="1057">
        <v>3053713626</v>
      </c>
      <c r="BN44" s="1057">
        <v>3053713626</v>
      </c>
      <c r="BO44" s="1057">
        <v>0</v>
      </c>
      <c r="BP44" s="1057">
        <v>3053713626</v>
      </c>
      <c r="BQ44" s="1057">
        <v>0</v>
      </c>
      <c r="BR44" s="1057">
        <v>3053713626</v>
      </c>
      <c r="BS44" s="1057">
        <v>0</v>
      </c>
      <c r="BT44" s="1057">
        <v>32434308</v>
      </c>
    </row>
    <row r="45" spans="1:72" ht="23.1" customHeight="1" x14ac:dyDescent="0.2">
      <c r="A45" s="1008" t="str">
        <f t="shared" si="0"/>
        <v>A105110</v>
      </c>
      <c r="B45" s="1403" t="s">
        <v>361</v>
      </c>
      <c r="C45" s="1378"/>
      <c r="D45" s="1403" t="s">
        <v>738</v>
      </c>
      <c r="E45" s="1378"/>
      <c r="F45" s="1403" t="s">
        <v>739</v>
      </c>
      <c r="G45" s="1378"/>
      <c r="H45" s="1403" t="s">
        <v>743</v>
      </c>
      <c r="I45" s="1378"/>
      <c r="J45" s="1403" t="s">
        <v>738</v>
      </c>
      <c r="K45" s="1378"/>
      <c r="L45" s="1378"/>
      <c r="M45" s="1403"/>
      <c r="N45" s="1378"/>
      <c r="O45" s="1378"/>
      <c r="P45" s="1403"/>
      <c r="Q45" s="1378"/>
      <c r="R45" s="1403"/>
      <c r="S45" s="1378"/>
      <c r="T45" s="1402" t="s">
        <v>620</v>
      </c>
      <c r="U45" s="1378"/>
      <c r="V45" s="1378"/>
      <c r="W45" s="1378"/>
      <c r="X45" s="1378"/>
      <c r="Y45" s="1378"/>
      <c r="Z45" s="1378"/>
      <c r="AA45" s="1378"/>
      <c r="AB45" s="1403" t="s">
        <v>732</v>
      </c>
      <c r="AC45" s="1378"/>
      <c r="AD45" s="1378"/>
      <c r="AE45" s="1378"/>
      <c r="AF45" s="1378"/>
      <c r="AG45" s="1403" t="s">
        <v>733</v>
      </c>
      <c r="AH45" s="1378"/>
      <c r="AI45" s="1378"/>
      <c r="AJ45" s="1016" t="s">
        <v>417</v>
      </c>
      <c r="AK45" s="1404" t="s">
        <v>734</v>
      </c>
      <c r="AL45" s="1378"/>
      <c r="AM45" s="1378"/>
      <c r="AN45" s="1378"/>
      <c r="AO45" s="1378"/>
      <c r="AP45" s="1378"/>
      <c r="AQ45" s="1015">
        <v>21973224000</v>
      </c>
      <c r="AR45" s="1053">
        <v>0</v>
      </c>
      <c r="AS45" s="1015">
        <v>9672032</v>
      </c>
      <c r="AT45" s="1015">
        <v>0</v>
      </c>
      <c r="AU45" s="1015">
        <v>0</v>
      </c>
      <c r="AV45" s="1053">
        <v>1533435232</v>
      </c>
      <c r="AW45" s="1015">
        <v>1533435232</v>
      </c>
      <c r="AX45" s="1053">
        <v>1533435232</v>
      </c>
      <c r="AY45" s="1015">
        <v>0</v>
      </c>
      <c r="AZ45" s="1053">
        <v>1533435232</v>
      </c>
      <c r="BA45" s="1015">
        <v>0</v>
      </c>
      <c r="BB45" s="1015">
        <v>1533435232</v>
      </c>
      <c r="BC45" s="1015">
        <v>0</v>
      </c>
      <c r="BD45" s="1015">
        <v>30771966</v>
      </c>
      <c r="BG45" s="1057">
        <v>21973224000</v>
      </c>
      <c r="BH45" s="1057">
        <v>0</v>
      </c>
      <c r="BI45" s="1057">
        <v>9672032</v>
      </c>
      <c r="BJ45" s="1057">
        <v>0</v>
      </c>
      <c r="BK45" s="1057">
        <v>0</v>
      </c>
      <c r="BL45" s="1057">
        <v>1533435232</v>
      </c>
      <c r="BM45" s="1057">
        <v>1533435232</v>
      </c>
      <c r="BN45" s="1057">
        <v>1533435232</v>
      </c>
      <c r="BO45" s="1057">
        <v>0</v>
      </c>
      <c r="BP45" s="1057">
        <v>1533435232</v>
      </c>
      <c r="BQ45" s="1057">
        <v>0</v>
      </c>
      <c r="BR45" s="1057">
        <v>1533435232</v>
      </c>
      <c r="BS45" s="1057">
        <v>0</v>
      </c>
      <c r="BT45" s="1057">
        <v>30771966</v>
      </c>
    </row>
    <row r="46" spans="1:72" ht="23.1" customHeight="1" x14ac:dyDescent="0.2">
      <c r="A46" s="1008" t="str">
        <f t="shared" si="0"/>
        <v>A1051110</v>
      </c>
      <c r="B46" s="1411" t="s">
        <v>361</v>
      </c>
      <c r="C46" s="1378"/>
      <c r="D46" s="1411" t="s">
        <v>738</v>
      </c>
      <c r="E46" s="1378"/>
      <c r="F46" s="1411" t="s">
        <v>739</v>
      </c>
      <c r="G46" s="1378"/>
      <c r="H46" s="1411" t="s">
        <v>743</v>
      </c>
      <c r="I46" s="1378"/>
      <c r="J46" s="1411" t="s">
        <v>738</v>
      </c>
      <c r="K46" s="1378"/>
      <c r="L46" s="1378"/>
      <c r="M46" s="1411" t="s">
        <v>738</v>
      </c>
      <c r="N46" s="1378"/>
      <c r="O46" s="1378"/>
      <c r="P46" s="1411"/>
      <c r="Q46" s="1378"/>
      <c r="R46" s="1411"/>
      <c r="S46" s="1378"/>
      <c r="T46" s="1412" t="s">
        <v>376</v>
      </c>
      <c r="U46" s="1378"/>
      <c r="V46" s="1378"/>
      <c r="W46" s="1378"/>
      <c r="X46" s="1378"/>
      <c r="Y46" s="1378"/>
      <c r="Z46" s="1378"/>
      <c r="AA46" s="1378"/>
      <c r="AB46" s="1411" t="s">
        <v>732</v>
      </c>
      <c r="AC46" s="1378"/>
      <c r="AD46" s="1378"/>
      <c r="AE46" s="1378"/>
      <c r="AF46" s="1378"/>
      <c r="AG46" s="1411" t="s">
        <v>733</v>
      </c>
      <c r="AH46" s="1378"/>
      <c r="AI46" s="1378"/>
      <c r="AJ46" s="1019" t="s">
        <v>417</v>
      </c>
      <c r="AK46" s="1413" t="s">
        <v>734</v>
      </c>
      <c r="AL46" s="1378"/>
      <c r="AM46" s="1378"/>
      <c r="AN46" s="1378"/>
      <c r="AO46" s="1378"/>
      <c r="AP46" s="1378"/>
      <c r="AQ46" s="1015">
        <v>4247370203</v>
      </c>
      <c r="AR46" s="1053">
        <v>0</v>
      </c>
      <c r="AS46" s="1015">
        <v>0</v>
      </c>
      <c r="AT46" s="1015">
        <v>0</v>
      </c>
      <c r="AU46" s="1015">
        <v>0</v>
      </c>
      <c r="AV46" s="1053">
        <v>337114000</v>
      </c>
      <c r="AW46" s="1015">
        <v>337114000</v>
      </c>
      <c r="AX46" s="1053">
        <v>337114000</v>
      </c>
      <c r="AY46" s="1015">
        <v>0</v>
      </c>
      <c r="AZ46" s="1053">
        <v>337114000</v>
      </c>
      <c r="BA46" s="1015">
        <v>0</v>
      </c>
      <c r="BB46" s="1015">
        <v>337114000</v>
      </c>
      <c r="BC46" s="1015">
        <v>0</v>
      </c>
      <c r="BD46" s="1015">
        <v>0</v>
      </c>
      <c r="BG46" s="1057">
        <v>4247370203</v>
      </c>
      <c r="BH46" s="1057">
        <v>0</v>
      </c>
      <c r="BI46" s="1057">
        <v>0</v>
      </c>
      <c r="BJ46" s="1057">
        <v>0</v>
      </c>
      <c r="BK46" s="1057">
        <v>0</v>
      </c>
      <c r="BL46" s="1057">
        <v>337114000</v>
      </c>
      <c r="BM46" s="1057">
        <v>337114000</v>
      </c>
      <c r="BN46" s="1057">
        <v>337114000</v>
      </c>
      <c r="BO46" s="1057">
        <v>0</v>
      </c>
      <c r="BP46" s="1057">
        <v>337114000</v>
      </c>
      <c r="BQ46" s="1057">
        <v>0</v>
      </c>
      <c r="BR46" s="1057">
        <v>337114000</v>
      </c>
      <c r="BS46" s="1057">
        <v>0</v>
      </c>
      <c r="BT46" s="1057">
        <v>0</v>
      </c>
    </row>
    <row r="47" spans="1:72" ht="23.1" customHeight="1" x14ac:dyDescent="0.2">
      <c r="A47" s="1008" t="str">
        <f t="shared" si="0"/>
        <v>A1051210</v>
      </c>
      <c r="B47" s="1411" t="s">
        <v>361</v>
      </c>
      <c r="C47" s="1378"/>
      <c r="D47" s="1411" t="s">
        <v>738</v>
      </c>
      <c r="E47" s="1378"/>
      <c r="F47" s="1411" t="s">
        <v>739</v>
      </c>
      <c r="G47" s="1378"/>
      <c r="H47" s="1411" t="s">
        <v>743</v>
      </c>
      <c r="I47" s="1378"/>
      <c r="J47" s="1411" t="s">
        <v>738</v>
      </c>
      <c r="K47" s="1378"/>
      <c r="L47" s="1378"/>
      <c r="M47" s="1411" t="s">
        <v>741</v>
      </c>
      <c r="N47" s="1378"/>
      <c r="O47" s="1378"/>
      <c r="P47" s="1411"/>
      <c r="Q47" s="1378"/>
      <c r="R47" s="1411"/>
      <c r="S47" s="1378"/>
      <c r="T47" s="1412" t="s">
        <v>377</v>
      </c>
      <c r="U47" s="1378"/>
      <c r="V47" s="1378"/>
      <c r="W47" s="1378"/>
      <c r="X47" s="1378"/>
      <c r="Y47" s="1378"/>
      <c r="Z47" s="1378"/>
      <c r="AA47" s="1378"/>
      <c r="AB47" s="1411" t="s">
        <v>732</v>
      </c>
      <c r="AC47" s="1378"/>
      <c r="AD47" s="1378"/>
      <c r="AE47" s="1378"/>
      <c r="AF47" s="1378"/>
      <c r="AG47" s="1411" t="s">
        <v>733</v>
      </c>
      <c r="AH47" s="1378"/>
      <c r="AI47" s="1378"/>
      <c r="AJ47" s="1019" t="s">
        <v>417</v>
      </c>
      <c r="AK47" s="1413" t="s">
        <v>734</v>
      </c>
      <c r="AL47" s="1378"/>
      <c r="AM47" s="1378"/>
      <c r="AN47" s="1378"/>
      <c r="AO47" s="1378"/>
      <c r="AP47" s="1378"/>
      <c r="AQ47" s="1015">
        <v>3397203153</v>
      </c>
      <c r="AR47" s="1053">
        <v>0</v>
      </c>
      <c r="AS47" s="1015">
        <v>9672032</v>
      </c>
      <c r="AT47" s="1015">
        <v>0</v>
      </c>
      <c r="AU47" s="1015">
        <v>0</v>
      </c>
      <c r="AV47" s="1053">
        <v>25723560</v>
      </c>
      <c r="AW47" s="1015">
        <v>25723560</v>
      </c>
      <c r="AX47" s="1053">
        <v>25723560</v>
      </c>
      <c r="AY47" s="1015">
        <v>0</v>
      </c>
      <c r="AZ47" s="1053">
        <v>25723560</v>
      </c>
      <c r="BA47" s="1015">
        <v>0</v>
      </c>
      <c r="BB47" s="1015">
        <v>25723560</v>
      </c>
      <c r="BC47" s="1015">
        <v>0</v>
      </c>
      <c r="BD47" s="1015">
        <v>0</v>
      </c>
      <c r="BG47" s="1057">
        <v>3397203153</v>
      </c>
      <c r="BH47" s="1057">
        <v>0</v>
      </c>
      <c r="BI47" s="1057">
        <v>9672032</v>
      </c>
      <c r="BJ47" s="1057">
        <v>0</v>
      </c>
      <c r="BK47" s="1057">
        <v>0</v>
      </c>
      <c r="BL47" s="1057">
        <v>25723560</v>
      </c>
      <c r="BM47" s="1057">
        <v>25723560</v>
      </c>
      <c r="BN47" s="1057">
        <v>25723560</v>
      </c>
      <c r="BO47" s="1057">
        <v>0</v>
      </c>
      <c r="BP47" s="1057">
        <v>25723560</v>
      </c>
      <c r="BQ47" s="1057">
        <v>0</v>
      </c>
      <c r="BR47" s="1057">
        <v>25723560</v>
      </c>
      <c r="BS47" s="1057">
        <v>0</v>
      </c>
      <c r="BT47" s="1057">
        <v>0</v>
      </c>
    </row>
    <row r="48" spans="1:72" ht="23.1" customHeight="1" x14ac:dyDescent="0.2">
      <c r="A48" s="1008" t="str">
        <f t="shared" si="0"/>
        <v>A1051310</v>
      </c>
      <c r="B48" s="1411" t="s">
        <v>361</v>
      </c>
      <c r="C48" s="1378"/>
      <c r="D48" s="1411" t="s">
        <v>738</v>
      </c>
      <c r="E48" s="1378"/>
      <c r="F48" s="1411" t="s">
        <v>739</v>
      </c>
      <c r="G48" s="1378"/>
      <c r="H48" s="1411" t="s">
        <v>743</v>
      </c>
      <c r="I48" s="1378"/>
      <c r="J48" s="1411" t="s">
        <v>738</v>
      </c>
      <c r="K48" s="1378"/>
      <c r="L48" s="1378"/>
      <c r="M48" s="1411" t="s">
        <v>748</v>
      </c>
      <c r="N48" s="1378"/>
      <c r="O48" s="1378"/>
      <c r="P48" s="1411"/>
      <c r="Q48" s="1378"/>
      <c r="R48" s="1411"/>
      <c r="S48" s="1378"/>
      <c r="T48" s="1412" t="s">
        <v>378</v>
      </c>
      <c r="U48" s="1378"/>
      <c r="V48" s="1378"/>
      <c r="W48" s="1378"/>
      <c r="X48" s="1378"/>
      <c r="Y48" s="1378"/>
      <c r="Z48" s="1378"/>
      <c r="AA48" s="1378"/>
      <c r="AB48" s="1411" t="s">
        <v>732</v>
      </c>
      <c r="AC48" s="1378"/>
      <c r="AD48" s="1378"/>
      <c r="AE48" s="1378"/>
      <c r="AF48" s="1378"/>
      <c r="AG48" s="1411" t="s">
        <v>733</v>
      </c>
      <c r="AH48" s="1378"/>
      <c r="AI48" s="1378"/>
      <c r="AJ48" s="1019" t="s">
        <v>417</v>
      </c>
      <c r="AK48" s="1413" t="s">
        <v>734</v>
      </c>
      <c r="AL48" s="1378"/>
      <c r="AM48" s="1378"/>
      <c r="AN48" s="1378"/>
      <c r="AO48" s="1378"/>
      <c r="AP48" s="1378"/>
      <c r="AQ48" s="1015">
        <v>5118480408</v>
      </c>
      <c r="AR48" s="1053">
        <v>0</v>
      </c>
      <c r="AS48" s="1015">
        <v>0</v>
      </c>
      <c r="AT48" s="1015">
        <v>0</v>
      </c>
      <c r="AU48" s="1015">
        <v>0</v>
      </c>
      <c r="AV48" s="1053">
        <v>406507200</v>
      </c>
      <c r="AW48" s="1015">
        <v>406507200</v>
      </c>
      <c r="AX48" s="1053">
        <v>406507200</v>
      </c>
      <c r="AY48" s="1015">
        <v>0</v>
      </c>
      <c r="AZ48" s="1053">
        <v>406507200</v>
      </c>
      <c r="BA48" s="1015">
        <v>0</v>
      </c>
      <c r="BB48" s="1015">
        <v>406507200</v>
      </c>
      <c r="BC48" s="1015">
        <v>0</v>
      </c>
      <c r="BD48" s="1015">
        <v>1475432</v>
      </c>
      <c r="BG48" s="1057">
        <v>5118480408</v>
      </c>
      <c r="BH48" s="1057">
        <v>0</v>
      </c>
      <c r="BI48" s="1057">
        <v>0</v>
      </c>
      <c r="BJ48" s="1057">
        <v>0</v>
      </c>
      <c r="BK48" s="1057">
        <v>0</v>
      </c>
      <c r="BL48" s="1057">
        <v>406507200</v>
      </c>
      <c r="BM48" s="1057">
        <v>406507200</v>
      </c>
      <c r="BN48" s="1057">
        <v>406507200</v>
      </c>
      <c r="BO48" s="1057">
        <v>0</v>
      </c>
      <c r="BP48" s="1057">
        <v>406507200</v>
      </c>
      <c r="BQ48" s="1057">
        <v>0</v>
      </c>
      <c r="BR48" s="1057">
        <v>406507200</v>
      </c>
      <c r="BS48" s="1057">
        <v>0</v>
      </c>
      <c r="BT48" s="1057">
        <v>1475432</v>
      </c>
    </row>
    <row r="49" spans="1:72" ht="23.1" customHeight="1" x14ac:dyDescent="0.2">
      <c r="A49" s="1008" t="str">
        <f t="shared" si="0"/>
        <v>A1051410</v>
      </c>
      <c r="B49" s="1411" t="s">
        <v>361</v>
      </c>
      <c r="C49" s="1378"/>
      <c r="D49" s="1411" t="s">
        <v>738</v>
      </c>
      <c r="E49" s="1378"/>
      <c r="F49" s="1411" t="s">
        <v>739</v>
      </c>
      <c r="G49" s="1378"/>
      <c r="H49" s="1411" t="s">
        <v>743</v>
      </c>
      <c r="I49" s="1378"/>
      <c r="J49" s="1411" t="s">
        <v>738</v>
      </c>
      <c r="K49" s="1378"/>
      <c r="L49" s="1378"/>
      <c r="M49" s="1411" t="s">
        <v>742</v>
      </c>
      <c r="N49" s="1378"/>
      <c r="O49" s="1378"/>
      <c r="P49" s="1411"/>
      <c r="Q49" s="1378"/>
      <c r="R49" s="1411"/>
      <c r="S49" s="1378"/>
      <c r="T49" s="1412" t="s">
        <v>379</v>
      </c>
      <c r="U49" s="1378"/>
      <c r="V49" s="1378"/>
      <c r="W49" s="1378"/>
      <c r="X49" s="1378"/>
      <c r="Y49" s="1378"/>
      <c r="Z49" s="1378"/>
      <c r="AA49" s="1378"/>
      <c r="AB49" s="1411" t="s">
        <v>732</v>
      </c>
      <c r="AC49" s="1378"/>
      <c r="AD49" s="1378"/>
      <c r="AE49" s="1378"/>
      <c r="AF49" s="1378"/>
      <c r="AG49" s="1411" t="s">
        <v>733</v>
      </c>
      <c r="AH49" s="1378"/>
      <c r="AI49" s="1378"/>
      <c r="AJ49" s="1019" t="s">
        <v>417</v>
      </c>
      <c r="AK49" s="1413" t="s">
        <v>734</v>
      </c>
      <c r="AL49" s="1378"/>
      <c r="AM49" s="1378"/>
      <c r="AN49" s="1378"/>
      <c r="AO49" s="1378"/>
      <c r="AP49" s="1378"/>
      <c r="AQ49" s="1015">
        <v>8151842568</v>
      </c>
      <c r="AR49" s="1053">
        <v>0</v>
      </c>
      <c r="AS49" s="1015">
        <v>0</v>
      </c>
      <c r="AT49" s="1015">
        <v>0</v>
      </c>
      <c r="AU49" s="1015">
        <v>0</v>
      </c>
      <c r="AV49" s="1053">
        <v>673396100</v>
      </c>
      <c r="AW49" s="1015">
        <v>673396100</v>
      </c>
      <c r="AX49" s="1053">
        <v>673396100</v>
      </c>
      <c r="AY49" s="1015">
        <v>0</v>
      </c>
      <c r="AZ49" s="1053">
        <v>673396100</v>
      </c>
      <c r="BA49" s="1015">
        <v>0</v>
      </c>
      <c r="BB49" s="1015">
        <v>673396100</v>
      </c>
      <c r="BC49" s="1015">
        <v>0</v>
      </c>
      <c r="BD49" s="1015">
        <v>29296534</v>
      </c>
      <c r="BG49" s="1057">
        <v>8151842568</v>
      </c>
      <c r="BH49" s="1057">
        <v>0</v>
      </c>
      <c r="BI49" s="1057">
        <v>0</v>
      </c>
      <c r="BJ49" s="1057">
        <v>0</v>
      </c>
      <c r="BK49" s="1057">
        <v>0</v>
      </c>
      <c r="BL49" s="1057">
        <v>673396100</v>
      </c>
      <c r="BM49" s="1057">
        <v>673396100</v>
      </c>
      <c r="BN49" s="1057">
        <v>673396100</v>
      </c>
      <c r="BO49" s="1057">
        <v>0</v>
      </c>
      <c r="BP49" s="1057">
        <v>673396100</v>
      </c>
      <c r="BQ49" s="1057">
        <v>0</v>
      </c>
      <c r="BR49" s="1057">
        <v>673396100</v>
      </c>
      <c r="BS49" s="1057">
        <v>0</v>
      </c>
      <c r="BT49" s="1057">
        <v>29296534</v>
      </c>
    </row>
    <row r="50" spans="1:72" ht="23.1" customHeight="1" x14ac:dyDescent="0.2">
      <c r="A50" s="1008" t="str">
        <f t="shared" si="0"/>
        <v>A1051510</v>
      </c>
      <c r="B50" s="1411" t="s">
        <v>361</v>
      </c>
      <c r="C50" s="1378"/>
      <c r="D50" s="1411" t="s">
        <v>738</v>
      </c>
      <c r="E50" s="1378"/>
      <c r="F50" s="1411" t="s">
        <v>739</v>
      </c>
      <c r="G50" s="1378"/>
      <c r="H50" s="1411" t="s">
        <v>743</v>
      </c>
      <c r="I50" s="1378"/>
      <c r="J50" s="1411" t="s">
        <v>738</v>
      </c>
      <c r="K50" s="1378"/>
      <c r="L50" s="1378"/>
      <c r="M50" s="1411" t="s">
        <v>743</v>
      </c>
      <c r="N50" s="1378"/>
      <c r="O50" s="1378"/>
      <c r="P50" s="1411"/>
      <c r="Q50" s="1378"/>
      <c r="R50" s="1411"/>
      <c r="S50" s="1378"/>
      <c r="T50" s="1412" t="s">
        <v>380</v>
      </c>
      <c r="U50" s="1378"/>
      <c r="V50" s="1378"/>
      <c r="W50" s="1378"/>
      <c r="X50" s="1378"/>
      <c r="Y50" s="1378"/>
      <c r="Z50" s="1378"/>
      <c r="AA50" s="1378"/>
      <c r="AB50" s="1411" t="s">
        <v>732</v>
      </c>
      <c r="AC50" s="1378"/>
      <c r="AD50" s="1378"/>
      <c r="AE50" s="1378"/>
      <c r="AF50" s="1378"/>
      <c r="AG50" s="1411" t="s">
        <v>733</v>
      </c>
      <c r="AH50" s="1378"/>
      <c r="AI50" s="1378"/>
      <c r="AJ50" s="1019" t="s">
        <v>417</v>
      </c>
      <c r="AK50" s="1413" t="s">
        <v>734</v>
      </c>
      <c r="AL50" s="1378"/>
      <c r="AM50" s="1378"/>
      <c r="AN50" s="1378"/>
      <c r="AO50" s="1378"/>
      <c r="AP50" s="1378"/>
      <c r="AQ50" s="1015">
        <v>1058327668</v>
      </c>
      <c r="AR50" s="1053">
        <v>0</v>
      </c>
      <c r="AS50" s="1015">
        <v>0</v>
      </c>
      <c r="AT50" s="1015">
        <v>0</v>
      </c>
      <c r="AU50" s="1015">
        <v>0</v>
      </c>
      <c r="AV50" s="1053">
        <v>90694372</v>
      </c>
      <c r="AW50" s="1015">
        <v>90694372</v>
      </c>
      <c r="AX50" s="1053">
        <v>90694372</v>
      </c>
      <c r="AY50" s="1015">
        <v>0</v>
      </c>
      <c r="AZ50" s="1053">
        <v>90694372</v>
      </c>
      <c r="BA50" s="1015">
        <v>0</v>
      </c>
      <c r="BB50" s="1015">
        <v>90694372</v>
      </c>
      <c r="BC50" s="1015">
        <v>0</v>
      </c>
      <c r="BD50" s="1015">
        <v>0</v>
      </c>
      <c r="BG50" s="1057">
        <v>1058327668</v>
      </c>
      <c r="BH50" s="1057">
        <v>0</v>
      </c>
      <c r="BI50" s="1057">
        <v>0</v>
      </c>
      <c r="BJ50" s="1057">
        <v>0</v>
      </c>
      <c r="BK50" s="1057">
        <v>0</v>
      </c>
      <c r="BL50" s="1057">
        <v>90694372</v>
      </c>
      <c r="BM50" s="1057">
        <v>90694372</v>
      </c>
      <c r="BN50" s="1057">
        <v>90694372</v>
      </c>
      <c r="BO50" s="1057">
        <v>0</v>
      </c>
      <c r="BP50" s="1057">
        <v>90694372</v>
      </c>
      <c r="BQ50" s="1057">
        <v>0</v>
      </c>
      <c r="BR50" s="1057">
        <v>90694372</v>
      </c>
      <c r="BS50" s="1057">
        <v>0</v>
      </c>
      <c r="BT50" s="1057">
        <v>0</v>
      </c>
    </row>
    <row r="51" spans="1:72" ht="23.1" customHeight="1" x14ac:dyDescent="0.2">
      <c r="A51" s="1008" t="str">
        <f t="shared" si="0"/>
        <v>A105210</v>
      </c>
      <c r="B51" s="1403" t="s">
        <v>361</v>
      </c>
      <c r="C51" s="1378"/>
      <c r="D51" s="1403" t="s">
        <v>738</v>
      </c>
      <c r="E51" s="1378"/>
      <c r="F51" s="1403" t="s">
        <v>739</v>
      </c>
      <c r="G51" s="1378"/>
      <c r="H51" s="1403" t="s">
        <v>743</v>
      </c>
      <c r="I51" s="1378"/>
      <c r="J51" s="1403" t="s">
        <v>741</v>
      </c>
      <c r="K51" s="1378"/>
      <c r="L51" s="1378"/>
      <c r="M51" s="1403"/>
      <c r="N51" s="1378"/>
      <c r="O51" s="1378"/>
      <c r="P51" s="1403"/>
      <c r="Q51" s="1378"/>
      <c r="R51" s="1403"/>
      <c r="S51" s="1378"/>
      <c r="T51" s="1402" t="s">
        <v>752</v>
      </c>
      <c r="U51" s="1378"/>
      <c r="V51" s="1378"/>
      <c r="W51" s="1378"/>
      <c r="X51" s="1378"/>
      <c r="Y51" s="1378"/>
      <c r="Z51" s="1378"/>
      <c r="AA51" s="1378"/>
      <c r="AB51" s="1403" t="s">
        <v>732</v>
      </c>
      <c r="AC51" s="1378"/>
      <c r="AD51" s="1378"/>
      <c r="AE51" s="1378"/>
      <c r="AF51" s="1378"/>
      <c r="AG51" s="1403" t="s">
        <v>733</v>
      </c>
      <c r="AH51" s="1378"/>
      <c r="AI51" s="1378"/>
      <c r="AJ51" s="1016" t="s">
        <v>417</v>
      </c>
      <c r="AK51" s="1404" t="s">
        <v>734</v>
      </c>
      <c r="AL51" s="1378"/>
      <c r="AM51" s="1378"/>
      <c r="AN51" s="1378"/>
      <c r="AO51" s="1378"/>
      <c r="AP51" s="1378"/>
      <c r="AQ51" s="1015">
        <v>13499872539</v>
      </c>
      <c r="AR51" s="1053">
        <v>0</v>
      </c>
      <c r="AS51" s="1015">
        <v>0</v>
      </c>
      <c r="AT51" s="1015">
        <v>0</v>
      </c>
      <c r="AU51" s="1015">
        <v>0</v>
      </c>
      <c r="AV51" s="1053">
        <v>1087504194</v>
      </c>
      <c r="AW51" s="1015">
        <v>1087504194</v>
      </c>
      <c r="AX51" s="1053">
        <v>1087504194</v>
      </c>
      <c r="AY51" s="1015">
        <v>0</v>
      </c>
      <c r="AZ51" s="1053">
        <v>1087504194</v>
      </c>
      <c r="BA51" s="1015">
        <v>0</v>
      </c>
      <c r="BB51" s="1015">
        <v>1087504194</v>
      </c>
      <c r="BC51" s="1015">
        <v>0</v>
      </c>
      <c r="BD51" s="1015">
        <v>1662342</v>
      </c>
      <c r="BG51" s="1057">
        <v>13499872539</v>
      </c>
      <c r="BH51" s="1057">
        <v>0</v>
      </c>
      <c r="BI51" s="1057">
        <v>0</v>
      </c>
      <c r="BJ51" s="1057">
        <v>0</v>
      </c>
      <c r="BK51" s="1057">
        <v>0</v>
      </c>
      <c r="BL51" s="1057">
        <v>1087504194</v>
      </c>
      <c r="BM51" s="1057">
        <v>1087504194</v>
      </c>
      <c r="BN51" s="1057">
        <v>1087504194</v>
      </c>
      <c r="BO51" s="1057">
        <v>0</v>
      </c>
      <c r="BP51" s="1057">
        <v>1087504194</v>
      </c>
      <c r="BQ51" s="1057">
        <v>0</v>
      </c>
      <c r="BR51" s="1057">
        <v>1087504194</v>
      </c>
      <c r="BS51" s="1057">
        <v>0</v>
      </c>
      <c r="BT51" s="1057">
        <v>1662342</v>
      </c>
    </row>
    <row r="52" spans="1:72" ht="23.1" customHeight="1" x14ac:dyDescent="0.2">
      <c r="A52" s="1008" t="str">
        <f t="shared" si="0"/>
        <v>A1052110</v>
      </c>
      <c r="B52" s="1411" t="s">
        <v>361</v>
      </c>
      <c r="C52" s="1378"/>
      <c r="D52" s="1411" t="s">
        <v>738</v>
      </c>
      <c r="E52" s="1378"/>
      <c r="F52" s="1411" t="s">
        <v>739</v>
      </c>
      <c r="G52" s="1378"/>
      <c r="H52" s="1411" t="s">
        <v>743</v>
      </c>
      <c r="I52" s="1378"/>
      <c r="J52" s="1411" t="s">
        <v>741</v>
      </c>
      <c r="K52" s="1378"/>
      <c r="L52" s="1378"/>
      <c r="M52" s="1411" t="s">
        <v>738</v>
      </c>
      <c r="N52" s="1378"/>
      <c r="O52" s="1378"/>
      <c r="P52" s="1411"/>
      <c r="Q52" s="1378"/>
      <c r="R52" s="1411"/>
      <c r="S52" s="1378"/>
      <c r="T52" s="1412" t="s">
        <v>381</v>
      </c>
      <c r="U52" s="1378"/>
      <c r="V52" s="1378"/>
      <c r="W52" s="1378"/>
      <c r="X52" s="1378"/>
      <c r="Y52" s="1378"/>
      <c r="Z52" s="1378"/>
      <c r="AA52" s="1378"/>
      <c r="AB52" s="1411" t="s">
        <v>732</v>
      </c>
      <c r="AC52" s="1378"/>
      <c r="AD52" s="1378"/>
      <c r="AE52" s="1378"/>
      <c r="AF52" s="1378"/>
      <c r="AG52" s="1411" t="s">
        <v>733</v>
      </c>
      <c r="AH52" s="1378"/>
      <c r="AI52" s="1378"/>
      <c r="AJ52" s="1019" t="s">
        <v>417</v>
      </c>
      <c r="AK52" s="1413" t="s">
        <v>734</v>
      </c>
      <c r="AL52" s="1378"/>
      <c r="AM52" s="1378"/>
      <c r="AN52" s="1378"/>
      <c r="AO52" s="1378"/>
      <c r="AP52" s="1378"/>
      <c r="AQ52" s="1015">
        <v>148627109</v>
      </c>
      <c r="AR52" s="1053">
        <v>0</v>
      </c>
      <c r="AS52" s="1015">
        <v>0</v>
      </c>
      <c r="AT52" s="1015">
        <v>0</v>
      </c>
      <c r="AU52" s="1015">
        <v>0</v>
      </c>
      <c r="AV52" s="1053">
        <v>9133900</v>
      </c>
      <c r="AW52" s="1015">
        <v>9133900</v>
      </c>
      <c r="AX52" s="1053">
        <v>9133900</v>
      </c>
      <c r="AY52" s="1015">
        <v>0</v>
      </c>
      <c r="AZ52" s="1053">
        <v>9133900</v>
      </c>
      <c r="BA52" s="1015">
        <v>0</v>
      </c>
      <c r="BB52" s="1015">
        <v>9133900</v>
      </c>
      <c r="BC52" s="1015">
        <v>0</v>
      </c>
      <c r="BD52" s="1015">
        <v>0</v>
      </c>
      <c r="BG52" s="1057">
        <v>148627109</v>
      </c>
      <c r="BH52" s="1057">
        <v>0</v>
      </c>
      <c r="BI52" s="1057">
        <v>0</v>
      </c>
      <c r="BJ52" s="1057">
        <v>0</v>
      </c>
      <c r="BK52" s="1057">
        <v>0</v>
      </c>
      <c r="BL52" s="1057">
        <v>9133900</v>
      </c>
      <c r="BM52" s="1057">
        <v>9133900</v>
      </c>
      <c r="BN52" s="1057">
        <v>9133900</v>
      </c>
      <c r="BO52" s="1057">
        <v>0</v>
      </c>
      <c r="BP52" s="1057">
        <v>9133900</v>
      </c>
      <c r="BQ52" s="1057">
        <v>0</v>
      </c>
      <c r="BR52" s="1057">
        <v>9133900</v>
      </c>
      <c r="BS52" s="1057">
        <v>0</v>
      </c>
      <c r="BT52" s="1057">
        <v>0</v>
      </c>
    </row>
    <row r="53" spans="1:72" ht="23.1" customHeight="1" x14ac:dyDescent="0.2">
      <c r="A53" s="1008" t="str">
        <f t="shared" si="0"/>
        <v>A1052210</v>
      </c>
      <c r="B53" s="1411" t="s">
        <v>361</v>
      </c>
      <c r="C53" s="1378"/>
      <c r="D53" s="1411" t="s">
        <v>738</v>
      </c>
      <c r="E53" s="1378"/>
      <c r="F53" s="1411" t="s">
        <v>739</v>
      </c>
      <c r="G53" s="1378"/>
      <c r="H53" s="1411" t="s">
        <v>743</v>
      </c>
      <c r="I53" s="1378"/>
      <c r="J53" s="1411" t="s">
        <v>741</v>
      </c>
      <c r="K53" s="1378"/>
      <c r="L53" s="1378"/>
      <c r="M53" s="1411" t="s">
        <v>741</v>
      </c>
      <c r="N53" s="1378"/>
      <c r="O53" s="1378"/>
      <c r="P53" s="1411"/>
      <c r="Q53" s="1378"/>
      <c r="R53" s="1411"/>
      <c r="S53" s="1378"/>
      <c r="T53" s="1412" t="s">
        <v>382</v>
      </c>
      <c r="U53" s="1378"/>
      <c r="V53" s="1378"/>
      <c r="W53" s="1378"/>
      <c r="X53" s="1378"/>
      <c r="Y53" s="1378"/>
      <c r="Z53" s="1378"/>
      <c r="AA53" s="1378"/>
      <c r="AB53" s="1411" t="s">
        <v>732</v>
      </c>
      <c r="AC53" s="1378"/>
      <c r="AD53" s="1378"/>
      <c r="AE53" s="1378"/>
      <c r="AF53" s="1378"/>
      <c r="AG53" s="1411" t="s">
        <v>733</v>
      </c>
      <c r="AH53" s="1378"/>
      <c r="AI53" s="1378"/>
      <c r="AJ53" s="1019" t="s">
        <v>417</v>
      </c>
      <c r="AK53" s="1413" t="s">
        <v>734</v>
      </c>
      <c r="AL53" s="1378"/>
      <c r="AM53" s="1378"/>
      <c r="AN53" s="1378"/>
      <c r="AO53" s="1378"/>
      <c r="AP53" s="1378"/>
      <c r="AQ53" s="1015">
        <v>6543597377</v>
      </c>
      <c r="AR53" s="1053">
        <v>0</v>
      </c>
      <c r="AS53" s="1015">
        <v>0</v>
      </c>
      <c r="AT53" s="1015">
        <v>0</v>
      </c>
      <c r="AU53" s="1015">
        <v>0</v>
      </c>
      <c r="AV53" s="1053">
        <v>519449714</v>
      </c>
      <c r="AW53" s="1015">
        <v>519449714</v>
      </c>
      <c r="AX53" s="1053">
        <v>519449714</v>
      </c>
      <c r="AY53" s="1015">
        <v>0</v>
      </c>
      <c r="AZ53" s="1053">
        <v>519449714</v>
      </c>
      <c r="BA53" s="1015">
        <v>0</v>
      </c>
      <c r="BB53" s="1015">
        <v>519449714</v>
      </c>
      <c r="BC53" s="1015">
        <v>0</v>
      </c>
      <c r="BD53" s="1015">
        <v>0</v>
      </c>
      <c r="BG53" s="1057">
        <v>6543597377</v>
      </c>
      <c r="BH53" s="1057">
        <v>0</v>
      </c>
      <c r="BI53" s="1057">
        <v>0</v>
      </c>
      <c r="BJ53" s="1057">
        <v>0</v>
      </c>
      <c r="BK53" s="1057">
        <v>0</v>
      </c>
      <c r="BL53" s="1057">
        <v>519449714</v>
      </c>
      <c r="BM53" s="1057">
        <v>519449714</v>
      </c>
      <c r="BN53" s="1057">
        <v>519449714</v>
      </c>
      <c r="BO53" s="1057">
        <v>0</v>
      </c>
      <c r="BP53" s="1057">
        <v>519449714</v>
      </c>
      <c r="BQ53" s="1057">
        <v>0</v>
      </c>
      <c r="BR53" s="1057">
        <v>519449714</v>
      </c>
      <c r="BS53" s="1057">
        <v>0</v>
      </c>
      <c r="BT53" s="1057">
        <v>0</v>
      </c>
    </row>
    <row r="54" spans="1:72" ht="23.1" customHeight="1" x14ac:dyDescent="0.2">
      <c r="A54" s="1008" t="str">
        <f t="shared" si="0"/>
        <v>A1052310</v>
      </c>
      <c r="B54" s="1411" t="s">
        <v>361</v>
      </c>
      <c r="C54" s="1378"/>
      <c r="D54" s="1411" t="s">
        <v>738</v>
      </c>
      <c r="E54" s="1378"/>
      <c r="F54" s="1411" t="s">
        <v>739</v>
      </c>
      <c r="G54" s="1378"/>
      <c r="H54" s="1411" t="s">
        <v>743</v>
      </c>
      <c r="I54" s="1378"/>
      <c r="J54" s="1411" t="s">
        <v>741</v>
      </c>
      <c r="K54" s="1378"/>
      <c r="L54" s="1378"/>
      <c r="M54" s="1411" t="s">
        <v>748</v>
      </c>
      <c r="N54" s="1378"/>
      <c r="O54" s="1378"/>
      <c r="P54" s="1411"/>
      <c r="Q54" s="1378"/>
      <c r="R54" s="1411"/>
      <c r="S54" s="1378"/>
      <c r="T54" s="1412" t="s">
        <v>383</v>
      </c>
      <c r="U54" s="1378"/>
      <c r="V54" s="1378"/>
      <c r="W54" s="1378"/>
      <c r="X54" s="1378"/>
      <c r="Y54" s="1378"/>
      <c r="Z54" s="1378"/>
      <c r="AA54" s="1378"/>
      <c r="AB54" s="1411" t="s">
        <v>732</v>
      </c>
      <c r="AC54" s="1378"/>
      <c r="AD54" s="1378"/>
      <c r="AE54" s="1378"/>
      <c r="AF54" s="1378"/>
      <c r="AG54" s="1411" t="s">
        <v>733</v>
      </c>
      <c r="AH54" s="1378"/>
      <c r="AI54" s="1378"/>
      <c r="AJ54" s="1019" t="s">
        <v>417</v>
      </c>
      <c r="AK54" s="1413" t="s">
        <v>734</v>
      </c>
      <c r="AL54" s="1378"/>
      <c r="AM54" s="1378"/>
      <c r="AN54" s="1378"/>
      <c r="AO54" s="1378"/>
      <c r="AP54" s="1378"/>
      <c r="AQ54" s="1015">
        <v>6718291834</v>
      </c>
      <c r="AR54" s="1053">
        <v>0</v>
      </c>
      <c r="AS54" s="1015">
        <v>0</v>
      </c>
      <c r="AT54" s="1015">
        <v>0</v>
      </c>
      <c r="AU54" s="1015">
        <v>0</v>
      </c>
      <c r="AV54" s="1053">
        <v>552691980</v>
      </c>
      <c r="AW54" s="1015">
        <v>552691980</v>
      </c>
      <c r="AX54" s="1053">
        <v>552691980</v>
      </c>
      <c r="AY54" s="1015">
        <v>0</v>
      </c>
      <c r="AZ54" s="1053">
        <v>552691980</v>
      </c>
      <c r="BA54" s="1015">
        <v>0</v>
      </c>
      <c r="BB54" s="1015">
        <v>552691980</v>
      </c>
      <c r="BC54" s="1015">
        <v>0</v>
      </c>
      <c r="BD54" s="1015">
        <v>1652057</v>
      </c>
      <c r="BG54" s="1057">
        <v>6718291834</v>
      </c>
      <c r="BH54" s="1057">
        <v>0</v>
      </c>
      <c r="BI54" s="1057">
        <v>0</v>
      </c>
      <c r="BJ54" s="1057">
        <v>0</v>
      </c>
      <c r="BK54" s="1057">
        <v>0</v>
      </c>
      <c r="BL54" s="1057">
        <v>552691980</v>
      </c>
      <c r="BM54" s="1057">
        <v>552691980</v>
      </c>
      <c r="BN54" s="1057">
        <v>552691980</v>
      </c>
      <c r="BO54" s="1057">
        <v>0</v>
      </c>
      <c r="BP54" s="1057">
        <v>552691980</v>
      </c>
      <c r="BQ54" s="1057">
        <v>0</v>
      </c>
      <c r="BR54" s="1057">
        <v>552691980</v>
      </c>
      <c r="BS54" s="1057">
        <v>0</v>
      </c>
      <c r="BT54" s="1057">
        <v>1652057</v>
      </c>
    </row>
    <row r="55" spans="1:72" ht="23.1" customHeight="1" x14ac:dyDescent="0.2">
      <c r="A55" s="1008" t="str">
        <f t="shared" si="0"/>
        <v>A1052610</v>
      </c>
      <c r="B55" s="1411" t="s">
        <v>361</v>
      </c>
      <c r="C55" s="1378"/>
      <c r="D55" s="1411" t="s">
        <v>738</v>
      </c>
      <c r="E55" s="1378"/>
      <c r="F55" s="1411" t="s">
        <v>739</v>
      </c>
      <c r="G55" s="1378"/>
      <c r="H55" s="1411" t="s">
        <v>743</v>
      </c>
      <c r="I55" s="1378"/>
      <c r="J55" s="1411" t="s">
        <v>741</v>
      </c>
      <c r="K55" s="1378"/>
      <c r="L55" s="1378"/>
      <c r="M55" s="1411" t="s">
        <v>753</v>
      </c>
      <c r="N55" s="1378"/>
      <c r="O55" s="1378"/>
      <c r="P55" s="1411"/>
      <c r="Q55" s="1378"/>
      <c r="R55" s="1411"/>
      <c r="S55" s="1378"/>
      <c r="T55" s="1412" t="s">
        <v>384</v>
      </c>
      <c r="U55" s="1378"/>
      <c r="V55" s="1378"/>
      <c r="W55" s="1378"/>
      <c r="X55" s="1378"/>
      <c r="Y55" s="1378"/>
      <c r="Z55" s="1378"/>
      <c r="AA55" s="1378"/>
      <c r="AB55" s="1411" t="s">
        <v>732</v>
      </c>
      <c r="AC55" s="1378"/>
      <c r="AD55" s="1378"/>
      <c r="AE55" s="1378"/>
      <c r="AF55" s="1378"/>
      <c r="AG55" s="1411" t="s">
        <v>733</v>
      </c>
      <c r="AH55" s="1378"/>
      <c r="AI55" s="1378"/>
      <c r="AJ55" s="1019" t="s">
        <v>417</v>
      </c>
      <c r="AK55" s="1413" t="s">
        <v>734</v>
      </c>
      <c r="AL55" s="1378"/>
      <c r="AM55" s="1378"/>
      <c r="AN55" s="1378"/>
      <c r="AO55" s="1378"/>
      <c r="AP55" s="1378"/>
      <c r="AQ55" s="1015">
        <v>89356219</v>
      </c>
      <c r="AR55" s="1053">
        <v>0</v>
      </c>
      <c r="AS55" s="1015">
        <v>0</v>
      </c>
      <c r="AT55" s="1015">
        <v>0</v>
      </c>
      <c r="AU55" s="1015">
        <v>0</v>
      </c>
      <c r="AV55" s="1053">
        <v>6228600</v>
      </c>
      <c r="AW55" s="1015">
        <v>6228600</v>
      </c>
      <c r="AX55" s="1053">
        <v>6228600</v>
      </c>
      <c r="AY55" s="1015">
        <v>0</v>
      </c>
      <c r="AZ55" s="1053">
        <v>6228600</v>
      </c>
      <c r="BA55" s="1015">
        <v>0</v>
      </c>
      <c r="BB55" s="1015">
        <v>6228600</v>
      </c>
      <c r="BC55" s="1015">
        <v>0</v>
      </c>
      <c r="BD55" s="1015">
        <v>10285</v>
      </c>
      <c r="BG55" s="1057">
        <v>89356219</v>
      </c>
      <c r="BH55" s="1057">
        <v>0</v>
      </c>
      <c r="BI55" s="1057">
        <v>0</v>
      </c>
      <c r="BJ55" s="1057">
        <v>0</v>
      </c>
      <c r="BK55" s="1057">
        <v>0</v>
      </c>
      <c r="BL55" s="1057">
        <v>6228600</v>
      </c>
      <c r="BM55" s="1057">
        <v>6228600</v>
      </c>
      <c r="BN55" s="1057">
        <v>6228600</v>
      </c>
      <c r="BO55" s="1057">
        <v>0</v>
      </c>
      <c r="BP55" s="1057">
        <v>6228600</v>
      </c>
      <c r="BQ55" s="1057">
        <v>0</v>
      </c>
      <c r="BR55" s="1057">
        <v>6228600</v>
      </c>
      <c r="BS55" s="1057">
        <v>0</v>
      </c>
      <c r="BT55" s="1057">
        <v>10285</v>
      </c>
    </row>
    <row r="56" spans="1:72" ht="23.1" customHeight="1" x14ac:dyDescent="0.2">
      <c r="A56" s="1008" t="str">
        <f t="shared" si="0"/>
        <v>A105610</v>
      </c>
      <c r="B56" s="1411" t="s">
        <v>361</v>
      </c>
      <c r="C56" s="1378"/>
      <c r="D56" s="1411" t="s">
        <v>738</v>
      </c>
      <c r="E56" s="1378"/>
      <c r="F56" s="1411" t="s">
        <v>739</v>
      </c>
      <c r="G56" s="1378"/>
      <c r="H56" s="1411" t="s">
        <v>743</v>
      </c>
      <c r="I56" s="1378"/>
      <c r="J56" s="1411" t="s">
        <v>753</v>
      </c>
      <c r="K56" s="1378"/>
      <c r="L56" s="1378"/>
      <c r="M56" s="1411"/>
      <c r="N56" s="1378"/>
      <c r="O56" s="1378"/>
      <c r="P56" s="1411"/>
      <c r="Q56" s="1378"/>
      <c r="R56" s="1411"/>
      <c r="S56" s="1378"/>
      <c r="T56" s="1412" t="s">
        <v>385</v>
      </c>
      <c r="U56" s="1378"/>
      <c r="V56" s="1378"/>
      <c r="W56" s="1378"/>
      <c r="X56" s="1378"/>
      <c r="Y56" s="1378"/>
      <c r="Z56" s="1378"/>
      <c r="AA56" s="1378"/>
      <c r="AB56" s="1411" t="s">
        <v>732</v>
      </c>
      <c r="AC56" s="1378"/>
      <c r="AD56" s="1378"/>
      <c r="AE56" s="1378"/>
      <c r="AF56" s="1378"/>
      <c r="AG56" s="1411" t="s">
        <v>733</v>
      </c>
      <c r="AH56" s="1378"/>
      <c r="AI56" s="1378"/>
      <c r="AJ56" s="1019" t="s">
        <v>417</v>
      </c>
      <c r="AK56" s="1413" t="s">
        <v>734</v>
      </c>
      <c r="AL56" s="1378"/>
      <c r="AM56" s="1378"/>
      <c r="AN56" s="1378"/>
      <c r="AO56" s="1378"/>
      <c r="AP56" s="1378"/>
      <c r="AQ56" s="1015">
        <v>3207076847</v>
      </c>
      <c r="AR56" s="1053">
        <v>0</v>
      </c>
      <c r="AS56" s="1015">
        <v>0</v>
      </c>
      <c r="AT56" s="1015">
        <v>0</v>
      </c>
      <c r="AU56" s="1015">
        <v>0</v>
      </c>
      <c r="AV56" s="1053">
        <v>259678000</v>
      </c>
      <c r="AW56" s="1015">
        <v>259678000</v>
      </c>
      <c r="AX56" s="1053">
        <v>259678000</v>
      </c>
      <c r="AY56" s="1015">
        <v>0</v>
      </c>
      <c r="AZ56" s="1053">
        <v>259678000</v>
      </c>
      <c r="BA56" s="1015">
        <v>0</v>
      </c>
      <c r="BB56" s="1015">
        <v>259678000</v>
      </c>
      <c r="BC56" s="1015">
        <v>0</v>
      </c>
      <c r="BD56" s="1015">
        <v>0</v>
      </c>
      <c r="BG56" s="1057">
        <v>3207076847</v>
      </c>
      <c r="BH56" s="1057">
        <v>0</v>
      </c>
      <c r="BI56" s="1057">
        <v>0</v>
      </c>
      <c r="BJ56" s="1057">
        <v>0</v>
      </c>
      <c r="BK56" s="1057">
        <v>0</v>
      </c>
      <c r="BL56" s="1057">
        <v>259678000</v>
      </c>
      <c r="BM56" s="1057">
        <v>259678000</v>
      </c>
      <c r="BN56" s="1057">
        <v>259678000</v>
      </c>
      <c r="BO56" s="1057">
        <v>0</v>
      </c>
      <c r="BP56" s="1057">
        <v>259678000</v>
      </c>
      <c r="BQ56" s="1057">
        <v>0</v>
      </c>
      <c r="BR56" s="1057">
        <v>259678000</v>
      </c>
      <c r="BS56" s="1057">
        <v>0</v>
      </c>
      <c r="BT56" s="1057">
        <v>0</v>
      </c>
    </row>
    <row r="57" spans="1:72" ht="23.1" customHeight="1" x14ac:dyDescent="0.2">
      <c r="A57" s="1008" t="str">
        <f t="shared" si="0"/>
        <v>A105710</v>
      </c>
      <c r="B57" s="1411" t="s">
        <v>361</v>
      </c>
      <c r="C57" s="1378"/>
      <c r="D57" s="1411" t="s">
        <v>738</v>
      </c>
      <c r="E57" s="1378"/>
      <c r="F57" s="1411" t="s">
        <v>739</v>
      </c>
      <c r="G57" s="1378"/>
      <c r="H57" s="1411" t="s">
        <v>743</v>
      </c>
      <c r="I57" s="1378"/>
      <c r="J57" s="1411" t="s">
        <v>754</v>
      </c>
      <c r="K57" s="1378"/>
      <c r="L57" s="1378"/>
      <c r="M57" s="1411"/>
      <c r="N57" s="1378"/>
      <c r="O57" s="1378"/>
      <c r="P57" s="1411"/>
      <c r="Q57" s="1378"/>
      <c r="R57" s="1411"/>
      <c r="S57" s="1378"/>
      <c r="T57" s="1412" t="s">
        <v>386</v>
      </c>
      <c r="U57" s="1378"/>
      <c r="V57" s="1378"/>
      <c r="W57" s="1378"/>
      <c r="X57" s="1378"/>
      <c r="Y57" s="1378"/>
      <c r="Z57" s="1378"/>
      <c r="AA57" s="1378"/>
      <c r="AB57" s="1411" t="s">
        <v>732</v>
      </c>
      <c r="AC57" s="1378"/>
      <c r="AD57" s="1378"/>
      <c r="AE57" s="1378"/>
      <c r="AF57" s="1378"/>
      <c r="AG57" s="1411" t="s">
        <v>733</v>
      </c>
      <c r="AH57" s="1378"/>
      <c r="AI57" s="1378"/>
      <c r="AJ57" s="1019" t="s">
        <v>417</v>
      </c>
      <c r="AK57" s="1413" t="s">
        <v>734</v>
      </c>
      <c r="AL57" s="1378"/>
      <c r="AM57" s="1378"/>
      <c r="AN57" s="1378"/>
      <c r="AO57" s="1378"/>
      <c r="AP57" s="1378"/>
      <c r="AQ57" s="1015">
        <v>534630552</v>
      </c>
      <c r="AR57" s="1053">
        <v>0</v>
      </c>
      <c r="AS57" s="1015">
        <v>0</v>
      </c>
      <c r="AT57" s="1015">
        <v>0</v>
      </c>
      <c r="AU57" s="1015">
        <v>0</v>
      </c>
      <c r="AV57" s="1053">
        <v>43275500</v>
      </c>
      <c r="AW57" s="1015">
        <v>43275500</v>
      </c>
      <c r="AX57" s="1053">
        <v>43275500</v>
      </c>
      <c r="AY57" s="1015">
        <v>0</v>
      </c>
      <c r="AZ57" s="1053">
        <v>43275500</v>
      </c>
      <c r="BA57" s="1015">
        <v>0</v>
      </c>
      <c r="BB57" s="1015">
        <v>43275500</v>
      </c>
      <c r="BC57" s="1015">
        <v>0</v>
      </c>
      <c r="BD57" s="1015">
        <v>0</v>
      </c>
      <c r="BG57" s="1057">
        <v>534630552</v>
      </c>
      <c r="BH57" s="1057">
        <v>0</v>
      </c>
      <c r="BI57" s="1057">
        <v>0</v>
      </c>
      <c r="BJ57" s="1057">
        <v>0</v>
      </c>
      <c r="BK57" s="1057">
        <v>0</v>
      </c>
      <c r="BL57" s="1057">
        <v>43275500</v>
      </c>
      <c r="BM57" s="1057">
        <v>43275500</v>
      </c>
      <c r="BN57" s="1057">
        <v>43275500</v>
      </c>
      <c r="BO57" s="1057">
        <v>0</v>
      </c>
      <c r="BP57" s="1057">
        <v>43275500</v>
      </c>
      <c r="BQ57" s="1057">
        <v>0</v>
      </c>
      <c r="BR57" s="1057">
        <v>43275500</v>
      </c>
      <c r="BS57" s="1057">
        <v>0</v>
      </c>
      <c r="BT57" s="1057">
        <v>0</v>
      </c>
    </row>
    <row r="58" spans="1:72" ht="23.1" customHeight="1" x14ac:dyDescent="0.2">
      <c r="A58" s="1008" t="str">
        <f t="shared" si="0"/>
        <v>A105810</v>
      </c>
      <c r="B58" s="1411" t="s">
        <v>361</v>
      </c>
      <c r="C58" s="1378"/>
      <c r="D58" s="1411" t="s">
        <v>738</v>
      </c>
      <c r="E58" s="1378"/>
      <c r="F58" s="1411" t="s">
        <v>739</v>
      </c>
      <c r="G58" s="1378"/>
      <c r="H58" s="1411" t="s">
        <v>743</v>
      </c>
      <c r="I58" s="1378"/>
      <c r="J58" s="1411" t="s">
        <v>755</v>
      </c>
      <c r="K58" s="1378"/>
      <c r="L58" s="1378"/>
      <c r="M58" s="1411"/>
      <c r="N58" s="1378"/>
      <c r="O58" s="1378"/>
      <c r="P58" s="1411"/>
      <c r="Q58" s="1378"/>
      <c r="R58" s="1411"/>
      <c r="S58" s="1378"/>
      <c r="T58" s="1412" t="s">
        <v>387</v>
      </c>
      <c r="U58" s="1378"/>
      <c r="V58" s="1378"/>
      <c r="W58" s="1378"/>
      <c r="X58" s="1378"/>
      <c r="Y58" s="1378"/>
      <c r="Z58" s="1378"/>
      <c r="AA58" s="1378"/>
      <c r="AB58" s="1411" t="s">
        <v>732</v>
      </c>
      <c r="AC58" s="1378"/>
      <c r="AD58" s="1378"/>
      <c r="AE58" s="1378"/>
      <c r="AF58" s="1378"/>
      <c r="AG58" s="1411" t="s">
        <v>733</v>
      </c>
      <c r="AH58" s="1378"/>
      <c r="AI58" s="1378"/>
      <c r="AJ58" s="1019" t="s">
        <v>417</v>
      </c>
      <c r="AK58" s="1413" t="s">
        <v>734</v>
      </c>
      <c r="AL58" s="1378"/>
      <c r="AM58" s="1378"/>
      <c r="AN58" s="1378"/>
      <c r="AO58" s="1378"/>
      <c r="AP58" s="1378"/>
      <c r="AQ58" s="1015">
        <v>534630583</v>
      </c>
      <c r="AR58" s="1053">
        <v>0</v>
      </c>
      <c r="AS58" s="1015">
        <v>0</v>
      </c>
      <c r="AT58" s="1015">
        <v>0</v>
      </c>
      <c r="AU58" s="1015">
        <v>0</v>
      </c>
      <c r="AV58" s="1053">
        <v>43275500</v>
      </c>
      <c r="AW58" s="1015">
        <v>43275500</v>
      </c>
      <c r="AX58" s="1053">
        <v>43275500</v>
      </c>
      <c r="AY58" s="1015">
        <v>0</v>
      </c>
      <c r="AZ58" s="1053">
        <v>43275500</v>
      </c>
      <c r="BA58" s="1015">
        <v>0</v>
      </c>
      <c r="BB58" s="1015">
        <v>43275500</v>
      </c>
      <c r="BC58" s="1015">
        <v>0</v>
      </c>
      <c r="BD58" s="1015">
        <v>0</v>
      </c>
      <c r="BG58" s="1057">
        <v>534630583</v>
      </c>
      <c r="BH58" s="1057">
        <v>0</v>
      </c>
      <c r="BI58" s="1057">
        <v>0</v>
      </c>
      <c r="BJ58" s="1057">
        <v>0</v>
      </c>
      <c r="BK58" s="1057">
        <v>0</v>
      </c>
      <c r="BL58" s="1057">
        <v>43275500</v>
      </c>
      <c r="BM58" s="1057">
        <v>43275500</v>
      </c>
      <c r="BN58" s="1057">
        <v>43275500</v>
      </c>
      <c r="BO58" s="1057">
        <v>0</v>
      </c>
      <c r="BP58" s="1057">
        <v>43275500</v>
      </c>
      <c r="BQ58" s="1057">
        <v>0</v>
      </c>
      <c r="BR58" s="1057">
        <v>43275500</v>
      </c>
      <c r="BS58" s="1057">
        <v>0</v>
      </c>
      <c r="BT58" s="1057">
        <v>0</v>
      </c>
    </row>
    <row r="59" spans="1:72" ht="23.1" customHeight="1" x14ac:dyDescent="0.2">
      <c r="A59" s="1008" t="str">
        <f t="shared" si="0"/>
        <v>A105910</v>
      </c>
      <c r="B59" s="1411" t="s">
        <v>361</v>
      </c>
      <c r="C59" s="1378"/>
      <c r="D59" s="1411" t="s">
        <v>738</v>
      </c>
      <c r="E59" s="1378"/>
      <c r="F59" s="1411" t="s">
        <v>739</v>
      </c>
      <c r="G59" s="1378"/>
      <c r="H59" s="1411" t="s">
        <v>743</v>
      </c>
      <c r="I59" s="1378"/>
      <c r="J59" s="1411" t="s">
        <v>747</v>
      </c>
      <c r="K59" s="1378"/>
      <c r="L59" s="1378"/>
      <c r="M59" s="1411"/>
      <c r="N59" s="1378"/>
      <c r="O59" s="1378"/>
      <c r="P59" s="1411"/>
      <c r="Q59" s="1378"/>
      <c r="R59" s="1411"/>
      <c r="S59" s="1378"/>
      <c r="T59" s="1412" t="s">
        <v>388</v>
      </c>
      <c r="U59" s="1378"/>
      <c r="V59" s="1378"/>
      <c r="W59" s="1378"/>
      <c r="X59" s="1378"/>
      <c r="Y59" s="1378"/>
      <c r="Z59" s="1378"/>
      <c r="AA59" s="1378"/>
      <c r="AB59" s="1411" t="s">
        <v>732</v>
      </c>
      <c r="AC59" s="1378"/>
      <c r="AD59" s="1378"/>
      <c r="AE59" s="1378"/>
      <c r="AF59" s="1378"/>
      <c r="AG59" s="1411" t="s">
        <v>733</v>
      </c>
      <c r="AH59" s="1378"/>
      <c r="AI59" s="1378"/>
      <c r="AJ59" s="1019" t="s">
        <v>417</v>
      </c>
      <c r="AK59" s="1413" t="s">
        <v>734</v>
      </c>
      <c r="AL59" s="1378"/>
      <c r="AM59" s="1378"/>
      <c r="AN59" s="1378"/>
      <c r="AO59" s="1378"/>
      <c r="AP59" s="1378"/>
      <c r="AQ59" s="1015">
        <v>1078819879</v>
      </c>
      <c r="AR59" s="1053">
        <v>0</v>
      </c>
      <c r="AS59" s="1015">
        <v>0</v>
      </c>
      <c r="AT59" s="1015">
        <v>0</v>
      </c>
      <c r="AU59" s="1015">
        <v>0</v>
      </c>
      <c r="AV59" s="1053">
        <v>86545200</v>
      </c>
      <c r="AW59" s="1015">
        <v>86545200</v>
      </c>
      <c r="AX59" s="1053">
        <v>86545200</v>
      </c>
      <c r="AY59" s="1015">
        <v>0</v>
      </c>
      <c r="AZ59" s="1053">
        <v>86545200</v>
      </c>
      <c r="BA59" s="1015">
        <v>0</v>
      </c>
      <c r="BB59" s="1015">
        <v>86545200</v>
      </c>
      <c r="BC59" s="1015">
        <v>0</v>
      </c>
      <c r="BD59" s="1015">
        <v>0</v>
      </c>
      <c r="BG59" s="1057">
        <v>1078819879</v>
      </c>
      <c r="BH59" s="1057">
        <v>0</v>
      </c>
      <c r="BI59" s="1057">
        <v>0</v>
      </c>
      <c r="BJ59" s="1057">
        <v>0</v>
      </c>
      <c r="BK59" s="1057">
        <v>0</v>
      </c>
      <c r="BL59" s="1057">
        <v>86545200</v>
      </c>
      <c r="BM59" s="1057">
        <v>86545200</v>
      </c>
      <c r="BN59" s="1057">
        <v>86545200</v>
      </c>
      <c r="BO59" s="1057">
        <v>0</v>
      </c>
      <c r="BP59" s="1057">
        <v>86545200</v>
      </c>
      <c r="BQ59" s="1057">
        <v>0</v>
      </c>
      <c r="BR59" s="1057">
        <v>86545200</v>
      </c>
      <c r="BS59" s="1057">
        <v>0</v>
      </c>
      <c r="BT59" s="1057">
        <v>0</v>
      </c>
    </row>
    <row r="60" spans="1:72" ht="23.1" customHeight="1" x14ac:dyDescent="0.2">
      <c r="A60" s="1008" t="str">
        <f t="shared" si="0"/>
        <v>A210</v>
      </c>
      <c r="B60" s="1403" t="s">
        <v>361</v>
      </c>
      <c r="C60" s="1378"/>
      <c r="D60" s="1403" t="s">
        <v>741</v>
      </c>
      <c r="E60" s="1378"/>
      <c r="F60" s="1403"/>
      <c r="G60" s="1378"/>
      <c r="H60" s="1403"/>
      <c r="I60" s="1378"/>
      <c r="J60" s="1403"/>
      <c r="K60" s="1378"/>
      <c r="L60" s="1378"/>
      <c r="M60" s="1403"/>
      <c r="N60" s="1378"/>
      <c r="O60" s="1378"/>
      <c r="P60" s="1403"/>
      <c r="Q60" s="1378"/>
      <c r="R60" s="1403"/>
      <c r="S60" s="1378"/>
      <c r="T60" s="1402" t="s">
        <v>59</v>
      </c>
      <c r="U60" s="1378"/>
      <c r="V60" s="1378"/>
      <c r="W60" s="1378"/>
      <c r="X60" s="1378"/>
      <c r="Y60" s="1378"/>
      <c r="Z60" s="1378"/>
      <c r="AA60" s="1378"/>
      <c r="AB60" s="1403" t="s">
        <v>732</v>
      </c>
      <c r="AC60" s="1378"/>
      <c r="AD60" s="1378"/>
      <c r="AE60" s="1378"/>
      <c r="AF60" s="1378"/>
      <c r="AG60" s="1403" t="s">
        <v>733</v>
      </c>
      <c r="AH60" s="1378"/>
      <c r="AI60" s="1378"/>
      <c r="AJ60" s="1016" t="s">
        <v>417</v>
      </c>
      <c r="AK60" s="1404" t="s">
        <v>734</v>
      </c>
      <c r="AL60" s="1378"/>
      <c r="AM60" s="1378"/>
      <c r="AN60" s="1378"/>
      <c r="AO60" s="1378"/>
      <c r="AP60" s="1378"/>
      <c r="AQ60" s="1015">
        <v>15227793192</v>
      </c>
      <c r="AR60" s="1053">
        <v>651819471.39999998</v>
      </c>
      <c r="AS60" s="1015">
        <v>249128536.52000001</v>
      </c>
      <c r="AT60" s="1015">
        <v>40295692</v>
      </c>
      <c r="AU60" s="1015">
        <v>0</v>
      </c>
      <c r="AV60" s="1053">
        <v>619885995.54999995</v>
      </c>
      <c r="AW60" s="1015">
        <v>31933475.850000001</v>
      </c>
      <c r="AX60" s="1053">
        <v>999010507</v>
      </c>
      <c r="AY60" s="1015">
        <v>379124511.44999999</v>
      </c>
      <c r="AZ60" s="1053">
        <v>968614572</v>
      </c>
      <c r="BA60" s="1015">
        <v>30395935</v>
      </c>
      <c r="BB60" s="1015">
        <v>962091797</v>
      </c>
      <c r="BC60" s="1015">
        <v>6522775</v>
      </c>
      <c r="BD60" s="1015">
        <v>8500</v>
      </c>
      <c r="BG60" s="1057">
        <v>15227793192</v>
      </c>
      <c r="BH60" s="1057">
        <v>651819471.39999998</v>
      </c>
      <c r="BI60" s="1057">
        <v>249128536.52000001</v>
      </c>
      <c r="BJ60" s="1057">
        <v>40295692</v>
      </c>
      <c r="BK60" s="1057">
        <v>0</v>
      </c>
      <c r="BL60" s="1057">
        <v>619885995.54999995</v>
      </c>
      <c r="BM60" s="1057">
        <v>31933475.850000001</v>
      </c>
      <c r="BN60" s="1057">
        <v>999010507</v>
      </c>
      <c r="BO60" s="1057">
        <v>379124511.44999999</v>
      </c>
      <c r="BP60" s="1057">
        <v>968614572</v>
      </c>
      <c r="BQ60" s="1057">
        <v>30395935</v>
      </c>
      <c r="BR60" s="1057">
        <v>962091797</v>
      </c>
      <c r="BS60" s="1057">
        <v>6522775</v>
      </c>
      <c r="BT60" s="1057">
        <v>8500</v>
      </c>
    </row>
    <row r="61" spans="1:72" ht="23.1" customHeight="1" x14ac:dyDescent="0.2">
      <c r="A61" s="1008" t="str">
        <f t="shared" si="0"/>
        <v>A2010</v>
      </c>
      <c r="B61" s="1403" t="s">
        <v>361</v>
      </c>
      <c r="C61" s="1378"/>
      <c r="D61" s="1403" t="s">
        <v>741</v>
      </c>
      <c r="E61" s="1378"/>
      <c r="F61" s="1403" t="s">
        <v>739</v>
      </c>
      <c r="G61" s="1378"/>
      <c r="H61" s="1403"/>
      <c r="I61" s="1378"/>
      <c r="J61" s="1403"/>
      <c r="K61" s="1378"/>
      <c r="L61" s="1378"/>
      <c r="M61" s="1403"/>
      <c r="N61" s="1378"/>
      <c r="O61" s="1378"/>
      <c r="P61" s="1403"/>
      <c r="Q61" s="1378"/>
      <c r="R61" s="1403"/>
      <c r="S61" s="1378"/>
      <c r="T61" s="1402" t="s">
        <v>59</v>
      </c>
      <c r="U61" s="1378"/>
      <c r="V61" s="1378"/>
      <c r="W61" s="1378"/>
      <c r="X61" s="1378"/>
      <c r="Y61" s="1378"/>
      <c r="Z61" s="1378"/>
      <c r="AA61" s="1378"/>
      <c r="AB61" s="1403" t="s">
        <v>732</v>
      </c>
      <c r="AC61" s="1378"/>
      <c r="AD61" s="1378"/>
      <c r="AE61" s="1378"/>
      <c r="AF61" s="1378"/>
      <c r="AG61" s="1403" t="s">
        <v>733</v>
      </c>
      <c r="AH61" s="1378"/>
      <c r="AI61" s="1378"/>
      <c r="AJ61" s="1016" t="s">
        <v>417</v>
      </c>
      <c r="AK61" s="1404" t="s">
        <v>734</v>
      </c>
      <c r="AL61" s="1378"/>
      <c r="AM61" s="1378"/>
      <c r="AN61" s="1378"/>
      <c r="AO61" s="1378"/>
      <c r="AP61" s="1378"/>
      <c r="AQ61" s="1015">
        <v>15227793192</v>
      </c>
      <c r="AR61" s="1053">
        <v>651819471.39999998</v>
      </c>
      <c r="AS61" s="1015">
        <v>249128536.52000001</v>
      </c>
      <c r="AT61" s="1015">
        <v>40295692</v>
      </c>
      <c r="AU61" s="1015">
        <v>0</v>
      </c>
      <c r="AV61" s="1053">
        <v>619885995.54999995</v>
      </c>
      <c r="AW61" s="1015">
        <v>31933475.850000001</v>
      </c>
      <c r="AX61" s="1053">
        <v>999010507</v>
      </c>
      <c r="AY61" s="1015">
        <v>379124511.44999999</v>
      </c>
      <c r="AZ61" s="1053">
        <v>968614572</v>
      </c>
      <c r="BA61" s="1015">
        <v>30395935</v>
      </c>
      <c r="BB61" s="1015">
        <v>962091797</v>
      </c>
      <c r="BC61" s="1015">
        <v>6522775</v>
      </c>
      <c r="BD61" s="1015">
        <v>8500</v>
      </c>
      <c r="BG61" s="1057">
        <v>15227793192</v>
      </c>
      <c r="BH61" s="1057">
        <v>651819471.39999998</v>
      </c>
      <c r="BI61" s="1057">
        <v>249128536.52000001</v>
      </c>
      <c r="BJ61" s="1057">
        <v>40295692</v>
      </c>
      <c r="BK61" s="1057">
        <v>0</v>
      </c>
      <c r="BL61" s="1057">
        <v>619885995.54999995</v>
      </c>
      <c r="BM61" s="1057">
        <v>31933475.850000001</v>
      </c>
      <c r="BN61" s="1057">
        <v>999010507</v>
      </c>
      <c r="BO61" s="1057">
        <v>379124511.44999999</v>
      </c>
      <c r="BP61" s="1057">
        <v>968614572</v>
      </c>
      <c r="BQ61" s="1057">
        <v>30395935</v>
      </c>
      <c r="BR61" s="1057">
        <v>962091797</v>
      </c>
      <c r="BS61" s="1057">
        <v>6522775</v>
      </c>
      <c r="BT61" s="1057">
        <v>8500</v>
      </c>
    </row>
    <row r="62" spans="1:72" ht="23.1" customHeight="1" x14ac:dyDescent="0.2">
      <c r="A62" s="1008" t="str">
        <f t="shared" si="0"/>
        <v>A20310</v>
      </c>
      <c r="B62" s="1411" t="s">
        <v>361</v>
      </c>
      <c r="C62" s="1378"/>
      <c r="D62" s="1411" t="s">
        <v>741</v>
      </c>
      <c r="E62" s="1378"/>
      <c r="F62" s="1411" t="s">
        <v>739</v>
      </c>
      <c r="G62" s="1378"/>
      <c r="H62" s="1411" t="s">
        <v>748</v>
      </c>
      <c r="I62" s="1378"/>
      <c r="J62" s="1411"/>
      <c r="K62" s="1378"/>
      <c r="L62" s="1378"/>
      <c r="M62" s="1411"/>
      <c r="N62" s="1378"/>
      <c r="O62" s="1378"/>
      <c r="P62" s="1411"/>
      <c r="Q62" s="1378"/>
      <c r="R62" s="1411"/>
      <c r="S62" s="1378"/>
      <c r="T62" s="1412" t="s">
        <v>625</v>
      </c>
      <c r="U62" s="1378"/>
      <c r="V62" s="1378"/>
      <c r="W62" s="1378"/>
      <c r="X62" s="1378"/>
      <c r="Y62" s="1378"/>
      <c r="Z62" s="1378"/>
      <c r="AA62" s="1378"/>
      <c r="AB62" s="1411" t="s">
        <v>732</v>
      </c>
      <c r="AC62" s="1378"/>
      <c r="AD62" s="1378"/>
      <c r="AE62" s="1378"/>
      <c r="AF62" s="1378"/>
      <c r="AG62" s="1411" t="s">
        <v>733</v>
      </c>
      <c r="AH62" s="1378"/>
      <c r="AI62" s="1378"/>
      <c r="AJ62" s="1019" t="s">
        <v>417</v>
      </c>
      <c r="AK62" s="1413" t="s">
        <v>734</v>
      </c>
      <c r="AL62" s="1378"/>
      <c r="AM62" s="1378"/>
      <c r="AN62" s="1378"/>
      <c r="AO62" s="1378"/>
      <c r="AP62" s="1378"/>
      <c r="AQ62" s="1015">
        <v>334000000</v>
      </c>
      <c r="AR62" s="1053">
        <v>0</v>
      </c>
      <c r="AS62" s="1015">
        <v>14075821</v>
      </c>
      <c r="AT62" s="1015">
        <v>0</v>
      </c>
      <c r="AU62" s="1015">
        <v>0</v>
      </c>
      <c r="AV62" s="1053">
        <v>0</v>
      </c>
      <c r="AW62" s="1015">
        <v>0</v>
      </c>
      <c r="AX62" s="1053">
        <v>0</v>
      </c>
      <c r="AY62" s="1015">
        <v>0</v>
      </c>
      <c r="AZ62" s="1053">
        <v>0</v>
      </c>
      <c r="BA62" s="1015">
        <v>0</v>
      </c>
      <c r="BB62" s="1015">
        <v>0</v>
      </c>
      <c r="BC62" s="1015">
        <v>0</v>
      </c>
      <c r="BD62" s="1015">
        <v>0</v>
      </c>
      <c r="BG62" s="1057">
        <v>334000000</v>
      </c>
      <c r="BH62" s="1057">
        <v>0</v>
      </c>
      <c r="BI62" s="1057">
        <v>14075821</v>
      </c>
      <c r="BJ62" s="1057">
        <v>0</v>
      </c>
      <c r="BK62" s="1057">
        <v>0</v>
      </c>
      <c r="BL62" s="1057">
        <v>0</v>
      </c>
      <c r="BM62" s="1057">
        <v>0</v>
      </c>
      <c r="BN62" s="1057">
        <v>0</v>
      </c>
      <c r="BO62" s="1057">
        <v>0</v>
      </c>
      <c r="BP62" s="1057">
        <v>0</v>
      </c>
      <c r="BQ62" s="1057">
        <v>0</v>
      </c>
      <c r="BR62" s="1057">
        <v>0</v>
      </c>
      <c r="BS62" s="1057">
        <v>0</v>
      </c>
      <c r="BT62" s="1057">
        <v>0</v>
      </c>
    </row>
    <row r="63" spans="1:72" ht="23.1" customHeight="1" x14ac:dyDescent="0.2">
      <c r="A63" s="1008" t="str">
        <f t="shared" si="0"/>
        <v>A2035010</v>
      </c>
      <c r="B63" s="1403" t="s">
        <v>361</v>
      </c>
      <c r="C63" s="1378"/>
      <c r="D63" s="1403" t="s">
        <v>741</v>
      </c>
      <c r="E63" s="1378"/>
      <c r="F63" s="1403" t="s">
        <v>739</v>
      </c>
      <c r="G63" s="1378"/>
      <c r="H63" s="1403" t="s">
        <v>748</v>
      </c>
      <c r="I63" s="1378"/>
      <c r="J63" s="1403" t="s">
        <v>756</v>
      </c>
      <c r="K63" s="1378"/>
      <c r="L63" s="1378"/>
      <c r="M63" s="1403"/>
      <c r="N63" s="1378"/>
      <c r="O63" s="1378"/>
      <c r="P63" s="1403"/>
      <c r="Q63" s="1378"/>
      <c r="R63" s="1403"/>
      <c r="S63" s="1378"/>
      <c r="T63" s="1402" t="s">
        <v>632</v>
      </c>
      <c r="U63" s="1378"/>
      <c r="V63" s="1378"/>
      <c r="W63" s="1378"/>
      <c r="X63" s="1378"/>
      <c r="Y63" s="1378"/>
      <c r="Z63" s="1378"/>
      <c r="AA63" s="1378"/>
      <c r="AB63" s="1403" t="s">
        <v>732</v>
      </c>
      <c r="AC63" s="1378"/>
      <c r="AD63" s="1378"/>
      <c r="AE63" s="1378"/>
      <c r="AF63" s="1378"/>
      <c r="AG63" s="1403" t="s">
        <v>733</v>
      </c>
      <c r="AH63" s="1378"/>
      <c r="AI63" s="1378"/>
      <c r="AJ63" s="1016" t="s">
        <v>417</v>
      </c>
      <c r="AK63" s="1404" t="s">
        <v>734</v>
      </c>
      <c r="AL63" s="1378"/>
      <c r="AM63" s="1378"/>
      <c r="AN63" s="1378"/>
      <c r="AO63" s="1378"/>
      <c r="AP63" s="1378"/>
      <c r="AQ63" s="1015">
        <v>334000000</v>
      </c>
      <c r="AR63" s="1053">
        <v>0</v>
      </c>
      <c r="AS63" s="1015">
        <v>14075821</v>
      </c>
      <c r="AT63" s="1015">
        <v>0</v>
      </c>
      <c r="AU63" s="1015">
        <v>0</v>
      </c>
      <c r="AV63" s="1053">
        <v>0</v>
      </c>
      <c r="AW63" s="1015">
        <v>0</v>
      </c>
      <c r="AX63" s="1053">
        <v>0</v>
      </c>
      <c r="AY63" s="1015">
        <v>0</v>
      </c>
      <c r="AZ63" s="1053">
        <v>0</v>
      </c>
      <c r="BA63" s="1015">
        <v>0</v>
      </c>
      <c r="BB63" s="1015">
        <v>0</v>
      </c>
      <c r="BC63" s="1015">
        <v>0</v>
      </c>
      <c r="BD63" s="1015">
        <v>0</v>
      </c>
      <c r="BG63" s="1057">
        <v>334000000</v>
      </c>
      <c r="BH63" s="1057">
        <v>0</v>
      </c>
      <c r="BI63" s="1057">
        <v>14075821</v>
      </c>
      <c r="BJ63" s="1057">
        <v>0</v>
      </c>
      <c r="BK63" s="1057">
        <v>0</v>
      </c>
      <c r="BL63" s="1057">
        <v>0</v>
      </c>
      <c r="BM63" s="1057">
        <v>0</v>
      </c>
      <c r="BN63" s="1057">
        <v>0</v>
      </c>
      <c r="BO63" s="1057">
        <v>0</v>
      </c>
      <c r="BP63" s="1057">
        <v>0</v>
      </c>
      <c r="BQ63" s="1057">
        <v>0</v>
      </c>
      <c r="BR63" s="1057">
        <v>0</v>
      </c>
      <c r="BS63" s="1057">
        <v>0</v>
      </c>
      <c r="BT63" s="1057">
        <v>0</v>
      </c>
    </row>
    <row r="64" spans="1:72" ht="23.1" customHeight="1" x14ac:dyDescent="0.2">
      <c r="A64" s="1008" t="str">
        <f t="shared" si="0"/>
        <v>A20350210</v>
      </c>
      <c r="B64" s="1411" t="s">
        <v>361</v>
      </c>
      <c r="C64" s="1378"/>
      <c r="D64" s="1411" t="s">
        <v>741</v>
      </c>
      <c r="E64" s="1378"/>
      <c r="F64" s="1411" t="s">
        <v>739</v>
      </c>
      <c r="G64" s="1378"/>
      <c r="H64" s="1411" t="s">
        <v>748</v>
      </c>
      <c r="I64" s="1378"/>
      <c r="J64" s="1411" t="s">
        <v>756</v>
      </c>
      <c r="K64" s="1378"/>
      <c r="L64" s="1378"/>
      <c r="M64" s="1411" t="s">
        <v>741</v>
      </c>
      <c r="N64" s="1378"/>
      <c r="O64" s="1378"/>
      <c r="P64" s="1411"/>
      <c r="Q64" s="1378"/>
      <c r="R64" s="1411"/>
      <c r="S64" s="1378"/>
      <c r="T64" s="1412" t="s">
        <v>389</v>
      </c>
      <c r="U64" s="1378"/>
      <c r="V64" s="1378"/>
      <c r="W64" s="1378"/>
      <c r="X64" s="1378"/>
      <c r="Y64" s="1378"/>
      <c r="Z64" s="1378"/>
      <c r="AA64" s="1378"/>
      <c r="AB64" s="1411" t="s">
        <v>732</v>
      </c>
      <c r="AC64" s="1378"/>
      <c r="AD64" s="1378"/>
      <c r="AE64" s="1378"/>
      <c r="AF64" s="1378"/>
      <c r="AG64" s="1411" t="s">
        <v>733</v>
      </c>
      <c r="AH64" s="1378"/>
      <c r="AI64" s="1378"/>
      <c r="AJ64" s="1019" t="s">
        <v>417</v>
      </c>
      <c r="AK64" s="1413" t="s">
        <v>734</v>
      </c>
      <c r="AL64" s="1378"/>
      <c r="AM64" s="1378"/>
      <c r="AN64" s="1378"/>
      <c r="AO64" s="1378"/>
      <c r="AP64" s="1378"/>
      <c r="AQ64" s="1015">
        <v>6375300</v>
      </c>
      <c r="AR64" s="1053">
        <v>0</v>
      </c>
      <c r="AS64" s="1015">
        <v>0</v>
      </c>
      <c r="AT64" s="1015">
        <v>0</v>
      </c>
      <c r="AU64" s="1015">
        <v>0</v>
      </c>
      <c r="AV64" s="1053">
        <v>0</v>
      </c>
      <c r="AW64" s="1015">
        <v>0</v>
      </c>
      <c r="AX64" s="1053">
        <v>0</v>
      </c>
      <c r="AY64" s="1015">
        <v>0</v>
      </c>
      <c r="AZ64" s="1053">
        <v>0</v>
      </c>
      <c r="BA64" s="1015">
        <v>0</v>
      </c>
      <c r="BB64" s="1015">
        <v>0</v>
      </c>
      <c r="BC64" s="1015">
        <v>0</v>
      </c>
      <c r="BD64" s="1015">
        <v>0</v>
      </c>
      <c r="BG64" s="1057">
        <v>6375300</v>
      </c>
      <c r="BH64" s="1057">
        <v>0</v>
      </c>
      <c r="BI64" s="1057">
        <v>0</v>
      </c>
      <c r="BJ64" s="1057">
        <v>0</v>
      </c>
      <c r="BK64" s="1057">
        <v>0</v>
      </c>
      <c r="BL64" s="1057">
        <v>0</v>
      </c>
      <c r="BM64" s="1057">
        <v>0</v>
      </c>
      <c r="BN64" s="1057">
        <v>0</v>
      </c>
      <c r="BO64" s="1057">
        <v>0</v>
      </c>
      <c r="BP64" s="1057">
        <v>0</v>
      </c>
      <c r="BQ64" s="1057">
        <v>0</v>
      </c>
      <c r="BR64" s="1057">
        <v>0</v>
      </c>
      <c r="BS64" s="1057">
        <v>0</v>
      </c>
      <c r="BT64" s="1057">
        <v>0</v>
      </c>
    </row>
    <row r="65" spans="1:72" ht="23.1" customHeight="1" x14ac:dyDescent="0.2">
      <c r="A65" s="1008" t="str">
        <f t="shared" si="0"/>
        <v>A20350310</v>
      </c>
      <c r="B65" s="1411" t="s">
        <v>361</v>
      </c>
      <c r="C65" s="1378"/>
      <c r="D65" s="1411" t="s">
        <v>741</v>
      </c>
      <c r="E65" s="1378"/>
      <c r="F65" s="1411" t="s">
        <v>739</v>
      </c>
      <c r="G65" s="1378"/>
      <c r="H65" s="1411" t="s">
        <v>748</v>
      </c>
      <c r="I65" s="1378"/>
      <c r="J65" s="1411" t="s">
        <v>756</v>
      </c>
      <c r="K65" s="1378"/>
      <c r="L65" s="1378"/>
      <c r="M65" s="1411" t="s">
        <v>748</v>
      </c>
      <c r="N65" s="1378"/>
      <c r="O65" s="1378"/>
      <c r="P65" s="1411"/>
      <c r="Q65" s="1378"/>
      <c r="R65" s="1411"/>
      <c r="S65" s="1378"/>
      <c r="T65" s="1412" t="s">
        <v>390</v>
      </c>
      <c r="U65" s="1378"/>
      <c r="V65" s="1378"/>
      <c r="W65" s="1378"/>
      <c r="X65" s="1378"/>
      <c r="Y65" s="1378"/>
      <c r="Z65" s="1378"/>
      <c r="AA65" s="1378"/>
      <c r="AB65" s="1411" t="s">
        <v>732</v>
      </c>
      <c r="AC65" s="1378"/>
      <c r="AD65" s="1378"/>
      <c r="AE65" s="1378"/>
      <c r="AF65" s="1378"/>
      <c r="AG65" s="1411" t="s">
        <v>733</v>
      </c>
      <c r="AH65" s="1378"/>
      <c r="AI65" s="1378"/>
      <c r="AJ65" s="1019" t="s">
        <v>417</v>
      </c>
      <c r="AK65" s="1413" t="s">
        <v>734</v>
      </c>
      <c r="AL65" s="1378"/>
      <c r="AM65" s="1378"/>
      <c r="AN65" s="1378"/>
      <c r="AO65" s="1378"/>
      <c r="AP65" s="1378"/>
      <c r="AQ65" s="1015">
        <v>326124700</v>
      </c>
      <c r="AR65" s="1053">
        <v>0</v>
      </c>
      <c r="AS65" s="1015">
        <v>13441741</v>
      </c>
      <c r="AT65" s="1015">
        <v>0</v>
      </c>
      <c r="AU65" s="1015">
        <v>0</v>
      </c>
      <c r="AV65" s="1053">
        <v>0</v>
      </c>
      <c r="AW65" s="1015">
        <v>0</v>
      </c>
      <c r="AX65" s="1053">
        <v>0</v>
      </c>
      <c r="AY65" s="1015">
        <v>0</v>
      </c>
      <c r="AZ65" s="1053">
        <v>0</v>
      </c>
      <c r="BA65" s="1015">
        <v>0</v>
      </c>
      <c r="BB65" s="1015">
        <v>0</v>
      </c>
      <c r="BC65" s="1015">
        <v>0</v>
      </c>
      <c r="BD65" s="1015">
        <v>0</v>
      </c>
      <c r="BG65" s="1057">
        <v>326124700</v>
      </c>
      <c r="BH65" s="1057">
        <v>0</v>
      </c>
      <c r="BI65" s="1057">
        <v>13441741</v>
      </c>
      <c r="BJ65" s="1057">
        <v>0</v>
      </c>
      <c r="BK65" s="1057">
        <v>0</v>
      </c>
      <c r="BL65" s="1057">
        <v>0</v>
      </c>
      <c r="BM65" s="1057">
        <v>0</v>
      </c>
      <c r="BN65" s="1057">
        <v>0</v>
      </c>
      <c r="BO65" s="1057">
        <v>0</v>
      </c>
      <c r="BP65" s="1057">
        <v>0</v>
      </c>
      <c r="BQ65" s="1057">
        <v>0</v>
      </c>
      <c r="BR65" s="1057">
        <v>0</v>
      </c>
      <c r="BS65" s="1057">
        <v>0</v>
      </c>
      <c r="BT65" s="1057">
        <v>0</v>
      </c>
    </row>
    <row r="66" spans="1:72" ht="23.1" customHeight="1" x14ac:dyDescent="0.2">
      <c r="A66" s="1008" t="str">
        <f t="shared" si="0"/>
        <v>A203501610</v>
      </c>
      <c r="B66" s="1411" t="s">
        <v>361</v>
      </c>
      <c r="C66" s="1378"/>
      <c r="D66" s="1411" t="s">
        <v>741</v>
      </c>
      <c r="E66" s="1378"/>
      <c r="F66" s="1411" t="s">
        <v>739</v>
      </c>
      <c r="G66" s="1378"/>
      <c r="H66" s="1411" t="s">
        <v>748</v>
      </c>
      <c r="I66" s="1378"/>
      <c r="J66" s="1411" t="s">
        <v>756</v>
      </c>
      <c r="K66" s="1378"/>
      <c r="L66" s="1378"/>
      <c r="M66" s="1411" t="s">
        <v>370</v>
      </c>
      <c r="N66" s="1378"/>
      <c r="O66" s="1378"/>
      <c r="P66" s="1411"/>
      <c r="Q66" s="1378"/>
      <c r="R66" s="1411"/>
      <c r="S66" s="1378"/>
      <c r="T66" s="1412" t="s">
        <v>391</v>
      </c>
      <c r="U66" s="1378"/>
      <c r="V66" s="1378"/>
      <c r="W66" s="1378"/>
      <c r="X66" s="1378"/>
      <c r="Y66" s="1378"/>
      <c r="Z66" s="1378"/>
      <c r="AA66" s="1378"/>
      <c r="AB66" s="1411" t="s">
        <v>732</v>
      </c>
      <c r="AC66" s="1378"/>
      <c r="AD66" s="1378"/>
      <c r="AE66" s="1378"/>
      <c r="AF66" s="1378"/>
      <c r="AG66" s="1411" t="s">
        <v>733</v>
      </c>
      <c r="AH66" s="1378"/>
      <c r="AI66" s="1378"/>
      <c r="AJ66" s="1019" t="s">
        <v>417</v>
      </c>
      <c r="AK66" s="1413" t="s">
        <v>734</v>
      </c>
      <c r="AL66" s="1378"/>
      <c r="AM66" s="1378"/>
      <c r="AN66" s="1378"/>
      <c r="AO66" s="1378"/>
      <c r="AP66" s="1378"/>
      <c r="AQ66" s="1015">
        <v>0</v>
      </c>
      <c r="AR66" s="1053">
        <v>0</v>
      </c>
      <c r="AS66" s="1015">
        <v>0</v>
      </c>
      <c r="AT66" s="1015">
        <v>0</v>
      </c>
      <c r="AU66" s="1015">
        <v>0</v>
      </c>
      <c r="AV66" s="1053">
        <v>0</v>
      </c>
      <c r="AW66" s="1015">
        <v>0</v>
      </c>
      <c r="AX66" s="1053">
        <v>0</v>
      </c>
      <c r="AY66" s="1015">
        <v>0</v>
      </c>
      <c r="AZ66" s="1053">
        <v>0</v>
      </c>
      <c r="BA66" s="1015">
        <v>0</v>
      </c>
      <c r="BB66" s="1015">
        <v>0</v>
      </c>
      <c r="BC66" s="1015">
        <v>0</v>
      </c>
      <c r="BD66" s="1015">
        <v>0</v>
      </c>
      <c r="BG66" s="1057">
        <v>0</v>
      </c>
      <c r="BH66" s="1057">
        <v>0</v>
      </c>
      <c r="BI66" s="1057">
        <v>0</v>
      </c>
      <c r="BJ66" s="1057">
        <v>0</v>
      </c>
      <c r="BK66" s="1057">
        <v>0</v>
      </c>
      <c r="BL66" s="1057">
        <v>0</v>
      </c>
      <c r="BM66" s="1057">
        <v>0</v>
      </c>
      <c r="BN66" s="1057">
        <v>0</v>
      </c>
      <c r="BO66" s="1057">
        <v>0</v>
      </c>
      <c r="BP66" s="1057">
        <v>0</v>
      </c>
      <c r="BQ66" s="1057">
        <v>0</v>
      </c>
      <c r="BR66" s="1057">
        <v>0</v>
      </c>
      <c r="BS66" s="1057">
        <v>0</v>
      </c>
      <c r="BT66" s="1057">
        <v>0</v>
      </c>
    </row>
    <row r="67" spans="1:72" ht="23.1" customHeight="1" x14ac:dyDescent="0.2">
      <c r="A67" s="1008" t="str">
        <f t="shared" si="0"/>
        <v>A203509010</v>
      </c>
      <c r="B67" s="1411" t="s">
        <v>361</v>
      </c>
      <c r="C67" s="1378"/>
      <c r="D67" s="1411" t="s">
        <v>741</v>
      </c>
      <c r="E67" s="1378"/>
      <c r="F67" s="1411" t="s">
        <v>739</v>
      </c>
      <c r="G67" s="1378"/>
      <c r="H67" s="1411" t="s">
        <v>748</v>
      </c>
      <c r="I67" s="1378"/>
      <c r="J67" s="1411" t="s">
        <v>756</v>
      </c>
      <c r="K67" s="1378"/>
      <c r="L67" s="1378"/>
      <c r="M67" s="1411" t="s">
        <v>757</v>
      </c>
      <c r="N67" s="1378"/>
      <c r="O67" s="1378"/>
      <c r="P67" s="1411"/>
      <c r="Q67" s="1378"/>
      <c r="R67" s="1411"/>
      <c r="S67" s="1378"/>
      <c r="T67" s="1412" t="s">
        <v>392</v>
      </c>
      <c r="U67" s="1378"/>
      <c r="V67" s="1378"/>
      <c r="W67" s="1378"/>
      <c r="X67" s="1378"/>
      <c r="Y67" s="1378"/>
      <c r="Z67" s="1378"/>
      <c r="AA67" s="1378"/>
      <c r="AB67" s="1411" t="s">
        <v>732</v>
      </c>
      <c r="AC67" s="1378"/>
      <c r="AD67" s="1378"/>
      <c r="AE67" s="1378"/>
      <c r="AF67" s="1378"/>
      <c r="AG67" s="1411" t="s">
        <v>733</v>
      </c>
      <c r="AH67" s="1378"/>
      <c r="AI67" s="1378"/>
      <c r="AJ67" s="1019" t="s">
        <v>417</v>
      </c>
      <c r="AK67" s="1413" t="s">
        <v>734</v>
      </c>
      <c r="AL67" s="1378"/>
      <c r="AM67" s="1378"/>
      <c r="AN67" s="1378"/>
      <c r="AO67" s="1378"/>
      <c r="AP67" s="1378"/>
      <c r="AQ67" s="1015">
        <v>1500000</v>
      </c>
      <c r="AR67" s="1053">
        <v>0</v>
      </c>
      <c r="AS67" s="1015">
        <v>634080</v>
      </c>
      <c r="AT67" s="1015">
        <v>0</v>
      </c>
      <c r="AU67" s="1015">
        <v>0</v>
      </c>
      <c r="AV67" s="1053">
        <v>0</v>
      </c>
      <c r="AW67" s="1015">
        <v>0</v>
      </c>
      <c r="AX67" s="1053">
        <v>0</v>
      </c>
      <c r="AY67" s="1015">
        <v>0</v>
      </c>
      <c r="AZ67" s="1053">
        <v>0</v>
      </c>
      <c r="BA67" s="1015">
        <v>0</v>
      </c>
      <c r="BB67" s="1015">
        <v>0</v>
      </c>
      <c r="BC67" s="1015">
        <v>0</v>
      </c>
      <c r="BD67" s="1015">
        <v>0</v>
      </c>
      <c r="BG67" s="1057">
        <v>1500000</v>
      </c>
      <c r="BH67" s="1057">
        <v>0</v>
      </c>
      <c r="BI67" s="1057">
        <v>634080</v>
      </c>
      <c r="BJ67" s="1057">
        <v>0</v>
      </c>
      <c r="BK67" s="1057">
        <v>0</v>
      </c>
      <c r="BL67" s="1057">
        <v>0</v>
      </c>
      <c r="BM67" s="1057">
        <v>0</v>
      </c>
      <c r="BN67" s="1057">
        <v>0</v>
      </c>
      <c r="BO67" s="1057">
        <v>0</v>
      </c>
      <c r="BP67" s="1057">
        <v>0</v>
      </c>
      <c r="BQ67" s="1057">
        <v>0</v>
      </c>
      <c r="BR67" s="1057">
        <v>0</v>
      </c>
      <c r="BS67" s="1057">
        <v>0</v>
      </c>
      <c r="BT67" s="1057">
        <v>0</v>
      </c>
    </row>
    <row r="68" spans="1:72" ht="23.1" customHeight="1" x14ac:dyDescent="0.2">
      <c r="A68" s="1008" t="str">
        <f t="shared" si="0"/>
        <v>A2035110</v>
      </c>
      <c r="B68" s="1403" t="s">
        <v>361</v>
      </c>
      <c r="C68" s="1378"/>
      <c r="D68" s="1403" t="s">
        <v>741</v>
      </c>
      <c r="E68" s="1378"/>
      <c r="F68" s="1403" t="s">
        <v>739</v>
      </c>
      <c r="G68" s="1378"/>
      <c r="H68" s="1403" t="s">
        <v>748</v>
      </c>
      <c r="I68" s="1378"/>
      <c r="J68" s="1403" t="s">
        <v>758</v>
      </c>
      <c r="K68" s="1378"/>
      <c r="L68" s="1378"/>
      <c r="M68" s="1403"/>
      <c r="N68" s="1378"/>
      <c r="O68" s="1378"/>
      <c r="P68" s="1403"/>
      <c r="Q68" s="1378"/>
      <c r="R68" s="1403"/>
      <c r="S68" s="1378"/>
      <c r="T68" s="1402" t="s">
        <v>628</v>
      </c>
      <c r="U68" s="1378"/>
      <c r="V68" s="1378"/>
      <c r="W68" s="1378"/>
      <c r="X68" s="1378"/>
      <c r="Y68" s="1378"/>
      <c r="Z68" s="1378"/>
      <c r="AA68" s="1378"/>
      <c r="AB68" s="1403" t="s">
        <v>732</v>
      </c>
      <c r="AC68" s="1378"/>
      <c r="AD68" s="1378"/>
      <c r="AE68" s="1378"/>
      <c r="AF68" s="1378"/>
      <c r="AG68" s="1403" t="s">
        <v>733</v>
      </c>
      <c r="AH68" s="1378"/>
      <c r="AI68" s="1378"/>
      <c r="AJ68" s="1016" t="s">
        <v>417</v>
      </c>
      <c r="AK68" s="1404" t="s">
        <v>734</v>
      </c>
      <c r="AL68" s="1378"/>
      <c r="AM68" s="1378"/>
      <c r="AN68" s="1378"/>
      <c r="AO68" s="1378"/>
      <c r="AP68" s="1378"/>
      <c r="AQ68" s="1015">
        <v>0</v>
      </c>
      <c r="AR68" s="1053">
        <v>0</v>
      </c>
      <c r="AS68" s="1015">
        <v>0</v>
      </c>
      <c r="AT68" s="1015">
        <v>0</v>
      </c>
      <c r="AU68" s="1015">
        <v>0</v>
      </c>
      <c r="AV68" s="1053">
        <v>0</v>
      </c>
      <c r="AW68" s="1015">
        <v>0</v>
      </c>
      <c r="AX68" s="1053">
        <v>0</v>
      </c>
      <c r="AY68" s="1015">
        <v>0</v>
      </c>
      <c r="AZ68" s="1053">
        <v>0</v>
      </c>
      <c r="BA68" s="1015">
        <v>0</v>
      </c>
      <c r="BB68" s="1015">
        <v>0</v>
      </c>
      <c r="BC68" s="1015">
        <v>0</v>
      </c>
      <c r="BD68" s="1015">
        <v>0</v>
      </c>
      <c r="BG68" s="1057">
        <v>0</v>
      </c>
      <c r="BH68" s="1057">
        <v>0</v>
      </c>
      <c r="BI68" s="1057">
        <v>0</v>
      </c>
      <c r="BJ68" s="1057">
        <v>0</v>
      </c>
      <c r="BK68" s="1057">
        <v>0</v>
      </c>
      <c r="BL68" s="1057">
        <v>0</v>
      </c>
      <c r="BM68" s="1057">
        <v>0</v>
      </c>
      <c r="BN68" s="1057">
        <v>0</v>
      </c>
      <c r="BO68" s="1057">
        <v>0</v>
      </c>
      <c r="BP68" s="1057">
        <v>0</v>
      </c>
      <c r="BQ68" s="1057">
        <v>0</v>
      </c>
      <c r="BR68" s="1057">
        <v>0</v>
      </c>
      <c r="BS68" s="1057">
        <v>0</v>
      </c>
      <c r="BT68" s="1057">
        <v>0</v>
      </c>
    </row>
    <row r="69" spans="1:72" ht="23.1" customHeight="1" x14ac:dyDescent="0.2">
      <c r="A69" s="1008" t="str">
        <f t="shared" si="0"/>
        <v>A20351110</v>
      </c>
      <c r="B69" s="1411" t="s">
        <v>361</v>
      </c>
      <c r="C69" s="1378"/>
      <c r="D69" s="1411" t="s">
        <v>741</v>
      </c>
      <c r="E69" s="1378"/>
      <c r="F69" s="1411" t="s">
        <v>739</v>
      </c>
      <c r="G69" s="1378"/>
      <c r="H69" s="1411" t="s">
        <v>748</v>
      </c>
      <c r="I69" s="1378"/>
      <c r="J69" s="1411" t="s">
        <v>758</v>
      </c>
      <c r="K69" s="1378"/>
      <c r="L69" s="1378"/>
      <c r="M69" s="1411" t="s">
        <v>738</v>
      </c>
      <c r="N69" s="1378"/>
      <c r="O69" s="1378"/>
      <c r="P69" s="1411"/>
      <c r="Q69" s="1378"/>
      <c r="R69" s="1411"/>
      <c r="S69" s="1378"/>
      <c r="T69" s="1412" t="s">
        <v>393</v>
      </c>
      <c r="U69" s="1378"/>
      <c r="V69" s="1378"/>
      <c r="W69" s="1378"/>
      <c r="X69" s="1378"/>
      <c r="Y69" s="1378"/>
      <c r="Z69" s="1378"/>
      <c r="AA69" s="1378"/>
      <c r="AB69" s="1411" t="s">
        <v>732</v>
      </c>
      <c r="AC69" s="1378"/>
      <c r="AD69" s="1378"/>
      <c r="AE69" s="1378"/>
      <c r="AF69" s="1378"/>
      <c r="AG69" s="1411" t="s">
        <v>733</v>
      </c>
      <c r="AH69" s="1378"/>
      <c r="AI69" s="1378"/>
      <c r="AJ69" s="1019" t="s">
        <v>417</v>
      </c>
      <c r="AK69" s="1413" t="s">
        <v>734</v>
      </c>
      <c r="AL69" s="1378"/>
      <c r="AM69" s="1378"/>
      <c r="AN69" s="1378"/>
      <c r="AO69" s="1378"/>
      <c r="AP69" s="1378"/>
      <c r="AQ69" s="1015">
        <v>0</v>
      </c>
      <c r="AR69" s="1053">
        <v>0</v>
      </c>
      <c r="AS69" s="1015">
        <v>0</v>
      </c>
      <c r="AT69" s="1015">
        <v>0</v>
      </c>
      <c r="AU69" s="1015">
        <v>0</v>
      </c>
      <c r="AV69" s="1053">
        <v>0</v>
      </c>
      <c r="AW69" s="1015">
        <v>0</v>
      </c>
      <c r="AX69" s="1053">
        <v>0</v>
      </c>
      <c r="AY69" s="1015">
        <v>0</v>
      </c>
      <c r="AZ69" s="1053">
        <v>0</v>
      </c>
      <c r="BA69" s="1015">
        <v>0</v>
      </c>
      <c r="BB69" s="1015">
        <v>0</v>
      </c>
      <c r="BC69" s="1015">
        <v>0</v>
      </c>
      <c r="BD69" s="1015">
        <v>0</v>
      </c>
      <c r="BG69" s="1057">
        <v>0</v>
      </c>
      <c r="BH69" s="1057">
        <v>0</v>
      </c>
      <c r="BI69" s="1057">
        <v>0</v>
      </c>
      <c r="BJ69" s="1057">
        <v>0</v>
      </c>
      <c r="BK69" s="1057">
        <v>0</v>
      </c>
      <c r="BL69" s="1057">
        <v>0</v>
      </c>
      <c r="BM69" s="1057">
        <v>0</v>
      </c>
      <c r="BN69" s="1057">
        <v>0</v>
      </c>
      <c r="BO69" s="1057">
        <v>0</v>
      </c>
      <c r="BP69" s="1057">
        <v>0</v>
      </c>
      <c r="BQ69" s="1057">
        <v>0</v>
      </c>
      <c r="BR69" s="1057">
        <v>0</v>
      </c>
      <c r="BS69" s="1057">
        <v>0</v>
      </c>
      <c r="BT69" s="1057">
        <v>0</v>
      </c>
    </row>
    <row r="70" spans="1:72" ht="23.1" customHeight="1" x14ac:dyDescent="0.2">
      <c r="A70" s="1008" t="str">
        <f t="shared" si="0"/>
        <v>A20351210</v>
      </c>
      <c r="B70" s="1411" t="s">
        <v>361</v>
      </c>
      <c r="C70" s="1378"/>
      <c r="D70" s="1411" t="s">
        <v>741</v>
      </c>
      <c r="E70" s="1378"/>
      <c r="F70" s="1411" t="s">
        <v>739</v>
      </c>
      <c r="G70" s="1378"/>
      <c r="H70" s="1411" t="s">
        <v>748</v>
      </c>
      <c r="I70" s="1378"/>
      <c r="J70" s="1411" t="s">
        <v>758</v>
      </c>
      <c r="K70" s="1378"/>
      <c r="L70" s="1378"/>
      <c r="M70" s="1411" t="s">
        <v>741</v>
      </c>
      <c r="N70" s="1378"/>
      <c r="O70" s="1378"/>
      <c r="P70" s="1411"/>
      <c r="Q70" s="1378"/>
      <c r="R70" s="1411"/>
      <c r="S70" s="1378"/>
      <c r="T70" s="1412" t="s">
        <v>394</v>
      </c>
      <c r="U70" s="1378"/>
      <c r="V70" s="1378"/>
      <c r="W70" s="1378"/>
      <c r="X70" s="1378"/>
      <c r="Y70" s="1378"/>
      <c r="Z70" s="1378"/>
      <c r="AA70" s="1378"/>
      <c r="AB70" s="1411" t="s">
        <v>732</v>
      </c>
      <c r="AC70" s="1378"/>
      <c r="AD70" s="1378"/>
      <c r="AE70" s="1378"/>
      <c r="AF70" s="1378"/>
      <c r="AG70" s="1411" t="s">
        <v>733</v>
      </c>
      <c r="AH70" s="1378"/>
      <c r="AI70" s="1378"/>
      <c r="AJ70" s="1019" t="s">
        <v>417</v>
      </c>
      <c r="AK70" s="1413" t="s">
        <v>734</v>
      </c>
      <c r="AL70" s="1378"/>
      <c r="AM70" s="1378"/>
      <c r="AN70" s="1378"/>
      <c r="AO70" s="1378"/>
      <c r="AP70" s="1378"/>
      <c r="AQ70" s="1015">
        <v>0</v>
      </c>
      <c r="AR70" s="1053">
        <v>0</v>
      </c>
      <c r="AS70" s="1015">
        <v>0</v>
      </c>
      <c r="AT70" s="1015">
        <v>0</v>
      </c>
      <c r="AU70" s="1015">
        <v>0</v>
      </c>
      <c r="AV70" s="1053">
        <v>0</v>
      </c>
      <c r="AW70" s="1015">
        <v>0</v>
      </c>
      <c r="AX70" s="1053">
        <v>0</v>
      </c>
      <c r="AY70" s="1015">
        <v>0</v>
      </c>
      <c r="AZ70" s="1053">
        <v>0</v>
      </c>
      <c r="BA70" s="1015">
        <v>0</v>
      </c>
      <c r="BB70" s="1015">
        <v>0</v>
      </c>
      <c r="BC70" s="1015">
        <v>0</v>
      </c>
      <c r="BD70" s="1015">
        <v>0</v>
      </c>
      <c r="BG70" s="1057">
        <v>0</v>
      </c>
      <c r="BH70" s="1057">
        <v>0</v>
      </c>
      <c r="BI70" s="1057">
        <v>0</v>
      </c>
      <c r="BJ70" s="1057">
        <v>0</v>
      </c>
      <c r="BK70" s="1057">
        <v>0</v>
      </c>
      <c r="BL70" s="1057">
        <v>0</v>
      </c>
      <c r="BM70" s="1057">
        <v>0</v>
      </c>
      <c r="BN70" s="1057">
        <v>0</v>
      </c>
      <c r="BO70" s="1057">
        <v>0</v>
      </c>
      <c r="BP70" s="1057">
        <v>0</v>
      </c>
      <c r="BQ70" s="1057">
        <v>0</v>
      </c>
      <c r="BR70" s="1057">
        <v>0</v>
      </c>
      <c r="BS70" s="1057">
        <v>0</v>
      </c>
      <c r="BT70" s="1057">
        <v>0</v>
      </c>
    </row>
    <row r="71" spans="1:72" ht="23.1" customHeight="1" x14ac:dyDescent="0.2">
      <c r="A71" s="1008" t="str">
        <f t="shared" si="0"/>
        <v>A20410</v>
      </c>
      <c r="B71" s="1411" t="s">
        <v>361</v>
      </c>
      <c r="C71" s="1378"/>
      <c r="D71" s="1411" t="s">
        <v>741</v>
      </c>
      <c r="E71" s="1378"/>
      <c r="F71" s="1411" t="s">
        <v>739</v>
      </c>
      <c r="G71" s="1378"/>
      <c r="H71" s="1411" t="s">
        <v>742</v>
      </c>
      <c r="I71" s="1378"/>
      <c r="J71" s="1411"/>
      <c r="K71" s="1378"/>
      <c r="L71" s="1378"/>
      <c r="M71" s="1411"/>
      <c r="N71" s="1378"/>
      <c r="O71" s="1378"/>
      <c r="P71" s="1411"/>
      <c r="Q71" s="1378"/>
      <c r="R71" s="1411"/>
      <c r="S71" s="1378"/>
      <c r="T71" s="1412" t="s">
        <v>630</v>
      </c>
      <c r="U71" s="1378"/>
      <c r="V71" s="1378"/>
      <c r="W71" s="1378"/>
      <c r="X71" s="1378"/>
      <c r="Y71" s="1378"/>
      <c r="Z71" s="1378"/>
      <c r="AA71" s="1378"/>
      <c r="AB71" s="1411" t="s">
        <v>732</v>
      </c>
      <c r="AC71" s="1378"/>
      <c r="AD71" s="1378"/>
      <c r="AE71" s="1378"/>
      <c r="AF71" s="1378"/>
      <c r="AG71" s="1411" t="s">
        <v>733</v>
      </c>
      <c r="AH71" s="1378"/>
      <c r="AI71" s="1378"/>
      <c r="AJ71" s="1019" t="s">
        <v>417</v>
      </c>
      <c r="AK71" s="1413" t="s">
        <v>734</v>
      </c>
      <c r="AL71" s="1378"/>
      <c r="AM71" s="1378"/>
      <c r="AN71" s="1378"/>
      <c r="AO71" s="1378"/>
      <c r="AP71" s="1378"/>
      <c r="AQ71" s="1015">
        <v>14893793192</v>
      </c>
      <c r="AR71" s="1053">
        <v>651819471.39999998</v>
      </c>
      <c r="AS71" s="1015">
        <v>235052715.52000001</v>
      </c>
      <c r="AT71" s="1015">
        <v>40295692</v>
      </c>
      <c r="AU71" s="1015">
        <v>0</v>
      </c>
      <c r="AV71" s="1053">
        <v>619885995.54999995</v>
      </c>
      <c r="AW71" s="1015">
        <v>31933475.850000001</v>
      </c>
      <c r="AX71" s="1053">
        <v>999010507</v>
      </c>
      <c r="AY71" s="1015">
        <v>379124511.44999999</v>
      </c>
      <c r="AZ71" s="1053">
        <v>968614572</v>
      </c>
      <c r="BA71" s="1015">
        <v>30395935</v>
      </c>
      <c r="BB71" s="1015">
        <v>962091797</v>
      </c>
      <c r="BC71" s="1015">
        <v>6522775</v>
      </c>
      <c r="BD71" s="1015">
        <v>8500</v>
      </c>
      <c r="BG71" s="1057">
        <v>14893793192</v>
      </c>
      <c r="BH71" s="1057">
        <v>651819471.39999998</v>
      </c>
      <c r="BI71" s="1057">
        <v>235052715.52000001</v>
      </c>
      <c r="BJ71" s="1057">
        <v>40295692</v>
      </c>
      <c r="BK71" s="1057">
        <v>0</v>
      </c>
      <c r="BL71" s="1057">
        <v>619885995.54999995</v>
      </c>
      <c r="BM71" s="1057">
        <v>31933475.850000001</v>
      </c>
      <c r="BN71" s="1057">
        <v>999010507</v>
      </c>
      <c r="BO71" s="1057">
        <v>379124511.44999999</v>
      </c>
      <c r="BP71" s="1057">
        <v>968614572</v>
      </c>
      <c r="BQ71" s="1057">
        <v>30395935</v>
      </c>
      <c r="BR71" s="1057">
        <v>962091797</v>
      </c>
      <c r="BS71" s="1057">
        <v>6522775</v>
      </c>
      <c r="BT71" s="1057">
        <v>8500</v>
      </c>
    </row>
    <row r="72" spans="1:72" ht="23.1" customHeight="1" x14ac:dyDescent="0.2">
      <c r="A72" s="1008" t="str">
        <f t="shared" si="0"/>
        <v>A204110</v>
      </c>
      <c r="B72" s="1403" t="s">
        <v>361</v>
      </c>
      <c r="C72" s="1378"/>
      <c r="D72" s="1403" t="s">
        <v>741</v>
      </c>
      <c r="E72" s="1378"/>
      <c r="F72" s="1403" t="s">
        <v>739</v>
      </c>
      <c r="G72" s="1378"/>
      <c r="H72" s="1403" t="s">
        <v>742</v>
      </c>
      <c r="I72" s="1378"/>
      <c r="J72" s="1403" t="s">
        <v>738</v>
      </c>
      <c r="K72" s="1378"/>
      <c r="L72" s="1378"/>
      <c r="M72" s="1403"/>
      <c r="N72" s="1378"/>
      <c r="O72" s="1378"/>
      <c r="P72" s="1403"/>
      <c r="Q72" s="1378"/>
      <c r="R72" s="1403"/>
      <c r="S72" s="1378"/>
      <c r="T72" s="1402" t="s">
        <v>633</v>
      </c>
      <c r="U72" s="1378"/>
      <c r="V72" s="1378"/>
      <c r="W72" s="1378"/>
      <c r="X72" s="1378"/>
      <c r="Y72" s="1378"/>
      <c r="Z72" s="1378"/>
      <c r="AA72" s="1378"/>
      <c r="AB72" s="1403" t="s">
        <v>732</v>
      </c>
      <c r="AC72" s="1378"/>
      <c r="AD72" s="1378"/>
      <c r="AE72" s="1378"/>
      <c r="AF72" s="1378"/>
      <c r="AG72" s="1403" t="s">
        <v>733</v>
      </c>
      <c r="AH72" s="1378"/>
      <c r="AI72" s="1378"/>
      <c r="AJ72" s="1016" t="s">
        <v>417</v>
      </c>
      <c r="AK72" s="1404" t="s">
        <v>734</v>
      </c>
      <c r="AL72" s="1378"/>
      <c r="AM72" s="1378"/>
      <c r="AN72" s="1378"/>
      <c r="AO72" s="1378"/>
      <c r="AP72" s="1378"/>
      <c r="AQ72" s="1015">
        <v>1214345111</v>
      </c>
      <c r="AR72" s="1053">
        <v>397700698.39999998</v>
      </c>
      <c r="AS72" s="1015">
        <v>32808063.600000001</v>
      </c>
      <c r="AT72" s="1015">
        <v>0</v>
      </c>
      <c r="AU72" s="1015">
        <v>0</v>
      </c>
      <c r="AV72" s="1053">
        <v>0</v>
      </c>
      <c r="AW72" s="1015">
        <v>397700698.39999998</v>
      </c>
      <c r="AX72" s="1053">
        <v>0</v>
      </c>
      <c r="AY72" s="1015">
        <v>0</v>
      </c>
      <c r="AZ72" s="1053">
        <v>0</v>
      </c>
      <c r="BA72" s="1015">
        <v>0</v>
      </c>
      <c r="BB72" s="1015">
        <v>0</v>
      </c>
      <c r="BC72" s="1015">
        <v>0</v>
      </c>
      <c r="BD72" s="1015">
        <v>0</v>
      </c>
      <c r="BG72" s="1057">
        <v>1214345111</v>
      </c>
      <c r="BH72" s="1057">
        <v>397700698.39999998</v>
      </c>
      <c r="BI72" s="1057">
        <v>32808063.600000001</v>
      </c>
      <c r="BJ72" s="1057">
        <v>0</v>
      </c>
      <c r="BK72" s="1057">
        <v>0</v>
      </c>
      <c r="BL72" s="1057">
        <v>0</v>
      </c>
      <c r="BM72" s="1057">
        <v>397700698.39999998</v>
      </c>
      <c r="BN72" s="1057">
        <v>0</v>
      </c>
      <c r="BO72" s="1057">
        <v>0</v>
      </c>
      <c r="BP72" s="1057">
        <v>0</v>
      </c>
      <c r="BQ72" s="1057">
        <v>0</v>
      </c>
      <c r="BR72" s="1057">
        <v>0</v>
      </c>
      <c r="BS72" s="1057">
        <v>0</v>
      </c>
      <c r="BT72" s="1057">
        <v>0</v>
      </c>
    </row>
    <row r="73" spans="1:72" ht="23.1" customHeight="1" x14ac:dyDescent="0.2">
      <c r="A73" s="1008" t="str">
        <f t="shared" si="0"/>
        <v>A2041310</v>
      </c>
      <c r="B73" s="1411" t="s">
        <v>361</v>
      </c>
      <c r="C73" s="1378"/>
      <c r="D73" s="1411" t="s">
        <v>741</v>
      </c>
      <c r="E73" s="1378"/>
      <c r="F73" s="1411" t="s">
        <v>739</v>
      </c>
      <c r="G73" s="1378"/>
      <c r="H73" s="1411" t="s">
        <v>742</v>
      </c>
      <c r="I73" s="1378"/>
      <c r="J73" s="1411" t="s">
        <v>738</v>
      </c>
      <c r="K73" s="1378"/>
      <c r="L73" s="1378"/>
      <c r="M73" s="1411" t="s">
        <v>748</v>
      </c>
      <c r="N73" s="1378"/>
      <c r="O73" s="1378"/>
      <c r="P73" s="1411"/>
      <c r="Q73" s="1378"/>
      <c r="R73" s="1411"/>
      <c r="S73" s="1378"/>
      <c r="T73" s="1412" t="s">
        <v>575</v>
      </c>
      <c r="U73" s="1378"/>
      <c r="V73" s="1378"/>
      <c r="W73" s="1378"/>
      <c r="X73" s="1378"/>
      <c r="Y73" s="1378"/>
      <c r="Z73" s="1378"/>
      <c r="AA73" s="1378"/>
      <c r="AB73" s="1411" t="s">
        <v>732</v>
      </c>
      <c r="AC73" s="1378"/>
      <c r="AD73" s="1378"/>
      <c r="AE73" s="1378"/>
      <c r="AF73" s="1378"/>
      <c r="AG73" s="1411" t="s">
        <v>733</v>
      </c>
      <c r="AH73" s="1378"/>
      <c r="AI73" s="1378"/>
      <c r="AJ73" s="1019" t="s">
        <v>417</v>
      </c>
      <c r="AK73" s="1413" t="s">
        <v>734</v>
      </c>
      <c r="AL73" s="1378"/>
      <c r="AM73" s="1378"/>
      <c r="AN73" s="1378"/>
      <c r="AO73" s="1378"/>
      <c r="AP73" s="1378"/>
      <c r="AQ73" s="1015">
        <v>30000000</v>
      </c>
      <c r="AR73" s="1053">
        <v>0</v>
      </c>
      <c r="AS73" s="1015">
        <v>29379150</v>
      </c>
      <c r="AT73" s="1015">
        <v>0</v>
      </c>
      <c r="AU73" s="1015">
        <v>0</v>
      </c>
      <c r="AV73" s="1053">
        <v>0</v>
      </c>
      <c r="AW73" s="1015">
        <v>0</v>
      </c>
      <c r="AX73" s="1053">
        <v>0</v>
      </c>
      <c r="AY73" s="1015">
        <v>0</v>
      </c>
      <c r="AZ73" s="1053">
        <v>0</v>
      </c>
      <c r="BA73" s="1015">
        <v>0</v>
      </c>
      <c r="BB73" s="1015">
        <v>0</v>
      </c>
      <c r="BC73" s="1015">
        <v>0</v>
      </c>
      <c r="BD73" s="1015">
        <v>0</v>
      </c>
      <c r="BG73" s="1057">
        <v>30000000</v>
      </c>
      <c r="BH73" s="1057">
        <v>0</v>
      </c>
      <c r="BI73" s="1057">
        <v>29379150</v>
      </c>
      <c r="BJ73" s="1057">
        <v>0</v>
      </c>
      <c r="BK73" s="1057">
        <v>0</v>
      </c>
      <c r="BL73" s="1057">
        <v>0</v>
      </c>
      <c r="BM73" s="1057">
        <v>0</v>
      </c>
      <c r="BN73" s="1057">
        <v>0</v>
      </c>
      <c r="BO73" s="1057">
        <v>0</v>
      </c>
      <c r="BP73" s="1057">
        <v>0</v>
      </c>
      <c r="BQ73" s="1057">
        <v>0</v>
      </c>
      <c r="BR73" s="1057">
        <v>0</v>
      </c>
      <c r="BS73" s="1057">
        <v>0</v>
      </c>
      <c r="BT73" s="1057">
        <v>0</v>
      </c>
    </row>
    <row r="74" spans="1:72" ht="23.1" customHeight="1" x14ac:dyDescent="0.2">
      <c r="A74" s="1008" t="str">
        <f t="shared" si="0"/>
        <v>A2041410</v>
      </c>
      <c r="B74" s="1411" t="s">
        <v>361</v>
      </c>
      <c r="C74" s="1378"/>
      <c r="D74" s="1411" t="s">
        <v>741</v>
      </c>
      <c r="E74" s="1378"/>
      <c r="F74" s="1411" t="s">
        <v>739</v>
      </c>
      <c r="G74" s="1378"/>
      <c r="H74" s="1411" t="s">
        <v>742</v>
      </c>
      <c r="I74" s="1378"/>
      <c r="J74" s="1411" t="s">
        <v>738</v>
      </c>
      <c r="K74" s="1378"/>
      <c r="L74" s="1378"/>
      <c r="M74" s="1411" t="s">
        <v>742</v>
      </c>
      <c r="N74" s="1378"/>
      <c r="O74" s="1378"/>
      <c r="P74" s="1411"/>
      <c r="Q74" s="1378"/>
      <c r="R74" s="1411"/>
      <c r="S74" s="1378"/>
      <c r="T74" s="1412" t="s">
        <v>395</v>
      </c>
      <c r="U74" s="1378"/>
      <c r="V74" s="1378"/>
      <c r="W74" s="1378"/>
      <c r="X74" s="1378"/>
      <c r="Y74" s="1378"/>
      <c r="Z74" s="1378"/>
      <c r="AA74" s="1378"/>
      <c r="AB74" s="1411" t="s">
        <v>732</v>
      </c>
      <c r="AC74" s="1378"/>
      <c r="AD74" s="1378"/>
      <c r="AE74" s="1378"/>
      <c r="AF74" s="1378"/>
      <c r="AG74" s="1411" t="s">
        <v>733</v>
      </c>
      <c r="AH74" s="1378"/>
      <c r="AI74" s="1378"/>
      <c r="AJ74" s="1019" t="s">
        <v>417</v>
      </c>
      <c r="AK74" s="1413" t="s">
        <v>734</v>
      </c>
      <c r="AL74" s="1378"/>
      <c r="AM74" s="1378"/>
      <c r="AN74" s="1378"/>
      <c r="AO74" s="1378"/>
      <c r="AP74" s="1378"/>
      <c r="AQ74" s="1015">
        <v>1500000</v>
      </c>
      <c r="AR74" s="1053">
        <v>0</v>
      </c>
      <c r="AS74" s="1015">
        <v>1000000</v>
      </c>
      <c r="AT74" s="1015">
        <v>0</v>
      </c>
      <c r="AU74" s="1015">
        <v>0</v>
      </c>
      <c r="AV74" s="1053">
        <v>0</v>
      </c>
      <c r="AW74" s="1015">
        <v>0</v>
      </c>
      <c r="AX74" s="1053">
        <v>0</v>
      </c>
      <c r="AY74" s="1015">
        <v>0</v>
      </c>
      <c r="AZ74" s="1053">
        <v>0</v>
      </c>
      <c r="BA74" s="1015">
        <v>0</v>
      </c>
      <c r="BB74" s="1015">
        <v>0</v>
      </c>
      <c r="BC74" s="1015">
        <v>0</v>
      </c>
      <c r="BD74" s="1015">
        <v>0</v>
      </c>
      <c r="BG74" s="1057">
        <v>1500000</v>
      </c>
      <c r="BH74" s="1057">
        <v>0</v>
      </c>
      <c r="BI74" s="1057">
        <v>1000000</v>
      </c>
      <c r="BJ74" s="1057">
        <v>0</v>
      </c>
      <c r="BK74" s="1057">
        <v>0</v>
      </c>
      <c r="BL74" s="1057">
        <v>0</v>
      </c>
      <c r="BM74" s="1057">
        <v>0</v>
      </c>
      <c r="BN74" s="1057">
        <v>0</v>
      </c>
      <c r="BO74" s="1057">
        <v>0</v>
      </c>
      <c r="BP74" s="1057">
        <v>0</v>
      </c>
      <c r="BQ74" s="1057">
        <v>0</v>
      </c>
      <c r="BR74" s="1057">
        <v>0</v>
      </c>
      <c r="BS74" s="1057">
        <v>0</v>
      </c>
      <c r="BT74" s="1057">
        <v>0</v>
      </c>
    </row>
    <row r="75" spans="1:72" ht="23.1" customHeight="1" x14ac:dyDescent="0.2">
      <c r="A75" s="1008" t="str">
        <f t="shared" si="0"/>
        <v>A2041610</v>
      </c>
      <c r="B75" s="1411" t="s">
        <v>361</v>
      </c>
      <c r="C75" s="1378"/>
      <c r="D75" s="1411" t="s">
        <v>741</v>
      </c>
      <c r="E75" s="1378"/>
      <c r="F75" s="1411" t="s">
        <v>739</v>
      </c>
      <c r="G75" s="1378"/>
      <c r="H75" s="1411" t="s">
        <v>742</v>
      </c>
      <c r="I75" s="1378"/>
      <c r="J75" s="1411" t="s">
        <v>738</v>
      </c>
      <c r="K75" s="1378"/>
      <c r="L75" s="1378"/>
      <c r="M75" s="1411" t="s">
        <v>753</v>
      </c>
      <c r="N75" s="1378"/>
      <c r="O75" s="1378"/>
      <c r="P75" s="1411"/>
      <c r="Q75" s="1378"/>
      <c r="R75" s="1411"/>
      <c r="S75" s="1378"/>
      <c r="T75" s="1412" t="s">
        <v>396</v>
      </c>
      <c r="U75" s="1378"/>
      <c r="V75" s="1378"/>
      <c r="W75" s="1378"/>
      <c r="X75" s="1378"/>
      <c r="Y75" s="1378"/>
      <c r="Z75" s="1378"/>
      <c r="AA75" s="1378"/>
      <c r="AB75" s="1411" t="s">
        <v>732</v>
      </c>
      <c r="AC75" s="1378"/>
      <c r="AD75" s="1378"/>
      <c r="AE75" s="1378"/>
      <c r="AF75" s="1378"/>
      <c r="AG75" s="1411" t="s">
        <v>733</v>
      </c>
      <c r="AH75" s="1378"/>
      <c r="AI75" s="1378"/>
      <c r="AJ75" s="1019" t="s">
        <v>417</v>
      </c>
      <c r="AK75" s="1413" t="s">
        <v>734</v>
      </c>
      <c r="AL75" s="1378"/>
      <c r="AM75" s="1378"/>
      <c r="AN75" s="1378"/>
      <c r="AO75" s="1378"/>
      <c r="AP75" s="1378"/>
      <c r="AQ75" s="1015">
        <v>407625668</v>
      </c>
      <c r="AR75" s="1053">
        <v>0</v>
      </c>
      <c r="AS75" s="1015">
        <v>617134</v>
      </c>
      <c r="AT75" s="1015">
        <v>0</v>
      </c>
      <c r="AU75" s="1015">
        <v>0</v>
      </c>
      <c r="AV75" s="1053">
        <v>0</v>
      </c>
      <c r="AW75" s="1015">
        <v>0</v>
      </c>
      <c r="AX75" s="1053">
        <v>0</v>
      </c>
      <c r="AY75" s="1015">
        <v>0</v>
      </c>
      <c r="AZ75" s="1053">
        <v>0</v>
      </c>
      <c r="BA75" s="1015">
        <v>0</v>
      </c>
      <c r="BB75" s="1015">
        <v>0</v>
      </c>
      <c r="BC75" s="1015">
        <v>0</v>
      </c>
      <c r="BD75" s="1015">
        <v>0</v>
      </c>
      <c r="BG75" s="1057">
        <v>407625668</v>
      </c>
      <c r="BH75" s="1057">
        <v>0</v>
      </c>
      <c r="BI75" s="1057">
        <v>617134</v>
      </c>
      <c r="BJ75" s="1057">
        <v>0</v>
      </c>
      <c r="BK75" s="1057">
        <v>0</v>
      </c>
      <c r="BL75" s="1057">
        <v>0</v>
      </c>
      <c r="BM75" s="1057">
        <v>0</v>
      </c>
      <c r="BN75" s="1057">
        <v>0</v>
      </c>
      <c r="BO75" s="1057">
        <v>0</v>
      </c>
      <c r="BP75" s="1057">
        <v>0</v>
      </c>
      <c r="BQ75" s="1057">
        <v>0</v>
      </c>
      <c r="BR75" s="1057">
        <v>0</v>
      </c>
      <c r="BS75" s="1057">
        <v>0</v>
      </c>
      <c r="BT75" s="1057">
        <v>0</v>
      </c>
    </row>
    <row r="76" spans="1:72" ht="23.1" customHeight="1" x14ac:dyDescent="0.2">
      <c r="A76" s="1008" t="str">
        <f t="shared" si="0"/>
        <v>A2041810</v>
      </c>
      <c r="B76" s="1411" t="s">
        <v>361</v>
      </c>
      <c r="C76" s="1378"/>
      <c r="D76" s="1411" t="s">
        <v>741</v>
      </c>
      <c r="E76" s="1378"/>
      <c r="F76" s="1411" t="s">
        <v>739</v>
      </c>
      <c r="G76" s="1378"/>
      <c r="H76" s="1411" t="s">
        <v>742</v>
      </c>
      <c r="I76" s="1378"/>
      <c r="J76" s="1411" t="s">
        <v>738</v>
      </c>
      <c r="K76" s="1378"/>
      <c r="L76" s="1378"/>
      <c r="M76" s="1411" t="s">
        <v>755</v>
      </c>
      <c r="N76" s="1378"/>
      <c r="O76" s="1378"/>
      <c r="P76" s="1411"/>
      <c r="Q76" s="1378"/>
      <c r="R76" s="1411"/>
      <c r="S76" s="1378"/>
      <c r="T76" s="1412" t="s">
        <v>397</v>
      </c>
      <c r="U76" s="1378"/>
      <c r="V76" s="1378"/>
      <c r="W76" s="1378"/>
      <c r="X76" s="1378"/>
      <c r="Y76" s="1378"/>
      <c r="Z76" s="1378"/>
      <c r="AA76" s="1378"/>
      <c r="AB76" s="1411" t="s">
        <v>732</v>
      </c>
      <c r="AC76" s="1378"/>
      <c r="AD76" s="1378"/>
      <c r="AE76" s="1378"/>
      <c r="AF76" s="1378"/>
      <c r="AG76" s="1411" t="s">
        <v>733</v>
      </c>
      <c r="AH76" s="1378"/>
      <c r="AI76" s="1378"/>
      <c r="AJ76" s="1019" t="s">
        <v>417</v>
      </c>
      <c r="AK76" s="1413" t="s">
        <v>734</v>
      </c>
      <c r="AL76" s="1378"/>
      <c r="AM76" s="1378"/>
      <c r="AN76" s="1378"/>
      <c r="AO76" s="1378"/>
      <c r="AP76" s="1378"/>
      <c r="AQ76" s="1015">
        <v>511719443</v>
      </c>
      <c r="AR76" s="1053">
        <v>397700698.39999998</v>
      </c>
      <c r="AS76" s="1015">
        <v>0.6</v>
      </c>
      <c r="AT76" s="1015">
        <v>0</v>
      </c>
      <c r="AU76" s="1015">
        <v>0</v>
      </c>
      <c r="AV76" s="1053">
        <v>0</v>
      </c>
      <c r="AW76" s="1015">
        <v>397700698.39999998</v>
      </c>
      <c r="AX76" s="1053">
        <v>0</v>
      </c>
      <c r="AY76" s="1015">
        <v>0</v>
      </c>
      <c r="AZ76" s="1053">
        <v>0</v>
      </c>
      <c r="BA76" s="1015">
        <v>0</v>
      </c>
      <c r="BB76" s="1015">
        <v>0</v>
      </c>
      <c r="BC76" s="1015">
        <v>0</v>
      </c>
      <c r="BD76" s="1015">
        <v>0</v>
      </c>
      <c r="BG76" s="1057">
        <v>511719443</v>
      </c>
      <c r="BH76" s="1057">
        <v>397700698.39999998</v>
      </c>
      <c r="BI76" s="1057">
        <v>0.6</v>
      </c>
      <c r="BJ76" s="1057">
        <v>0</v>
      </c>
      <c r="BK76" s="1057">
        <v>0</v>
      </c>
      <c r="BL76" s="1057">
        <v>0</v>
      </c>
      <c r="BM76" s="1057">
        <v>397700698.39999998</v>
      </c>
      <c r="BN76" s="1057">
        <v>0</v>
      </c>
      <c r="BO76" s="1057">
        <v>0</v>
      </c>
      <c r="BP76" s="1057">
        <v>0</v>
      </c>
      <c r="BQ76" s="1057">
        <v>0</v>
      </c>
      <c r="BR76" s="1057">
        <v>0</v>
      </c>
      <c r="BS76" s="1057">
        <v>0</v>
      </c>
      <c r="BT76" s="1057">
        <v>0</v>
      </c>
    </row>
    <row r="77" spans="1:72" ht="23.1" customHeight="1" x14ac:dyDescent="0.2">
      <c r="A77" s="1008" t="str">
        <f t="shared" si="0"/>
        <v>A2041910</v>
      </c>
      <c r="B77" s="1411" t="s">
        <v>361</v>
      </c>
      <c r="C77" s="1378"/>
      <c r="D77" s="1411" t="s">
        <v>741</v>
      </c>
      <c r="E77" s="1378"/>
      <c r="F77" s="1411" t="s">
        <v>739</v>
      </c>
      <c r="G77" s="1378"/>
      <c r="H77" s="1411" t="s">
        <v>742</v>
      </c>
      <c r="I77" s="1378"/>
      <c r="J77" s="1411" t="s">
        <v>738</v>
      </c>
      <c r="K77" s="1378"/>
      <c r="L77" s="1378"/>
      <c r="M77" s="1411" t="s">
        <v>747</v>
      </c>
      <c r="N77" s="1378"/>
      <c r="O77" s="1378"/>
      <c r="P77" s="1411"/>
      <c r="Q77" s="1378"/>
      <c r="R77" s="1411"/>
      <c r="S77" s="1378"/>
      <c r="T77" s="1412" t="s">
        <v>398</v>
      </c>
      <c r="U77" s="1378"/>
      <c r="V77" s="1378"/>
      <c r="W77" s="1378"/>
      <c r="X77" s="1378"/>
      <c r="Y77" s="1378"/>
      <c r="Z77" s="1378"/>
      <c r="AA77" s="1378"/>
      <c r="AB77" s="1411" t="s">
        <v>732</v>
      </c>
      <c r="AC77" s="1378"/>
      <c r="AD77" s="1378"/>
      <c r="AE77" s="1378"/>
      <c r="AF77" s="1378"/>
      <c r="AG77" s="1411" t="s">
        <v>733</v>
      </c>
      <c r="AH77" s="1378"/>
      <c r="AI77" s="1378"/>
      <c r="AJ77" s="1019" t="s">
        <v>417</v>
      </c>
      <c r="AK77" s="1413" t="s">
        <v>734</v>
      </c>
      <c r="AL77" s="1378"/>
      <c r="AM77" s="1378"/>
      <c r="AN77" s="1378"/>
      <c r="AO77" s="1378"/>
      <c r="AP77" s="1378"/>
      <c r="AQ77" s="1015">
        <v>1000000</v>
      </c>
      <c r="AR77" s="1053">
        <v>0</v>
      </c>
      <c r="AS77" s="1015">
        <v>500000</v>
      </c>
      <c r="AT77" s="1015">
        <v>0</v>
      </c>
      <c r="AU77" s="1015">
        <v>0</v>
      </c>
      <c r="AV77" s="1053">
        <v>0</v>
      </c>
      <c r="AW77" s="1015">
        <v>0</v>
      </c>
      <c r="AX77" s="1053">
        <v>0</v>
      </c>
      <c r="AY77" s="1015">
        <v>0</v>
      </c>
      <c r="AZ77" s="1053">
        <v>0</v>
      </c>
      <c r="BA77" s="1015">
        <v>0</v>
      </c>
      <c r="BB77" s="1015">
        <v>0</v>
      </c>
      <c r="BC77" s="1015">
        <v>0</v>
      </c>
      <c r="BD77" s="1015">
        <v>0</v>
      </c>
      <c r="BG77" s="1057">
        <v>1000000</v>
      </c>
      <c r="BH77" s="1057">
        <v>0</v>
      </c>
      <c r="BI77" s="1057">
        <v>500000</v>
      </c>
      <c r="BJ77" s="1057">
        <v>0</v>
      </c>
      <c r="BK77" s="1057">
        <v>0</v>
      </c>
      <c r="BL77" s="1057">
        <v>0</v>
      </c>
      <c r="BM77" s="1057">
        <v>0</v>
      </c>
      <c r="BN77" s="1057">
        <v>0</v>
      </c>
      <c r="BO77" s="1057">
        <v>0</v>
      </c>
      <c r="BP77" s="1057">
        <v>0</v>
      </c>
      <c r="BQ77" s="1057">
        <v>0</v>
      </c>
      <c r="BR77" s="1057">
        <v>0</v>
      </c>
      <c r="BS77" s="1057">
        <v>0</v>
      </c>
      <c r="BT77" s="1057">
        <v>0</v>
      </c>
    </row>
    <row r="78" spans="1:72" ht="23.1" customHeight="1" x14ac:dyDescent="0.2">
      <c r="A78" s="1008" t="str">
        <f t="shared" si="0"/>
        <v>A20411610</v>
      </c>
      <c r="B78" s="1411" t="s">
        <v>361</v>
      </c>
      <c r="C78" s="1378"/>
      <c r="D78" s="1411" t="s">
        <v>741</v>
      </c>
      <c r="E78" s="1378"/>
      <c r="F78" s="1411" t="s">
        <v>739</v>
      </c>
      <c r="G78" s="1378"/>
      <c r="H78" s="1411" t="s">
        <v>742</v>
      </c>
      <c r="I78" s="1378"/>
      <c r="J78" s="1411" t="s">
        <v>738</v>
      </c>
      <c r="K78" s="1378"/>
      <c r="L78" s="1378"/>
      <c r="M78" s="1411" t="s">
        <v>370</v>
      </c>
      <c r="N78" s="1378"/>
      <c r="O78" s="1378"/>
      <c r="P78" s="1411"/>
      <c r="Q78" s="1378"/>
      <c r="R78" s="1411"/>
      <c r="S78" s="1378"/>
      <c r="T78" s="1412" t="s">
        <v>399</v>
      </c>
      <c r="U78" s="1378"/>
      <c r="V78" s="1378"/>
      <c r="W78" s="1378"/>
      <c r="X78" s="1378"/>
      <c r="Y78" s="1378"/>
      <c r="Z78" s="1378"/>
      <c r="AA78" s="1378"/>
      <c r="AB78" s="1411" t="s">
        <v>732</v>
      </c>
      <c r="AC78" s="1378"/>
      <c r="AD78" s="1378"/>
      <c r="AE78" s="1378"/>
      <c r="AF78" s="1378"/>
      <c r="AG78" s="1411" t="s">
        <v>733</v>
      </c>
      <c r="AH78" s="1378"/>
      <c r="AI78" s="1378"/>
      <c r="AJ78" s="1019" t="s">
        <v>417</v>
      </c>
      <c r="AK78" s="1413" t="s">
        <v>734</v>
      </c>
      <c r="AL78" s="1378"/>
      <c r="AM78" s="1378"/>
      <c r="AN78" s="1378"/>
      <c r="AO78" s="1378"/>
      <c r="AP78" s="1378"/>
      <c r="AQ78" s="1015">
        <v>0</v>
      </c>
      <c r="AR78" s="1053">
        <v>0</v>
      </c>
      <c r="AS78" s="1015">
        <v>0</v>
      </c>
      <c r="AT78" s="1015">
        <v>0</v>
      </c>
      <c r="AU78" s="1015">
        <v>0</v>
      </c>
      <c r="AV78" s="1053">
        <v>0</v>
      </c>
      <c r="AW78" s="1015">
        <v>0</v>
      </c>
      <c r="AX78" s="1053">
        <v>0</v>
      </c>
      <c r="AY78" s="1015">
        <v>0</v>
      </c>
      <c r="AZ78" s="1053">
        <v>0</v>
      </c>
      <c r="BA78" s="1015">
        <v>0</v>
      </c>
      <c r="BB78" s="1015">
        <v>0</v>
      </c>
      <c r="BC78" s="1015">
        <v>0</v>
      </c>
      <c r="BD78" s="1015">
        <v>0</v>
      </c>
      <c r="BG78" s="1057">
        <v>0</v>
      </c>
      <c r="BH78" s="1057">
        <v>0</v>
      </c>
      <c r="BI78" s="1057">
        <v>0</v>
      </c>
      <c r="BJ78" s="1057">
        <v>0</v>
      </c>
      <c r="BK78" s="1057">
        <v>0</v>
      </c>
      <c r="BL78" s="1057">
        <v>0</v>
      </c>
      <c r="BM78" s="1057">
        <v>0</v>
      </c>
      <c r="BN78" s="1057">
        <v>0</v>
      </c>
      <c r="BO78" s="1057">
        <v>0</v>
      </c>
      <c r="BP78" s="1057">
        <v>0</v>
      </c>
      <c r="BQ78" s="1057">
        <v>0</v>
      </c>
      <c r="BR78" s="1057">
        <v>0</v>
      </c>
      <c r="BS78" s="1057">
        <v>0</v>
      </c>
      <c r="BT78" s="1057">
        <v>0</v>
      </c>
    </row>
    <row r="79" spans="1:72" ht="23.1" customHeight="1" x14ac:dyDescent="0.2">
      <c r="A79" s="1008" t="str">
        <f t="shared" si="0"/>
        <v>A20412510</v>
      </c>
      <c r="B79" s="1411" t="s">
        <v>361</v>
      </c>
      <c r="C79" s="1378"/>
      <c r="D79" s="1411" t="s">
        <v>741</v>
      </c>
      <c r="E79" s="1378"/>
      <c r="F79" s="1411" t="s">
        <v>739</v>
      </c>
      <c r="G79" s="1378"/>
      <c r="H79" s="1411" t="s">
        <v>742</v>
      </c>
      <c r="I79" s="1378"/>
      <c r="J79" s="1411" t="s">
        <v>738</v>
      </c>
      <c r="K79" s="1378"/>
      <c r="L79" s="1378"/>
      <c r="M79" s="1411" t="s">
        <v>759</v>
      </c>
      <c r="N79" s="1378"/>
      <c r="O79" s="1378"/>
      <c r="P79" s="1411"/>
      <c r="Q79" s="1378"/>
      <c r="R79" s="1411"/>
      <c r="S79" s="1378"/>
      <c r="T79" s="1412" t="s">
        <v>400</v>
      </c>
      <c r="U79" s="1378"/>
      <c r="V79" s="1378"/>
      <c r="W79" s="1378"/>
      <c r="X79" s="1378"/>
      <c r="Y79" s="1378"/>
      <c r="Z79" s="1378"/>
      <c r="AA79" s="1378"/>
      <c r="AB79" s="1411" t="s">
        <v>732</v>
      </c>
      <c r="AC79" s="1378"/>
      <c r="AD79" s="1378"/>
      <c r="AE79" s="1378"/>
      <c r="AF79" s="1378"/>
      <c r="AG79" s="1411" t="s">
        <v>733</v>
      </c>
      <c r="AH79" s="1378"/>
      <c r="AI79" s="1378"/>
      <c r="AJ79" s="1019" t="s">
        <v>417</v>
      </c>
      <c r="AK79" s="1413" t="s">
        <v>734</v>
      </c>
      <c r="AL79" s="1378"/>
      <c r="AM79" s="1378"/>
      <c r="AN79" s="1378"/>
      <c r="AO79" s="1378"/>
      <c r="AP79" s="1378"/>
      <c r="AQ79" s="1015">
        <v>262500000</v>
      </c>
      <c r="AR79" s="1053">
        <v>0</v>
      </c>
      <c r="AS79" s="1015">
        <v>1311779</v>
      </c>
      <c r="AT79" s="1015">
        <v>0</v>
      </c>
      <c r="AU79" s="1015">
        <v>0</v>
      </c>
      <c r="AV79" s="1053">
        <v>0</v>
      </c>
      <c r="AW79" s="1015">
        <v>0</v>
      </c>
      <c r="AX79" s="1053">
        <v>0</v>
      </c>
      <c r="AY79" s="1015">
        <v>0</v>
      </c>
      <c r="AZ79" s="1053">
        <v>0</v>
      </c>
      <c r="BA79" s="1015">
        <v>0</v>
      </c>
      <c r="BB79" s="1015">
        <v>0</v>
      </c>
      <c r="BC79" s="1015">
        <v>0</v>
      </c>
      <c r="BD79" s="1015">
        <v>0</v>
      </c>
      <c r="BG79" s="1057">
        <v>262500000</v>
      </c>
      <c r="BH79" s="1057">
        <v>0</v>
      </c>
      <c r="BI79" s="1057">
        <v>1311779</v>
      </c>
      <c r="BJ79" s="1057">
        <v>0</v>
      </c>
      <c r="BK79" s="1057">
        <v>0</v>
      </c>
      <c r="BL79" s="1057">
        <v>0</v>
      </c>
      <c r="BM79" s="1057">
        <v>0</v>
      </c>
      <c r="BN79" s="1057">
        <v>0</v>
      </c>
      <c r="BO79" s="1057">
        <v>0</v>
      </c>
      <c r="BP79" s="1057">
        <v>0</v>
      </c>
      <c r="BQ79" s="1057">
        <v>0</v>
      </c>
      <c r="BR79" s="1057">
        <v>0</v>
      </c>
      <c r="BS79" s="1057">
        <v>0</v>
      </c>
      <c r="BT79" s="1057">
        <v>0</v>
      </c>
    </row>
    <row r="80" spans="1:72" ht="23.1" customHeight="1" x14ac:dyDescent="0.2">
      <c r="A80" s="1008" t="str">
        <f t="shared" si="0"/>
        <v>A204210</v>
      </c>
      <c r="B80" s="1403" t="s">
        <v>361</v>
      </c>
      <c r="C80" s="1378"/>
      <c r="D80" s="1403" t="s">
        <v>741</v>
      </c>
      <c r="E80" s="1378"/>
      <c r="F80" s="1403" t="s">
        <v>739</v>
      </c>
      <c r="G80" s="1378"/>
      <c r="H80" s="1403" t="s">
        <v>742</v>
      </c>
      <c r="I80" s="1378"/>
      <c r="J80" s="1403" t="s">
        <v>741</v>
      </c>
      <c r="K80" s="1378"/>
      <c r="L80" s="1378"/>
      <c r="M80" s="1403"/>
      <c r="N80" s="1378"/>
      <c r="O80" s="1378"/>
      <c r="P80" s="1403"/>
      <c r="Q80" s="1378"/>
      <c r="R80" s="1403"/>
      <c r="S80" s="1378"/>
      <c r="T80" s="1402" t="s">
        <v>635</v>
      </c>
      <c r="U80" s="1378"/>
      <c r="V80" s="1378"/>
      <c r="W80" s="1378"/>
      <c r="X80" s="1378"/>
      <c r="Y80" s="1378"/>
      <c r="Z80" s="1378"/>
      <c r="AA80" s="1378"/>
      <c r="AB80" s="1403" t="s">
        <v>732</v>
      </c>
      <c r="AC80" s="1378"/>
      <c r="AD80" s="1378"/>
      <c r="AE80" s="1378"/>
      <c r="AF80" s="1378"/>
      <c r="AG80" s="1403" t="s">
        <v>733</v>
      </c>
      <c r="AH80" s="1378"/>
      <c r="AI80" s="1378"/>
      <c r="AJ80" s="1016" t="s">
        <v>417</v>
      </c>
      <c r="AK80" s="1404" t="s">
        <v>734</v>
      </c>
      <c r="AL80" s="1378"/>
      <c r="AM80" s="1378"/>
      <c r="AN80" s="1378"/>
      <c r="AO80" s="1378"/>
      <c r="AP80" s="1378"/>
      <c r="AQ80" s="1015">
        <v>40937304</v>
      </c>
      <c r="AR80" s="1053">
        <v>25526867</v>
      </c>
      <c r="AS80" s="1015">
        <v>7116393</v>
      </c>
      <c r="AT80" s="1015">
        <v>0</v>
      </c>
      <c r="AU80" s="1015">
        <v>0</v>
      </c>
      <c r="AV80" s="1053">
        <v>0</v>
      </c>
      <c r="AW80" s="1015">
        <v>25526867</v>
      </c>
      <c r="AX80" s="1053">
        <v>0</v>
      </c>
      <c r="AY80" s="1015">
        <v>0</v>
      </c>
      <c r="AZ80" s="1053">
        <v>0</v>
      </c>
      <c r="BA80" s="1015">
        <v>0</v>
      </c>
      <c r="BB80" s="1015">
        <v>0</v>
      </c>
      <c r="BC80" s="1015">
        <v>0</v>
      </c>
      <c r="BD80" s="1015">
        <v>0</v>
      </c>
      <c r="BG80" s="1057">
        <v>40937304</v>
      </c>
      <c r="BH80" s="1057">
        <v>25526867</v>
      </c>
      <c r="BI80" s="1057">
        <v>7116393</v>
      </c>
      <c r="BJ80" s="1057">
        <v>0</v>
      </c>
      <c r="BK80" s="1057">
        <v>0</v>
      </c>
      <c r="BL80" s="1057">
        <v>0</v>
      </c>
      <c r="BM80" s="1057">
        <v>25526867</v>
      </c>
      <c r="BN80" s="1057">
        <v>0</v>
      </c>
      <c r="BO80" s="1057">
        <v>0</v>
      </c>
      <c r="BP80" s="1057">
        <v>0</v>
      </c>
      <c r="BQ80" s="1057">
        <v>0</v>
      </c>
      <c r="BR80" s="1057">
        <v>0</v>
      </c>
      <c r="BS80" s="1057">
        <v>0</v>
      </c>
      <c r="BT80" s="1057">
        <v>0</v>
      </c>
    </row>
    <row r="81" spans="1:72" ht="23.1" customHeight="1" x14ac:dyDescent="0.2">
      <c r="A81" s="1008" t="str">
        <f t="shared" si="0"/>
        <v>A2042110</v>
      </c>
      <c r="B81" s="1411" t="s">
        <v>361</v>
      </c>
      <c r="C81" s="1378"/>
      <c r="D81" s="1411" t="s">
        <v>741</v>
      </c>
      <c r="E81" s="1378"/>
      <c r="F81" s="1411" t="s">
        <v>739</v>
      </c>
      <c r="G81" s="1378"/>
      <c r="H81" s="1411" t="s">
        <v>742</v>
      </c>
      <c r="I81" s="1378"/>
      <c r="J81" s="1411" t="s">
        <v>741</v>
      </c>
      <c r="K81" s="1378"/>
      <c r="L81" s="1378"/>
      <c r="M81" s="1411" t="s">
        <v>738</v>
      </c>
      <c r="N81" s="1378"/>
      <c r="O81" s="1378"/>
      <c r="P81" s="1411"/>
      <c r="Q81" s="1378"/>
      <c r="R81" s="1411"/>
      <c r="S81" s="1378"/>
      <c r="T81" s="1412" t="s">
        <v>401</v>
      </c>
      <c r="U81" s="1378"/>
      <c r="V81" s="1378"/>
      <c r="W81" s="1378"/>
      <c r="X81" s="1378"/>
      <c r="Y81" s="1378"/>
      <c r="Z81" s="1378"/>
      <c r="AA81" s="1378"/>
      <c r="AB81" s="1411" t="s">
        <v>732</v>
      </c>
      <c r="AC81" s="1378"/>
      <c r="AD81" s="1378"/>
      <c r="AE81" s="1378"/>
      <c r="AF81" s="1378"/>
      <c r="AG81" s="1411" t="s">
        <v>733</v>
      </c>
      <c r="AH81" s="1378"/>
      <c r="AI81" s="1378"/>
      <c r="AJ81" s="1019" t="s">
        <v>417</v>
      </c>
      <c r="AK81" s="1413" t="s">
        <v>734</v>
      </c>
      <c r="AL81" s="1378"/>
      <c r="AM81" s="1378"/>
      <c r="AN81" s="1378"/>
      <c r="AO81" s="1378"/>
      <c r="AP81" s="1378"/>
      <c r="AQ81" s="1015">
        <v>11780557</v>
      </c>
      <c r="AR81" s="1053">
        <v>0</v>
      </c>
      <c r="AS81" s="1015">
        <v>5116393</v>
      </c>
      <c r="AT81" s="1015">
        <v>0</v>
      </c>
      <c r="AU81" s="1015">
        <v>0</v>
      </c>
      <c r="AV81" s="1053">
        <v>0</v>
      </c>
      <c r="AW81" s="1015">
        <v>0</v>
      </c>
      <c r="AX81" s="1053">
        <v>0</v>
      </c>
      <c r="AY81" s="1015">
        <v>0</v>
      </c>
      <c r="AZ81" s="1053">
        <v>0</v>
      </c>
      <c r="BA81" s="1015">
        <v>0</v>
      </c>
      <c r="BB81" s="1015">
        <v>0</v>
      </c>
      <c r="BC81" s="1015">
        <v>0</v>
      </c>
      <c r="BD81" s="1015">
        <v>0</v>
      </c>
      <c r="BG81" s="1057">
        <v>11780557</v>
      </c>
      <c r="BH81" s="1057">
        <v>0</v>
      </c>
      <c r="BI81" s="1057">
        <v>5116393</v>
      </c>
      <c r="BJ81" s="1057">
        <v>0</v>
      </c>
      <c r="BK81" s="1057">
        <v>0</v>
      </c>
      <c r="BL81" s="1057">
        <v>0</v>
      </c>
      <c r="BM81" s="1057">
        <v>0</v>
      </c>
      <c r="BN81" s="1057">
        <v>0</v>
      </c>
      <c r="BO81" s="1057">
        <v>0</v>
      </c>
      <c r="BP81" s="1057">
        <v>0</v>
      </c>
      <c r="BQ81" s="1057">
        <v>0</v>
      </c>
      <c r="BR81" s="1057">
        <v>0</v>
      </c>
      <c r="BS81" s="1057">
        <v>0</v>
      </c>
      <c r="BT81" s="1057">
        <v>0</v>
      </c>
    </row>
    <row r="82" spans="1:72" ht="23.1" customHeight="1" x14ac:dyDescent="0.2">
      <c r="A82" s="1008" t="str">
        <f t="shared" si="0"/>
        <v>A2042210</v>
      </c>
      <c r="B82" s="1411" t="s">
        <v>361</v>
      </c>
      <c r="C82" s="1378"/>
      <c r="D82" s="1411" t="s">
        <v>741</v>
      </c>
      <c r="E82" s="1378"/>
      <c r="F82" s="1411" t="s">
        <v>739</v>
      </c>
      <c r="G82" s="1378"/>
      <c r="H82" s="1411" t="s">
        <v>742</v>
      </c>
      <c r="I82" s="1378"/>
      <c r="J82" s="1411" t="s">
        <v>741</v>
      </c>
      <c r="K82" s="1378"/>
      <c r="L82" s="1378"/>
      <c r="M82" s="1411" t="s">
        <v>741</v>
      </c>
      <c r="N82" s="1378"/>
      <c r="O82" s="1378"/>
      <c r="P82" s="1411"/>
      <c r="Q82" s="1378"/>
      <c r="R82" s="1411"/>
      <c r="S82" s="1378"/>
      <c r="T82" s="1412" t="s">
        <v>402</v>
      </c>
      <c r="U82" s="1378"/>
      <c r="V82" s="1378"/>
      <c r="W82" s="1378"/>
      <c r="X82" s="1378"/>
      <c r="Y82" s="1378"/>
      <c r="Z82" s="1378"/>
      <c r="AA82" s="1378"/>
      <c r="AB82" s="1411" t="s">
        <v>732</v>
      </c>
      <c r="AC82" s="1378"/>
      <c r="AD82" s="1378"/>
      <c r="AE82" s="1378"/>
      <c r="AF82" s="1378"/>
      <c r="AG82" s="1411" t="s">
        <v>733</v>
      </c>
      <c r="AH82" s="1378"/>
      <c r="AI82" s="1378"/>
      <c r="AJ82" s="1019" t="s">
        <v>417</v>
      </c>
      <c r="AK82" s="1413" t="s">
        <v>734</v>
      </c>
      <c r="AL82" s="1378"/>
      <c r="AM82" s="1378"/>
      <c r="AN82" s="1378"/>
      <c r="AO82" s="1378"/>
      <c r="AP82" s="1378"/>
      <c r="AQ82" s="1015">
        <v>29156747</v>
      </c>
      <c r="AR82" s="1053">
        <v>25526867</v>
      </c>
      <c r="AS82" s="1015">
        <v>2000000</v>
      </c>
      <c r="AT82" s="1015">
        <v>0</v>
      </c>
      <c r="AU82" s="1015">
        <v>0</v>
      </c>
      <c r="AV82" s="1053">
        <v>0</v>
      </c>
      <c r="AW82" s="1015">
        <v>25526867</v>
      </c>
      <c r="AX82" s="1053">
        <v>0</v>
      </c>
      <c r="AY82" s="1015">
        <v>0</v>
      </c>
      <c r="AZ82" s="1053">
        <v>0</v>
      </c>
      <c r="BA82" s="1015">
        <v>0</v>
      </c>
      <c r="BB82" s="1015">
        <v>0</v>
      </c>
      <c r="BC82" s="1015">
        <v>0</v>
      </c>
      <c r="BD82" s="1015">
        <v>0</v>
      </c>
      <c r="BG82" s="1057">
        <v>29156747</v>
      </c>
      <c r="BH82" s="1057">
        <v>25526867</v>
      </c>
      <c r="BI82" s="1057">
        <v>2000000</v>
      </c>
      <c r="BJ82" s="1057">
        <v>0</v>
      </c>
      <c r="BK82" s="1057">
        <v>0</v>
      </c>
      <c r="BL82" s="1057">
        <v>0</v>
      </c>
      <c r="BM82" s="1057">
        <v>25526867</v>
      </c>
      <c r="BN82" s="1057">
        <v>0</v>
      </c>
      <c r="BO82" s="1057">
        <v>0</v>
      </c>
      <c r="BP82" s="1057">
        <v>0</v>
      </c>
      <c r="BQ82" s="1057">
        <v>0</v>
      </c>
      <c r="BR82" s="1057">
        <v>0</v>
      </c>
      <c r="BS82" s="1057">
        <v>0</v>
      </c>
      <c r="BT82" s="1057">
        <v>0</v>
      </c>
    </row>
    <row r="83" spans="1:72" ht="23.1" customHeight="1" x14ac:dyDescent="0.2">
      <c r="A83" s="1008" t="str">
        <f t="shared" si="0"/>
        <v>A204410</v>
      </c>
      <c r="B83" s="1403" t="s">
        <v>361</v>
      </c>
      <c r="C83" s="1378"/>
      <c r="D83" s="1403" t="s">
        <v>741</v>
      </c>
      <c r="E83" s="1378"/>
      <c r="F83" s="1403" t="s">
        <v>739</v>
      </c>
      <c r="G83" s="1378"/>
      <c r="H83" s="1403" t="s">
        <v>742</v>
      </c>
      <c r="I83" s="1378"/>
      <c r="J83" s="1403" t="s">
        <v>742</v>
      </c>
      <c r="K83" s="1378"/>
      <c r="L83" s="1378"/>
      <c r="M83" s="1403"/>
      <c r="N83" s="1378"/>
      <c r="O83" s="1378"/>
      <c r="P83" s="1403"/>
      <c r="Q83" s="1378"/>
      <c r="R83" s="1403"/>
      <c r="S83" s="1378"/>
      <c r="T83" s="1402" t="s">
        <v>637</v>
      </c>
      <c r="U83" s="1378"/>
      <c r="V83" s="1378"/>
      <c r="W83" s="1378"/>
      <c r="X83" s="1378"/>
      <c r="Y83" s="1378"/>
      <c r="Z83" s="1378"/>
      <c r="AA83" s="1378"/>
      <c r="AB83" s="1403" t="s">
        <v>732</v>
      </c>
      <c r="AC83" s="1378"/>
      <c r="AD83" s="1378"/>
      <c r="AE83" s="1378"/>
      <c r="AF83" s="1378"/>
      <c r="AG83" s="1403" t="s">
        <v>733</v>
      </c>
      <c r="AH83" s="1378"/>
      <c r="AI83" s="1378"/>
      <c r="AJ83" s="1016" t="s">
        <v>417</v>
      </c>
      <c r="AK83" s="1404" t="s">
        <v>734</v>
      </c>
      <c r="AL83" s="1378"/>
      <c r="AM83" s="1378"/>
      <c r="AN83" s="1378"/>
      <c r="AO83" s="1378"/>
      <c r="AP83" s="1378"/>
      <c r="AQ83" s="1015">
        <v>1119609341</v>
      </c>
      <c r="AR83" s="1053">
        <v>6126180</v>
      </c>
      <c r="AS83" s="1015">
        <v>10400856</v>
      </c>
      <c r="AT83" s="1015">
        <v>0</v>
      </c>
      <c r="AU83" s="1015">
        <v>0</v>
      </c>
      <c r="AV83" s="1053">
        <v>27488000</v>
      </c>
      <c r="AW83" s="1015">
        <v>21361820</v>
      </c>
      <c r="AX83" s="1053">
        <v>39870347</v>
      </c>
      <c r="AY83" s="1015">
        <v>12382347</v>
      </c>
      <c r="AZ83" s="1053">
        <v>39870347</v>
      </c>
      <c r="BA83" s="1015">
        <v>0</v>
      </c>
      <c r="BB83" s="1015">
        <v>39870347</v>
      </c>
      <c r="BC83" s="1015">
        <v>0</v>
      </c>
      <c r="BD83" s="1015">
        <v>0</v>
      </c>
      <c r="BG83" s="1057">
        <v>1119609341</v>
      </c>
      <c r="BH83" s="1057">
        <v>6126180</v>
      </c>
      <c r="BI83" s="1057">
        <v>10400856</v>
      </c>
      <c r="BJ83" s="1057">
        <v>0</v>
      </c>
      <c r="BK83" s="1057">
        <v>0</v>
      </c>
      <c r="BL83" s="1057">
        <v>27488000</v>
      </c>
      <c r="BM83" s="1057">
        <v>21361820</v>
      </c>
      <c r="BN83" s="1057">
        <v>39870347</v>
      </c>
      <c r="BO83" s="1057">
        <v>12382347</v>
      </c>
      <c r="BP83" s="1057">
        <v>39870347</v>
      </c>
      <c r="BQ83" s="1057">
        <v>0</v>
      </c>
      <c r="BR83" s="1057">
        <v>39870347</v>
      </c>
      <c r="BS83" s="1057">
        <v>0</v>
      </c>
      <c r="BT83" s="1057">
        <v>0</v>
      </c>
    </row>
    <row r="84" spans="1:72" ht="23.1" customHeight="1" x14ac:dyDescent="0.2">
      <c r="A84" s="1008" t="str">
        <f t="shared" si="0"/>
        <v>A2044110</v>
      </c>
      <c r="B84" s="1411" t="s">
        <v>361</v>
      </c>
      <c r="C84" s="1378"/>
      <c r="D84" s="1411" t="s">
        <v>741</v>
      </c>
      <c r="E84" s="1378"/>
      <c r="F84" s="1411" t="s">
        <v>739</v>
      </c>
      <c r="G84" s="1378"/>
      <c r="H84" s="1411" t="s">
        <v>742</v>
      </c>
      <c r="I84" s="1378"/>
      <c r="J84" s="1411" t="s">
        <v>742</v>
      </c>
      <c r="K84" s="1378"/>
      <c r="L84" s="1378"/>
      <c r="M84" s="1411" t="s">
        <v>738</v>
      </c>
      <c r="N84" s="1378"/>
      <c r="O84" s="1378"/>
      <c r="P84" s="1411"/>
      <c r="Q84" s="1378"/>
      <c r="R84" s="1411"/>
      <c r="S84" s="1378"/>
      <c r="T84" s="1412" t="s">
        <v>403</v>
      </c>
      <c r="U84" s="1378"/>
      <c r="V84" s="1378"/>
      <c r="W84" s="1378"/>
      <c r="X84" s="1378"/>
      <c r="Y84" s="1378"/>
      <c r="Z84" s="1378"/>
      <c r="AA84" s="1378"/>
      <c r="AB84" s="1411" t="s">
        <v>732</v>
      </c>
      <c r="AC84" s="1378"/>
      <c r="AD84" s="1378"/>
      <c r="AE84" s="1378"/>
      <c r="AF84" s="1378"/>
      <c r="AG84" s="1411" t="s">
        <v>733</v>
      </c>
      <c r="AH84" s="1378"/>
      <c r="AI84" s="1378"/>
      <c r="AJ84" s="1019" t="s">
        <v>417</v>
      </c>
      <c r="AK84" s="1413" t="s">
        <v>734</v>
      </c>
      <c r="AL84" s="1378"/>
      <c r="AM84" s="1378"/>
      <c r="AN84" s="1378"/>
      <c r="AO84" s="1378"/>
      <c r="AP84" s="1378"/>
      <c r="AQ84" s="1015">
        <v>400000000</v>
      </c>
      <c r="AR84" s="1053">
        <v>0</v>
      </c>
      <c r="AS84" s="1015">
        <v>1000000</v>
      </c>
      <c r="AT84" s="1015">
        <v>0</v>
      </c>
      <c r="AU84" s="1015">
        <v>0</v>
      </c>
      <c r="AV84" s="1053">
        <v>17500000</v>
      </c>
      <c r="AW84" s="1015">
        <v>17500000</v>
      </c>
      <c r="AX84" s="1053">
        <v>35981893</v>
      </c>
      <c r="AY84" s="1015">
        <v>18481893</v>
      </c>
      <c r="AZ84" s="1053">
        <v>35981893</v>
      </c>
      <c r="BA84" s="1015">
        <v>0</v>
      </c>
      <c r="BB84" s="1015">
        <v>35981893</v>
      </c>
      <c r="BC84" s="1015">
        <v>0</v>
      </c>
      <c r="BD84" s="1015">
        <v>0</v>
      </c>
      <c r="BG84" s="1057">
        <v>400000000</v>
      </c>
      <c r="BH84" s="1057">
        <v>0</v>
      </c>
      <c r="BI84" s="1057">
        <v>1000000</v>
      </c>
      <c r="BJ84" s="1057">
        <v>0</v>
      </c>
      <c r="BK84" s="1057">
        <v>0</v>
      </c>
      <c r="BL84" s="1057">
        <v>17500000</v>
      </c>
      <c r="BM84" s="1057">
        <v>17500000</v>
      </c>
      <c r="BN84" s="1057">
        <v>35981893</v>
      </c>
      <c r="BO84" s="1057">
        <v>18481893</v>
      </c>
      <c r="BP84" s="1057">
        <v>35981893</v>
      </c>
      <c r="BQ84" s="1057">
        <v>0</v>
      </c>
      <c r="BR84" s="1057">
        <v>35981893</v>
      </c>
      <c r="BS84" s="1057">
        <v>0</v>
      </c>
      <c r="BT84" s="1057">
        <v>0</v>
      </c>
    </row>
    <row r="85" spans="1:72" ht="23.1" customHeight="1" x14ac:dyDescent="0.2">
      <c r="A85" s="1008" t="str">
        <f t="shared" si="0"/>
        <v>A2044610</v>
      </c>
      <c r="B85" s="1411" t="s">
        <v>361</v>
      </c>
      <c r="C85" s="1378"/>
      <c r="D85" s="1411" t="s">
        <v>741</v>
      </c>
      <c r="E85" s="1378"/>
      <c r="F85" s="1411" t="s">
        <v>739</v>
      </c>
      <c r="G85" s="1378"/>
      <c r="H85" s="1411" t="s">
        <v>742</v>
      </c>
      <c r="I85" s="1378"/>
      <c r="J85" s="1411" t="s">
        <v>742</v>
      </c>
      <c r="K85" s="1378"/>
      <c r="L85" s="1378"/>
      <c r="M85" s="1411" t="s">
        <v>753</v>
      </c>
      <c r="N85" s="1378"/>
      <c r="O85" s="1378"/>
      <c r="P85" s="1411"/>
      <c r="Q85" s="1378"/>
      <c r="R85" s="1411"/>
      <c r="S85" s="1378"/>
      <c r="T85" s="1412" t="s">
        <v>404</v>
      </c>
      <c r="U85" s="1378"/>
      <c r="V85" s="1378"/>
      <c r="W85" s="1378"/>
      <c r="X85" s="1378"/>
      <c r="Y85" s="1378"/>
      <c r="Z85" s="1378"/>
      <c r="AA85" s="1378"/>
      <c r="AB85" s="1411" t="s">
        <v>732</v>
      </c>
      <c r="AC85" s="1378"/>
      <c r="AD85" s="1378"/>
      <c r="AE85" s="1378"/>
      <c r="AF85" s="1378"/>
      <c r="AG85" s="1411" t="s">
        <v>733</v>
      </c>
      <c r="AH85" s="1378"/>
      <c r="AI85" s="1378"/>
      <c r="AJ85" s="1019" t="s">
        <v>417</v>
      </c>
      <c r="AK85" s="1413" t="s">
        <v>734</v>
      </c>
      <c r="AL85" s="1378"/>
      <c r="AM85" s="1378"/>
      <c r="AN85" s="1378"/>
      <c r="AO85" s="1378"/>
      <c r="AP85" s="1378"/>
      <c r="AQ85" s="1015">
        <v>10000000</v>
      </c>
      <c r="AR85" s="1053">
        <v>0</v>
      </c>
      <c r="AS85" s="1015">
        <v>0</v>
      </c>
      <c r="AT85" s="1015">
        <v>0</v>
      </c>
      <c r="AU85" s="1015">
        <v>0</v>
      </c>
      <c r="AV85" s="1053">
        <v>9483000</v>
      </c>
      <c r="AW85" s="1015">
        <v>9483000</v>
      </c>
      <c r="AX85" s="1053">
        <v>0</v>
      </c>
      <c r="AY85" s="1015">
        <v>9483000</v>
      </c>
      <c r="AZ85" s="1053">
        <v>0</v>
      </c>
      <c r="BA85" s="1015">
        <v>0</v>
      </c>
      <c r="BB85" s="1015">
        <v>0</v>
      </c>
      <c r="BC85" s="1015">
        <v>0</v>
      </c>
      <c r="BD85" s="1015">
        <v>0</v>
      </c>
      <c r="BG85" s="1057">
        <v>10000000</v>
      </c>
      <c r="BH85" s="1057">
        <v>0</v>
      </c>
      <c r="BI85" s="1057">
        <v>0</v>
      </c>
      <c r="BJ85" s="1057">
        <v>0</v>
      </c>
      <c r="BK85" s="1057">
        <v>0</v>
      </c>
      <c r="BL85" s="1057">
        <v>9483000</v>
      </c>
      <c r="BM85" s="1057">
        <v>9483000</v>
      </c>
      <c r="BN85" s="1057">
        <v>0</v>
      </c>
      <c r="BO85" s="1057">
        <v>9483000</v>
      </c>
      <c r="BP85" s="1057">
        <v>0</v>
      </c>
      <c r="BQ85" s="1057">
        <v>0</v>
      </c>
      <c r="BR85" s="1057">
        <v>0</v>
      </c>
      <c r="BS85" s="1057">
        <v>0</v>
      </c>
      <c r="BT85" s="1057">
        <v>0</v>
      </c>
    </row>
    <row r="86" spans="1:72" ht="23.1" customHeight="1" x14ac:dyDescent="0.2">
      <c r="A86" s="1008" t="str">
        <f t="shared" si="0"/>
        <v>A2044910</v>
      </c>
      <c r="B86" s="1411" t="s">
        <v>361</v>
      </c>
      <c r="C86" s="1378"/>
      <c r="D86" s="1411" t="s">
        <v>741</v>
      </c>
      <c r="E86" s="1378"/>
      <c r="F86" s="1411" t="s">
        <v>739</v>
      </c>
      <c r="G86" s="1378"/>
      <c r="H86" s="1411" t="s">
        <v>742</v>
      </c>
      <c r="I86" s="1378"/>
      <c r="J86" s="1411" t="s">
        <v>742</v>
      </c>
      <c r="K86" s="1378"/>
      <c r="L86" s="1378"/>
      <c r="M86" s="1411" t="s">
        <v>747</v>
      </c>
      <c r="N86" s="1378"/>
      <c r="O86" s="1378"/>
      <c r="P86" s="1411"/>
      <c r="Q86" s="1378"/>
      <c r="R86" s="1411"/>
      <c r="S86" s="1378"/>
      <c r="T86" s="1412" t="s">
        <v>405</v>
      </c>
      <c r="U86" s="1378"/>
      <c r="V86" s="1378"/>
      <c r="W86" s="1378"/>
      <c r="X86" s="1378"/>
      <c r="Y86" s="1378"/>
      <c r="Z86" s="1378"/>
      <c r="AA86" s="1378"/>
      <c r="AB86" s="1411" t="s">
        <v>732</v>
      </c>
      <c r="AC86" s="1378"/>
      <c r="AD86" s="1378"/>
      <c r="AE86" s="1378"/>
      <c r="AF86" s="1378"/>
      <c r="AG86" s="1411" t="s">
        <v>733</v>
      </c>
      <c r="AH86" s="1378"/>
      <c r="AI86" s="1378"/>
      <c r="AJ86" s="1019" t="s">
        <v>417</v>
      </c>
      <c r="AK86" s="1413" t="s">
        <v>734</v>
      </c>
      <c r="AL86" s="1378"/>
      <c r="AM86" s="1378"/>
      <c r="AN86" s="1378"/>
      <c r="AO86" s="1378"/>
      <c r="AP86" s="1378"/>
      <c r="AQ86" s="1015">
        <v>30000000</v>
      </c>
      <c r="AR86" s="1053">
        <v>0</v>
      </c>
      <c r="AS86" s="1015">
        <v>2957608</v>
      </c>
      <c r="AT86" s="1015">
        <v>0</v>
      </c>
      <c r="AU86" s="1015">
        <v>0</v>
      </c>
      <c r="AV86" s="1053">
        <v>0</v>
      </c>
      <c r="AW86" s="1015">
        <v>0</v>
      </c>
      <c r="AX86" s="1053">
        <v>0</v>
      </c>
      <c r="AY86" s="1015">
        <v>0</v>
      </c>
      <c r="AZ86" s="1053">
        <v>0</v>
      </c>
      <c r="BA86" s="1015">
        <v>0</v>
      </c>
      <c r="BB86" s="1015">
        <v>0</v>
      </c>
      <c r="BC86" s="1015">
        <v>0</v>
      </c>
      <c r="BD86" s="1015">
        <v>0</v>
      </c>
      <c r="BG86" s="1057">
        <v>30000000</v>
      </c>
      <c r="BH86" s="1057">
        <v>0</v>
      </c>
      <c r="BI86" s="1057">
        <v>2957608</v>
      </c>
      <c r="BJ86" s="1057">
        <v>0</v>
      </c>
      <c r="BK86" s="1057">
        <v>0</v>
      </c>
      <c r="BL86" s="1057">
        <v>0</v>
      </c>
      <c r="BM86" s="1057">
        <v>0</v>
      </c>
      <c r="BN86" s="1057">
        <v>0</v>
      </c>
      <c r="BO86" s="1057">
        <v>0</v>
      </c>
      <c r="BP86" s="1057">
        <v>0</v>
      </c>
      <c r="BQ86" s="1057">
        <v>0</v>
      </c>
      <c r="BR86" s="1057">
        <v>0</v>
      </c>
      <c r="BS86" s="1057">
        <v>0</v>
      </c>
      <c r="BT86" s="1057">
        <v>0</v>
      </c>
    </row>
    <row r="87" spans="1:72" ht="23.1" customHeight="1" x14ac:dyDescent="0.2">
      <c r="A87" s="1008" t="str">
        <f t="shared" si="0"/>
        <v>A20441510</v>
      </c>
      <c r="B87" s="1411" t="s">
        <v>361</v>
      </c>
      <c r="C87" s="1378"/>
      <c r="D87" s="1411" t="s">
        <v>741</v>
      </c>
      <c r="E87" s="1378"/>
      <c r="F87" s="1411" t="s">
        <v>739</v>
      </c>
      <c r="G87" s="1378"/>
      <c r="H87" s="1411" t="s">
        <v>742</v>
      </c>
      <c r="I87" s="1378"/>
      <c r="J87" s="1411" t="s">
        <v>742</v>
      </c>
      <c r="K87" s="1378"/>
      <c r="L87" s="1378"/>
      <c r="M87" s="1411" t="s">
        <v>745</v>
      </c>
      <c r="N87" s="1378"/>
      <c r="O87" s="1378"/>
      <c r="P87" s="1411"/>
      <c r="Q87" s="1378"/>
      <c r="R87" s="1411"/>
      <c r="S87" s="1378"/>
      <c r="T87" s="1412" t="s">
        <v>406</v>
      </c>
      <c r="U87" s="1378"/>
      <c r="V87" s="1378"/>
      <c r="W87" s="1378"/>
      <c r="X87" s="1378"/>
      <c r="Y87" s="1378"/>
      <c r="Z87" s="1378"/>
      <c r="AA87" s="1378"/>
      <c r="AB87" s="1411" t="s">
        <v>732</v>
      </c>
      <c r="AC87" s="1378"/>
      <c r="AD87" s="1378"/>
      <c r="AE87" s="1378"/>
      <c r="AF87" s="1378"/>
      <c r="AG87" s="1411" t="s">
        <v>733</v>
      </c>
      <c r="AH87" s="1378"/>
      <c r="AI87" s="1378"/>
      <c r="AJ87" s="1019" t="s">
        <v>417</v>
      </c>
      <c r="AK87" s="1413" t="s">
        <v>734</v>
      </c>
      <c r="AL87" s="1378"/>
      <c r="AM87" s="1378"/>
      <c r="AN87" s="1378"/>
      <c r="AO87" s="1378"/>
      <c r="AP87" s="1378"/>
      <c r="AQ87" s="1015">
        <v>551000000</v>
      </c>
      <c r="AR87" s="1053">
        <v>320000</v>
      </c>
      <c r="AS87" s="1015">
        <v>1361534</v>
      </c>
      <c r="AT87" s="1015">
        <v>0</v>
      </c>
      <c r="AU87" s="1015">
        <v>0</v>
      </c>
      <c r="AV87" s="1053">
        <v>320000</v>
      </c>
      <c r="AW87" s="1015">
        <v>0</v>
      </c>
      <c r="AX87" s="1053">
        <v>320000</v>
      </c>
      <c r="AY87" s="1015">
        <v>0</v>
      </c>
      <c r="AZ87" s="1053">
        <v>320000</v>
      </c>
      <c r="BA87" s="1015">
        <v>0</v>
      </c>
      <c r="BB87" s="1015">
        <v>320000</v>
      </c>
      <c r="BC87" s="1015">
        <v>0</v>
      </c>
      <c r="BD87" s="1015">
        <v>0</v>
      </c>
      <c r="BG87" s="1057">
        <v>551000000</v>
      </c>
      <c r="BH87" s="1057">
        <v>320000</v>
      </c>
      <c r="BI87" s="1057">
        <v>1361534</v>
      </c>
      <c r="BJ87" s="1057">
        <v>0</v>
      </c>
      <c r="BK87" s="1057">
        <v>0</v>
      </c>
      <c r="BL87" s="1057">
        <v>320000</v>
      </c>
      <c r="BM87" s="1057">
        <v>0</v>
      </c>
      <c r="BN87" s="1057">
        <v>320000</v>
      </c>
      <c r="BO87" s="1057">
        <v>0</v>
      </c>
      <c r="BP87" s="1057">
        <v>320000</v>
      </c>
      <c r="BQ87" s="1057">
        <v>0</v>
      </c>
      <c r="BR87" s="1057">
        <v>320000</v>
      </c>
      <c r="BS87" s="1057">
        <v>0</v>
      </c>
      <c r="BT87" s="1057">
        <v>0</v>
      </c>
    </row>
    <row r="88" spans="1:72" ht="23.1" customHeight="1" x14ac:dyDescent="0.2">
      <c r="A88" s="1008" t="str">
        <f t="shared" si="0"/>
        <v>A20441710</v>
      </c>
      <c r="B88" s="1411" t="s">
        <v>361</v>
      </c>
      <c r="C88" s="1378"/>
      <c r="D88" s="1411" t="s">
        <v>741</v>
      </c>
      <c r="E88" s="1378"/>
      <c r="F88" s="1411" t="s">
        <v>739</v>
      </c>
      <c r="G88" s="1378"/>
      <c r="H88" s="1411" t="s">
        <v>742</v>
      </c>
      <c r="I88" s="1378"/>
      <c r="J88" s="1411" t="s">
        <v>742</v>
      </c>
      <c r="K88" s="1378"/>
      <c r="L88" s="1378"/>
      <c r="M88" s="1411" t="s">
        <v>760</v>
      </c>
      <c r="N88" s="1378"/>
      <c r="O88" s="1378"/>
      <c r="P88" s="1411"/>
      <c r="Q88" s="1378"/>
      <c r="R88" s="1411"/>
      <c r="S88" s="1378"/>
      <c r="T88" s="1412" t="s">
        <v>407</v>
      </c>
      <c r="U88" s="1378"/>
      <c r="V88" s="1378"/>
      <c r="W88" s="1378"/>
      <c r="X88" s="1378"/>
      <c r="Y88" s="1378"/>
      <c r="Z88" s="1378"/>
      <c r="AA88" s="1378"/>
      <c r="AB88" s="1411" t="s">
        <v>732</v>
      </c>
      <c r="AC88" s="1378"/>
      <c r="AD88" s="1378"/>
      <c r="AE88" s="1378"/>
      <c r="AF88" s="1378"/>
      <c r="AG88" s="1411" t="s">
        <v>733</v>
      </c>
      <c r="AH88" s="1378"/>
      <c r="AI88" s="1378"/>
      <c r="AJ88" s="1019" t="s">
        <v>417</v>
      </c>
      <c r="AK88" s="1413" t="s">
        <v>734</v>
      </c>
      <c r="AL88" s="1378"/>
      <c r="AM88" s="1378"/>
      <c r="AN88" s="1378"/>
      <c r="AO88" s="1378"/>
      <c r="AP88" s="1378"/>
      <c r="AQ88" s="1015">
        <v>44500000</v>
      </c>
      <c r="AR88" s="1053">
        <v>0</v>
      </c>
      <c r="AS88" s="1015">
        <v>1293342</v>
      </c>
      <c r="AT88" s="1015">
        <v>0</v>
      </c>
      <c r="AU88" s="1015">
        <v>0</v>
      </c>
      <c r="AV88" s="1053">
        <v>0</v>
      </c>
      <c r="AW88" s="1015">
        <v>0</v>
      </c>
      <c r="AX88" s="1053">
        <v>891006</v>
      </c>
      <c r="AY88" s="1015">
        <v>891006</v>
      </c>
      <c r="AZ88" s="1053">
        <v>891006</v>
      </c>
      <c r="BA88" s="1015">
        <v>0</v>
      </c>
      <c r="BB88" s="1015">
        <v>891006</v>
      </c>
      <c r="BC88" s="1015">
        <v>0</v>
      </c>
      <c r="BD88" s="1015">
        <v>0</v>
      </c>
      <c r="BG88" s="1057">
        <v>44500000</v>
      </c>
      <c r="BH88" s="1057">
        <v>0</v>
      </c>
      <c r="BI88" s="1057">
        <v>1293342</v>
      </c>
      <c r="BJ88" s="1057">
        <v>0</v>
      </c>
      <c r="BK88" s="1057">
        <v>0</v>
      </c>
      <c r="BL88" s="1057">
        <v>0</v>
      </c>
      <c r="BM88" s="1057">
        <v>0</v>
      </c>
      <c r="BN88" s="1057">
        <v>891006</v>
      </c>
      <c r="BO88" s="1057">
        <v>891006</v>
      </c>
      <c r="BP88" s="1057">
        <v>891006</v>
      </c>
      <c r="BQ88" s="1057">
        <v>0</v>
      </c>
      <c r="BR88" s="1057">
        <v>891006</v>
      </c>
      <c r="BS88" s="1057">
        <v>0</v>
      </c>
      <c r="BT88" s="1057">
        <v>0</v>
      </c>
    </row>
    <row r="89" spans="1:72" ht="23.1" customHeight="1" x14ac:dyDescent="0.2">
      <c r="A89" s="1008" t="str">
        <f t="shared" si="0"/>
        <v>A20441810</v>
      </c>
      <c r="B89" s="1411" t="s">
        <v>361</v>
      </c>
      <c r="C89" s="1378"/>
      <c r="D89" s="1411" t="s">
        <v>741</v>
      </c>
      <c r="E89" s="1378"/>
      <c r="F89" s="1411" t="s">
        <v>739</v>
      </c>
      <c r="G89" s="1378"/>
      <c r="H89" s="1411" t="s">
        <v>742</v>
      </c>
      <c r="I89" s="1378"/>
      <c r="J89" s="1411" t="s">
        <v>742</v>
      </c>
      <c r="K89" s="1378"/>
      <c r="L89" s="1378"/>
      <c r="M89" s="1411" t="s">
        <v>761</v>
      </c>
      <c r="N89" s="1378"/>
      <c r="O89" s="1378"/>
      <c r="P89" s="1411"/>
      <c r="Q89" s="1378"/>
      <c r="R89" s="1411"/>
      <c r="S89" s="1378"/>
      <c r="T89" s="1412" t="s">
        <v>408</v>
      </c>
      <c r="U89" s="1378"/>
      <c r="V89" s="1378"/>
      <c r="W89" s="1378"/>
      <c r="X89" s="1378"/>
      <c r="Y89" s="1378"/>
      <c r="Z89" s="1378"/>
      <c r="AA89" s="1378"/>
      <c r="AB89" s="1411" t="s">
        <v>732</v>
      </c>
      <c r="AC89" s="1378"/>
      <c r="AD89" s="1378"/>
      <c r="AE89" s="1378"/>
      <c r="AF89" s="1378"/>
      <c r="AG89" s="1411" t="s">
        <v>733</v>
      </c>
      <c r="AH89" s="1378"/>
      <c r="AI89" s="1378"/>
      <c r="AJ89" s="1019" t="s">
        <v>417</v>
      </c>
      <c r="AK89" s="1413" t="s">
        <v>734</v>
      </c>
      <c r="AL89" s="1378"/>
      <c r="AM89" s="1378"/>
      <c r="AN89" s="1378"/>
      <c r="AO89" s="1378"/>
      <c r="AP89" s="1378"/>
      <c r="AQ89" s="1015">
        <v>46000000</v>
      </c>
      <c r="AR89" s="1053">
        <v>0</v>
      </c>
      <c r="AS89" s="1015">
        <v>698521</v>
      </c>
      <c r="AT89" s="1015">
        <v>0</v>
      </c>
      <c r="AU89" s="1015">
        <v>0</v>
      </c>
      <c r="AV89" s="1053">
        <v>0</v>
      </c>
      <c r="AW89" s="1015">
        <v>0</v>
      </c>
      <c r="AX89" s="1053">
        <v>0</v>
      </c>
      <c r="AY89" s="1015">
        <v>0</v>
      </c>
      <c r="AZ89" s="1053">
        <v>0</v>
      </c>
      <c r="BA89" s="1015">
        <v>0</v>
      </c>
      <c r="BB89" s="1015">
        <v>0</v>
      </c>
      <c r="BC89" s="1015">
        <v>0</v>
      </c>
      <c r="BD89" s="1015">
        <v>0</v>
      </c>
      <c r="BG89" s="1057">
        <v>46000000</v>
      </c>
      <c r="BH89" s="1057">
        <v>0</v>
      </c>
      <c r="BI89" s="1057">
        <v>698521</v>
      </c>
      <c r="BJ89" s="1057">
        <v>0</v>
      </c>
      <c r="BK89" s="1057">
        <v>0</v>
      </c>
      <c r="BL89" s="1057">
        <v>0</v>
      </c>
      <c r="BM89" s="1057">
        <v>0</v>
      </c>
      <c r="BN89" s="1057">
        <v>0</v>
      </c>
      <c r="BO89" s="1057">
        <v>0</v>
      </c>
      <c r="BP89" s="1057">
        <v>0</v>
      </c>
      <c r="BQ89" s="1057">
        <v>0</v>
      </c>
      <c r="BR89" s="1057">
        <v>0</v>
      </c>
      <c r="BS89" s="1057">
        <v>0</v>
      </c>
      <c r="BT89" s="1057">
        <v>0</v>
      </c>
    </row>
    <row r="90" spans="1:72" ht="23.1" customHeight="1" x14ac:dyDescent="0.2">
      <c r="A90" s="1008" t="str">
        <f t="shared" si="0"/>
        <v>A20442010</v>
      </c>
      <c r="B90" s="1411" t="s">
        <v>361</v>
      </c>
      <c r="C90" s="1378"/>
      <c r="D90" s="1411" t="s">
        <v>741</v>
      </c>
      <c r="E90" s="1378"/>
      <c r="F90" s="1411" t="s">
        <v>739</v>
      </c>
      <c r="G90" s="1378"/>
      <c r="H90" s="1411" t="s">
        <v>742</v>
      </c>
      <c r="I90" s="1378"/>
      <c r="J90" s="1411" t="s">
        <v>742</v>
      </c>
      <c r="K90" s="1378"/>
      <c r="L90" s="1378"/>
      <c r="M90" s="1411" t="s">
        <v>762</v>
      </c>
      <c r="N90" s="1378"/>
      <c r="O90" s="1378"/>
      <c r="P90" s="1411"/>
      <c r="Q90" s="1378"/>
      <c r="R90" s="1411"/>
      <c r="S90" s="1378"/>
      <c r="T90" s="1412" t="s">
        <v>409</v>
      </c>
      <c r="U90" s="1378"/>
      <c r="V90" s="1378"/>
      <c r="W90" s="1378"/>
      <c r="X90" s="1378"/>
      <c r="Y90" s="1378"/>
      <c r="Z90" s="1378"/>
      <c r="AA90" s="1378"/>
      <c r="AB90" s="1411" t="s">
        <v>732</v>
      </c>
      <c r="AC90" s="1378"/>
      <c r="AD90" s="1378"/>
      <c r="AE90" s="1378"/>
      <c r="AF90" s="1378"/>
      <c r="AG90" s="1411" t="s">
        <v>733</v>
      </c>
      <c r="AH90" s="1378"/>
      <c r="AI90" s="1378"/>
      <c r="AJ90" s="1019" t="s">
        <v>417</v>
      </c>
      <c r="AK90" s="1413" t="s">
        <v>734</v>
      </c>
      <c r="AL90" s="1378"/>
      <c r="AM90" s="1378"/>
      <c r="AN90" s="1378"/>
      <c r="AO90" s="1378"/>
      <c r="AP90" s="1378"/>
      <c r="AQ90" s="1015">
        <v>7000000</v>
      </c>
      <c r="AR90" s="1053">
        <v>185000</v>
      </c>
      <c r="AS90" s="1015">
        <v>1959924</v>
      </c>
      <c r="AT90" s="1015">
        <v>0</v>
      </c>
      <c r="AU90" s="1015">
        <v>0</v>
      </c>
      <c r="AV90" s="1053">
        <v>185000</v>
      </c>
      <c r="AW90" s="1015">
        <v>0</v>
      </c>
      <c r="AX90" s="1053">
        <v>185000</v>
      </c>
      <c r="AY90" s="1015">
        <v>0</v>
      </c>
      <c r="AZ90" s="1053">
        <v>185000</v>
      </c>
      <c r="BA90" s="1015">
        <v>0</v>
      </c>
      <c r="BB90" s="1015">
        <v>185000</v>
      </c>
      <c r="BC90" s="1015">
        <v>0</v>
      </c>
      <c r="BD90" s="1015">
        <v>0</v>
      </c>
      <c r="BG90" s="1057">
        <v>7000000</v>
      </c>
      <c r="BH90" s="1057">
        <v>185000</v>
      </c>
      <c r="BI90" s="1057">
        <v>1959924</v>
      </c>
      <c r="BJ90" s="1057">
        <v>0</v>
      </c>
      <c r="BK90" s="1057">
        <v>0</v>
      </c>
      <c r="BL90" s="1057">
        <v>185000</v>
      </c>
      <c r="BM90" s="1057">
        <v>0</v>
      </c>
      <c r="BN90" s="1057">
        <v>185000</v>
      </c>
      <c r="BO90" s="1057">
        <v>0</v>
      </c>
      <c r="BP90" s="1057">
        <v>185000</v>
      </c>
      <c r="BQ90" s="1057">
        <v>0</v>
      </c>
      <c r="BR90" s="1057">
        <v>185000</v>
      </c>
      <c r="BS90" s="1057">
        <v>0</v>
      </c>
      <c r="BT90" s="1057">
        <v>0</v>
      </c>
    </row>
    <row r="91" spans="1:72" ht="23.1" customHeight="1" x14ac:dyDescent="0.2">
      <c r="A91" s="1008" t="str">
        <f t="shared" ref="A91:A154" si="1">+B91&amp;D91&amp;F91&amp;H91&amp;J91&amp;M91&amp;AJ91</f>
        <v>A20442110</v>
      </c>
      <c r="B91" s="1411" t="s">
        <v>361</v>
      </c>
      <c r="C91" s="1378"/>
      <c r="D91" s="1411" t="s">
        <v>741</v>
      </c>
      <c r="E91" s="1378"/>
      <c r="F91" s="1411" t="s">
        <v>739</v>
      </c>
      <c r="G91" s="1378"/>
      <c r="H91" s="1411" t="s">
        <v>742</v>
      </c>
      <c r="I91" s="1378"/>
      <c r="J91" s="1411" t="s">
        <v>742</v>
      </c>
      <c r="K91" s="1378"/>
      <c r="L91" s="1378"/>
      <c r="M91" s="1411" t="s">
        <v>763</v>
      </c>
      <c r="N91" s="1378"/>
      <c r="O91" s="1378"/>
      <c r="P91" s="1411"/>
      <c r="Q91" s="1378"/>
      <c r="R91" s="1411"/>
      <c r="S91" s="1378"/>
      <c r="T91" s="1412" t="s">
        <v>410</v>
      </c>
      <c r="U91" s="1378"/>
      <c r="V91" s="1378"/>
      <c r="W91" s="1378"/>
      <c r="X91" s="1378"/>
      <c r="Y91" s="1378"/>
      <c r="Z91" s="1378"/>
      <c r="AA91" s="1378"/>
      <c r="AB91" s="1411" t="s">
        <v>732</v>
      </c>
      <c r="AC91" s="1378"/>
      <c r="AD91" s="1378"/>
      <c r="AE91" s="1378"/>
      <c r="AF91" s="1378"/>
      <c r="AG91" s="1411" t="s">
        <v>733</v>
      </c>
      <c r="AH91" s="1378"/>
      <c r="AI91" s="1378"/>
      <c r="AJ91" s="1019" t="s">
        <v>417</v>
      </c>
      <c r="AK91" s="1413" t="s">
        <v>734</v>
      </c>
      <c r="AL91" s="1378"/>
      <c r="AM91" s="1378"/>
      <c r="AN91" s="1378"/>
      <c r="AO91" s="1378"/>
      <c r="AP91" s="1378"/>
      <c r="AQ91" s="1015">
        <v>1000000</v>
      </c>
      <c r="AR91" s="1053">
        <v>0</v>
      </c>
      <c r="AS91" s="1015">
        <v>700000</v>
      </c>
      <c r="AT91" s="1015">
        <v>0</v>
      </c>
      <c r="AU91" s="1015">
        <v>0</v>
      </c>
      <c r="AV91" s="1053">
        <v>0</v>
      </c>
      <c r="AW91" s="1015">
        <v>0</v>
      </c>
      <c r="AX91" s="1053">
        <v>0</v>
      </c>
      <c r="AY91" s="1015">
        <v>0</v>
      </c>
      <c r="AZ91" s="1053">
        <v>0</v>
      </c>
      <c r="BA91" s="1015">
        <v>0</v>
      </c>
      <c r="BB91" s="1015">
        <v>0</v>
      </c>
      <c r="BC91" s="1015">
        <v>0</v>
      </c>
      <c r="BD91" s="1015">
        <v>0</v>
      </c>
      <c r="BG91" s="1057">
        <v>1000000</v>
      </c>
      <c r="BH91" s="1057">
        <v>0</v>
      </c>
      <c r="BI91" s="1057">
        <v>700000</v>
      </c>
      <c r="BJ91" s="1057">
        <v>0</v>
      </c>
      <c r="BK91" s="1057">
        <v>0</v>
      </c>
      <c r="BL91" s="1057">
        <v>0</v>
      </c>
      <c r="BM91" s="1057">
        <v>0</v>
      </c>
      <c r="BN91" s="1057">
        <v>0</v>
      </c>
      <c r="BO91" s="1057">
        <v>0</v>
      </c>
      <c r="BP91" s="1057">
        <v>0</v>
      </c>
      <c r="BQ91" s="1057">
        <v>0</v>
      </c>
      <c r="BR91" s="1057">
        <v>0</v>
      </c>
      <c r="BS91" s="1057">
        <v>0</v>
      </c>
      <c r="BT91" s="1057">
        <v>0</v>
      </c>
    </row>
    <row r="92" spans="1:72" ht="23.1" customHeight="1" x14ac:dyDescent="0.2">
      <c r="A92" s="1008" t="str">
        <f t="shared" si="1"/>
        <v>A20442310</v>
      </c>
      <c r="B92" s="1411" t="s">
        <v>361</v>
      </c>
      <c r="C92" s="1378"/>
      <c r="D92" s="1411" t="s">
        <v>741</v>
      </c>
      <c r="E92" s="1378"/>
      <c r="F92" s="1411" t="s">
        <v>739</v>
      </c>
      <c r="G92" s="1378"/>
      <c r="H92" s="1411" t="s">
        <v>742</v>
      </c>
      <c r="I92" s="1378"/>
      <c r="J92" s="1411" t="s">
        <v>742</v>
      </c>
      <c r="K92" s="1378"/>
      <c r="L92" s="1378"/>
      <c r="M92" s="1411" t="s">
        <v>764</v>
      </c>
      <c r="N92" s="1378"/>
      <c r="O92" s="1378"/>
      <c r="P92" s="1411"/>
      <c r="Q92" s="1378"/>
      <c r="R92" s="1411"/>
      <c r="S92" s="1378"/>
      <c r="T92" s="1412" t="s">
        <v>411</v>
      </c>
      <c r="U92" s="1378"/>
      <c r="V92" s="1378"/>
      <c r="W92" s="1378"/>
      <c r="X92" s="1378"/>
      <c r="Y92" s="1378"/>
      <c r="Z92" s="1378"/>
      <c r="AA92" s="1378"/>
      <c r="AB92" s="1411" t="s">
        <v>732</v>
      </c>
      <c r="AC92" s="1378"/>
      <c r="AD92" s="1378"/>
      <c r="AE92" s="1378"/>
      <c r="AF92" s="1378"/>
      <c r="AG92" s="1411" t="s">
        <v>733</v>
      </c>
      <c r="AH92" s="1378"/>
      <c r="AI92" s="1378"/>
      <c r="AJ92" s="1019" t="s">
        <v>417</v>
      </c>
      <c r="AK92" s="1413" t="s">
        <v>734</v>
      </c>
      <c r="AL92" s="1378"/>
      <c r="AM92" s="1378"/>
      <c r="AN92" s="1378"/>
      <c r="AO92" s="1378"/>
      <c r="AP92" s="1378"/>
      <c r="AQ92" s="1015">
        <v>30109341</v>
      </c>
      <c r="AR92" s="1053">
        <v>5621180</v>
      </c>
      <c r="AS92" s="1015">
        <v>429927</v>
      </c>
      <c r="AT92" s="1015">
        <v>0</v>
      </c>
      <c r="AU92" s="1015">
        <v>0</v>
      </c>
      <c r="AV92" s="1053">
        <v>0</v>
      </c>
      <c r="AW92" s="1015">
        <v>5621180</v>
      </c>
      <c r="AX92" s="1053">
        <v>2492448</v>
      </c>
      <c r="AY92" s="1015">
        <v>2492448</v>
      </c>
      <c r="AZ92" s="1053">
        <v>2492448</v>
      </c>
      <c r="BA92" s="1015">
        <v>0</v>
      </c>
      <c r="BB92" s="1015">
        <v>2492448</v>
      </c>
      <c r="BC92" s="1015">
        <v>0</v>
      </c>
      <c r="BD92" s="1015">
        <v>0</v>
      </c>
      <c r="BG92" s="1057">
        <v>30109341</v>
      </c>
      <c r="BH92" s="1057">
        <v>5621180</v>
      </c>
      <c r="BI92" s="1057">
        <v>429927</v>
      </c>
      <c r="BJ92" s="1057">
        <v>0</v>
      </c>
      <c r="BK92" s="1057">
        <v>0</v>
      </c>
      <c r="BL92" s="1057">
        <v>0</v>
      </c>
      <c r="BM92" s="1057">
        <v>5621180</v>
      </c>
      <c r="BN92" s="1057">
        <v>2492448</v>
      </c>
      <c r="BO92" s="1057">
        <v>2492448</v>
      </c>
      <c r="BP92" s="1057">
        <v>2492448</v>
      </c>
      <c r="BQ92" s="1057">
        <v>0</v>
      </c>
      <c r="BR92" s="1057">
        <v>2492448</v>
      </c>
      <c r="BS92" s="1057">
        <v>0</v>
      </c>
      <c r="BT92" s="1057">
        <v>0</v>
      </c>
    </row>
    <row r="93" spans="1:72" ht="23.1" customHeight="1" x14ac:dyDescent="0.2">
      <c r="A93" s="1008" t="str">
        <f t="shared" si="1"/>
        <v>A204510</v>
      </c>
      <c r="B93" s="1403" t="s">
        <v>361</v>
      </c>
      <c r="C93" s="1378"/>
      <c r="D93" s="1403" t="s">
        <v>741</v>
      </c>
      <c r="E93" s="1378"/>
      <c r="F93" s="1403" t="s">
        <v>739</v>
      </c>
      <c r="G93" s="1378"/>
      <c r="H93" s="1403" t="s">
        <v>742</v>
      </c>
      <c r="I93" s="1378"/>
      <c r="J93" s="1403" t="s">
        <v>743</v>
      </c>
      <c r="K93" s="1378"/>
      <c r="L93" s="1378"/>
      <c r="M93" s="1403"/>
      <c r="N93" s="1378"/>
      <c r="O93" s="1378"/>
      <c r="P93" s="1403"/>
      <c r="Q93" s="1378"/>
      <c r="R93" s="1403"/>
      <c r="S93" s="1378"/>
      <c r="T93" s="1402" t="s">
        <v>640</v>
      </c>
      <c r="U93" s="1378"/>
      <c r="V93" s="1378"/>
      <c r="W93" s="1378"/>
      <c r="X93" s="1378"/>
      <c r="Y93" s="1378"/>
      <c r="Z93" s="1378"/>
      <c r="AA93" s="1378"/>
      <c r="AB93" s="1403" t="s">
        <v>732</v>
      </c>
      <c r="AC93" s="1378"/>
      <c r="AD93" s="1378"/>
      <c r="AE93" s="1378"/>
      <c r="AF93" s="1378"/>
      <c r="AG93" s="1403" t="s">
        <v>733</v>
      </c>
      <c r="AH93" s="1378"/>
      <c r="AI93" s="1378"/>
      <c r="AJ93" s="1016" t="s">
        <v>417</v>
      </c>
      <c r="AK93" s="1404" t="s">
        <v>734</v>
      </c>
      <c r="AL93" s="1378"/>
      <c r="AM93" s="1378"/>
      <c r="AN93" s="1378"/>
      <c r="AO93" s="1378"/>
      <c r="AP93" s="1378"/>
      <c r="AQ93" s="1015">
        <v>5804683387.96</v>
      </c>
      <c r="AR93" s="1053">
        <v>62123189</v>
      </c>
      <c r="AS93" s="1015">
        <v>42943618.880000003</v>
      </c>
      <c r="AT93" s="1015">
        <v>0</v>
      </c>
      <c r="AU93" s="1015">
        <v>0</v>
      </c>
      <c r="AV93" s="1053">
        <v>272654886.55000001</v>
      </c>
      <c r="AW93" s="1015">
        <v>210531697.55000001</v>
      </c>
      <c r="AX93" s="1053">
        <v>569217326</v>
      </c>
      <c r="AY93" s="1015">
        <v>296562439.44999999</v>
      </c>
      <c r="AZ93" s="1053">
        <v>571982428</v>
      </c>
      <c r="BA93" s="1015">
        <v>2765102</v>
      </c>
      <c r="BB93" s="1015">
        <v>571982428</v>
      </c>
      <c r="BC93" s="1015">
        <v>0</v>
      </c>
      <c r="BD93" s="1015">
        <v>0</v>
      </c>
      <c r="BG93" s="1057">
        <v>5804683387.96</v>
      </c>
      <c r="BH93" s="1057">
        <v>62123189</v>
      </c>
      <c r="BI93" s="1057">
        <v>42943618.880000003</v>
      </c>
      <c r="BJ93" s="1057">
        <v>0</v>
      </c>
      <c r="BK93" s="1057">
        <v>0</v>
      </c>
      <c r="BL93" s="1057">
        <v>272654886.55000001</v>
      </c>
      <c r="BM93" s="1057">
        <v>210531697.55000001</v>
      </c>
      <c r="BN93" s="1057">
        <v>569217326</v>
      </c>
      <c r="BO93" s="1057">
        <v>296562439.44999999</v>
      </c>
      <c r="BP93" s="1057">
        <v>571982428</v>
      </c>
      <c r="BQ93" s="1057">
        <v>2765102</v>
      </c>
      <c r="BR93" s="1057">
        <v>571982428</v>
      </c>
      <c r="BS93" s="1057">
        <v>0</v>
      </c>
      <c r="BT93" s="1057">
        <v>0</v>
      </c>
    </row>
    <row r="94" spans="1:72" ht="23.1" customHeight="1" x14ac:dyDescent="0.2">
      <c r="A94" s="1008" t="str">
        <f t="shared" si="1"/>
        <v>A2045110</v>
      </c>
      <c r="B94" s="1411" t="s">
        <v>361</v>
      </c>
      <c r="C94" s="1378"/>
      <c r="D94" s="1411" t="s">
        <v>741</v>
      </c>
      <c r="E94" s="1378"/>
      <c r="F94" s="1411" t="s">
        <v>739</v>
      </c>
      <c r="G94" s="1378"/>
      <c r="H94" s="1411" t="s">
        <v>742</v>
      </c>
      <c r="I94" s="1378"/>
      <c r="J94" s="1411" t="s">
        <v>743</v>
      </c>
      <c r="K94" s="1378"/>
      <c r="L94" s="1378"/>
      <c r="M94" s="1411" t="s">
        <v>738</v>
      </c>
      <c r="N94" s="1378"/>
      <c r="O94" s="1378"/>
      <c r="P94" s="1411"/>
      <c r="Q94" s="1378"/>
      <c r="R94" s="1411"/>
      <c r="S94" s="1378"/>
      <c r="T94" s="1412" t="s">
        <v>412</v>
      </c>
      <c r="U94" s="1378"/>
      <c r="V94" s="1378"/>
      <c r="W94" s="1378"/>
      <c r="X94" s="1378"/>
      <c r="Y94" s="1378"/>
      <c r="Z94" s="1378"/>
      <c r="AA94" s="1378"/>
      <c r="AB94" s="1411" t="s">
        <v>732</v>
      </c>
      <c r="AC94" s="1378"/>
      <c r="AD94" s="1378"/>
      <c r="AE94" s="1378"/>
      <c r="AF94" s="1378"/>
      <c r="AG94" s="1411" t="s">
        <v>733</v>
      </c>
      <c r="AH94" s="1378"/>
      <c r="AI94" s="1378"/>
      <c r="AJ94" s="1019" t="s">
        <v>417</v>
      </c>
      <c r="AK94" s="1413" t="s">
        <v>734</v>
      </c>
      <c r="AL94" s="1378"/>
      <c r="AM94" s="1378"/>
      <c r="AN94" s="1378"/>
      <c r="AO94" s="1378"/>
      <c r="AP94" s="1378"/>
      <c r="AQ94" s="1015">
        <v>1311685086</v>
      </c>
      <c r="AR94" s="1053">
        <v>59423189</v>
      </c>
      <c r="AS94" s="1015">
        <v>31270846.879999999</v>
      </c>
      <c r="AT94" s="1015">
        <v>0</v>
      </c>
      <c r="AU94" s="1015">
        <v>0</v>
      </c>
      <c r="AV94" s="1053">
        <v>0</v>
      </c>
      <c r="AW94" s="1015">
        <v>59423189</v>
      </c>
      <c r="AX94" s="1053">
        <v>25864664</v>
      </c>
      <c r="AY94" s="1015">
        <v>25864664</v>
      </c>
      <c r="AZ94" s="1053">
        <v>25864664</v>
      </c>
      <c r="BA94" s="1015">
        <v>0</v>
      </c>
      <c r="BB94" s="1015">
        <v>25864664</v>
      </c>
      <c r="BC94" s="1015">
        <v>0</v>
      </c>
      <c r="BD94" s="1015">
        <v>0</v>
      </c>
      <c r="BG94" s="1057">
        <v>1311685086</v>
      </c>
      <c r="BH94" s="1057">
        <v>59423189</v>
      </c>
      <c r="BI94" s="1057">
        <v>31270846.879999999</v>
      </c>
      <c r="BJ94" s="1057">
        <v>0</v>
      </c>
      <c r="BK94" s="1057">
        <v>0</v>
      </c>
      <c r="BL94" s="1057">
        <v>0</v>
      </c>
      <c r="BM94" s="1057">
        <v>59423189</v>
      </c>
      <c r="BN94" s="1057">
        <v>25864664</v>
      </c>
      <c r="BO94" s="1057">
        <v>25864664</v>
      </c>
      <c r="BP94" s="1057">
        <v>25864664</v>
      </c>
      <c r="BQ94" s="1057">
        <v>0</v>
      </c>
      <c r="BR94" s="1057">
        <v>25864664</v>
      </c>
      <c r="BS94" s="1057">
        <v>0</v>
      </c>
      <c r="BT94" s="1057">
        <v>0</v>
      </c>
    </row>
    <row r="95" spans="1:72" ht="23.1" customHeight="1" x14ac:dyDescent="0.2">
      <c r="A95" s="1008" t="str">
        <f t="shared" si="1"/>
        <v>A2045210</v>
      </c>
      <c r="B95" s="1411" t="s">
        <v>361</v>
      </c>
      <c r="C95" s="1378"/>
      <c r="D95" s="1411" t="s">
        <v>741</v>
      </c>
      <c r="E95" s="1378"/>
      <c r="F95" s="1411" t="s">
        <v>739</v>
      </c>
      <c r="G95" s="1378"/>
      <c r="H95" s="1411" t="s">
        <v>742</v>
      </c>
      <c r="I95" s="1378"/>
      <c r="J95" s="1411" t="s">
        <v>743</v>
      </c>
      <c r="K95" s="1378"/>
      <c r="L95" s="1378"/>
      <c r="M95" s="1411" t="s">
        <v>741</v>
      </c>
      <c r="N95" s="1378"/>
      <c r="O95" s="1378"/>
      <c r="P95" s="1411"/>
      <c r="Q95" s="1378"/>
      <c r="R95" s="1411"/>
      <c r="S95" s="1378"/>
      <c r="T95" s="1412" t="s">
        <v>413</v>
      </c>
      <c r="U95" s="1378"/>
      <c r="V95" s="1378"/>
      <c r="W95" s="1378"/>
      <c r="X95" s="1378"/>
      <c r="Y95" s="1378"/>
      <c r="Z95" s="1378"/>
      <c r="AA95" s="1378"/>
      <c r="AB95" s="1411" t="s">
        <v>732</v>
      </c>
      <c r="AC95" s="1378"/>
      <c r="AD95" s="1378"/>
      <c r="AE95" s="1378"/>
      <c r="AF95" s="1378"/>
      <c r="AG95" s="1411" t="s">
        <v>733</v>
      </c>
      <c r="AH95" s="1378"/>
      <c r="AI95" s="1378"/>
      <c r="AJ95" s="1019" t="s">
        <v>417</v>
      </c>
      <c r="AK95" s="1413" t="s">
        <v>734</v>
      </c>
      <c r="AL95" s="1378"/>
      <c r="AM95" s="1378"/>
      <c r="AN95" s="1378"/>
      <c r="AO95" s="1378"/>
      <c r="AP95" s="1378"/>
      <c r="AQ95" s="1015">
        <v>80232301</v>
      </c>
      <c r="AR95" s="1053">
        <v>0</v>
      </c>
      <c r="AS95" s="1015">
        <v>207758</v>
      </c>
      <c r="AT95" s="1015">
        <v>0</v>
      </c>
      <c r="AU95" s="1015">
        <v>0</v>
      </c>
      <c r="AV95" s="1053">
        <v>3235160</v>
      </c>
      <c r="AW95" s="1015">
        <v>3235160</v>
      </c>
      <c r="AX95" s="1053">
        <v>5935200</v>
      </c>
      <c r="AY95" s="1015">
        <v>2700040</v>
      </c>
      <c r="AZ95" s="1053">
        <v>6654400</v>
      </c>
      <c r="BA95" s="1015">
        <v>719200</v>
      </c>
      <c r="BB95" s="1015">
        <v>6654400</v>
      </c>
      <c r="BC95" s="1015">
        <v>0</v>
      </c>
      <c r="BD95" s="1015">
        <v>0</v>
      </c>
      <c r="BG95" s="1057">
        <v>80232301</v>
      </c>
      <c r="BH95" s="1057">
        <v>0</v>
      </c>
      <c r="BI95" s="1057">
        <v>207758</v>
      </c>
      <c r="BJ95" s="1057">
        <v>0</v>
      </c>
      <c r="BK95" s="1057">
        <v>0</v>
      </c>
      <c r="BL95" s="1057">
        <v>3235160</v>
      </c>
      <c r="BM95" s="1057">
        <v>3235160</v>
      </c>
      <c r="BN95" s="1057">
        <v>5935200</v>
      </c>
      <c r="BO95" s="1057">
        <v>2700040</v>
      </c>
      <c r="BP95" s="1057">
        <v>6654400</v>
      </c>
      <c r="BQ95" s="1057">
        <v>719200</v>
      </c>
      <c r="BR95" s="1057">
        <v>6654400</v>
      </c>
      <c r="BS95" s="1057">
        <v>0</v>
      </c>
      <c r="BT95" s="1057">
        <v>0</v>
      </c>
    </row>
    <row r="96" spans="1:72" ht="23.1" customHeight="1" x14ac:dyDescent="0.2">
      <c r="A96" s="1008" t="str">
        <f t="shared" si="1"/>
        <v>A2045510</v>
      </c>
      <c r="B96" s="1411" t="s">
        <v>361</v>
      </c>
      <c r="C96" s="1378"/>
      <c r="D96" s="1411" t="s">
        <v>741</v>
      </c>
      <c r="E96" s="1378"/>
      <c r="F96" s="1411" t="s">
        <v>739</v>
      </c>
      <c r="G96" s="1378"/>
      <c r="H96" s="1411" t="s">
        <v>742</v>
      </c>
      <c r="I96" s="1378"/>
      <c r="J96" s="1411" t="s">
        <v>743</v>
      </c>
      <c r="K96" s="1378"/>
      <c r="L96" s="1378"/>
      <c r="M96" s="1411" t="s">
        <v>743</v>
      </c>
      <c r="N96" s="1378"/>
      <c r="O96" s="1378"/>
      <c r="P96" s="1411"/>
      <c r="Q96" s="1378"/>
      <c r="R96" s="1411"/>
      <c r="S96" s="1378"/>
      <c r="T96" s="1412" t="s">
        <v>414</v>
      </c>
      <c r="U96" s="1378"/>
      <c r="V96" s="1378"/>
      <c r="W96" s="1378"/>
      <c r="X96" s="1378"/>
      <c r="Y96" s="1378"/>
      <c r="Z96" s="1378"/>
      <c r="AA96" s="1378"/>
      <c r="AB96" s="1411" t="s">
        <v>732</v>
      </c>
      <c r="AC96" s="1378"/>
      <c r="AD96" s="1378"/>
      <c r="AE96" s="1378"/>
      <c r="AF96" s="1378"/>
      <c r="AG96" s="1411" t="s">
        <v>733</v>
      </c>
      <c r="AH96" s="1378"/>
      <c r="AI96" s="1378"/>
      <c r="AJ96" s="1019" t="s">
        <v>417</v>
      </c>
      <c r="AK96" s="1413" t="s">
        <v>734</v>
      </c>
      <c r="AL96" s="1378"/>
      <c r="AM96" s="1378"/>
      <c r="AN96" s="1378"/>
      <c r="AO96" s="1378"/>
      <c r="AP96" s="1378"/>
      <c r="AQ96" s="1015">
        <v>162376243</v>
      </c>
      <c r="AR96" s="1053">
        <v>0</v>
      </c>
      <c r="AS96" s="1015">
        <v>0</v>
      </c>
      <c r="AT96" s="1015">
        <v>0</v>
      </c>
      <c r="AU96" s="1015">
        <v>0</v>
      </c>
      <c r="AV96" s="1053">
        <v>0</v>
      </c>
      <c r="AW96" s="1015">
        <v>0</v>
      </c>
      <c r="AX96" s="1053">
        <v>0</v>
      </c>
      <c r="AY96" s="1015">
        <v>0</v>
      </c>
      <c r="AZ96" s="1053">
        <v>0</v>
      </c>
      <c r="BA96" s="1015">
        <v>0</v>
      </c>
      <c r="BB96" s="1015">
        <v>0</v>
      </c>
      <c r="BC96" s="1015">
        <v>0</v>
      </c>
      <c r="BD96" s="1015">
        <v>0</v>
      </c>
      <c r="BG96" s="1057">
        <v>162376243</v>
      </c>
      <c r="BH96" s="1057">
        <v>0</v>
      </c>
      <c r="BI96" s="1057">
        <v>0</v>
      </c>
      <c r="BJ96" s="1057">
        <v>0</v>
      </c>
      <c r="BK96" s="1057">
        <v>0</v>
      </c>
      <c r="BL96" s="1057">
        <v>0</v>
      </c>
      <c r="BM96" s="1057">
        <v>0</v>
      </c>
      <c r="BN96" s="1057">
        <v>0</v>
      </c>
      <c r="BO96" s="1057">
        <v>0</v>
      </c>
      <c r="BP96" s="1057">
        <v>0</v>
      </c>
      <c r="BQ96" s="1057">
        <v>0</v>
      </c>
      <c r="BR96" s="1057">
        <v>0</v>
      </c>
      <c r="BS96" s="1057">
        <v>0</v>
      </c>
      <c r="BT96" s="1057">
        <v>0</v>
      </c>
    </row>
    <row r="97" spans="1:72" ht="23.1" customHeight="1" x14ac:dyDescent="0.2">
      <c r="A97" s="1008" t="str">
        <f t="shared" si="1"/>
        <v>A2045610</v>
      </c>
      <c r="B97" s="1411" t="s">
        <v>361</v>
      </c>
      <c r="C97" s="1378"/>
      <c r="D97" s="1411" t="s">
        <v>741</v>
      </c>
      <c r="E97" s="1378"/>
      <c r="F97" s="1411" t="s">
        <v>739</v>
      </c>
      <c r="G97" s="1378"/>
      <c r="H97" s="1411" t="s">
        <v>742</v>
      </c>
      <c r="I97" s="1378"/>
      <c r="J97" s="1411" t="s">
        <v>743</v>
      </c>
      <c r="K97" s="1378"/>
      <c r="L97" s="1378"/>
      <c r="M97" s="1411" t="s">
        <v>753</v>
      </c>
      <c r="N97" s="1378"/>
      <c r="O97" s="1378"/>
      <c r="P97" s="1411"/>
      <c r="Q97" s="1378"/>
      <c r="R97" s="1411"/>
      <c r="S97" s="1378"/>
      <c r="T97" s="1412" t="s">
        <v>415</v>
      </c>
      <c r="U97" s="1378"/>
      <c r="V97" s="1378"/>
      <c r="W97" s="1378"/>
      <c r="X97" s="1378"/>
      <c r="Y97" s="1378"/>
      <c r="Z97" s="1378"/>
      <c r="AA97" s="1378"/>
      <c r="AB97" s="1411" t="s">
        <v>732</v>
      </c>
      <c r="AC97" s="1378"/>
      <c r="AD97" s="1378"/>
      <c r="AE97" s="1378"/>
      <c r="AF97" s="1378"/>
      <c r="AG97" s="1411" t="s">
        <v>733</v>
      </c>
      <c r="AH97" s="1378"/>
      <c r="AI97" s="1378"/>
      <c r="AJ97" s="1019" t="s">
        <v>417</v>
      </c>
      <c r="AK97" s="1413" t="s">
        <v>734</v>
      </c>
      <c r="AL97" s="1378"/>
      <c r="AM97" s="1378"/>
      <c r="AN97" s="1378"/>
      <c r="AO97" s="1378"/>
      <c r="AP97" s="1378"/>
      <c r="AQ97" s="1015">
        <v>304000000</v>
      </c>
      <c r="AR97" s="1053">
        <v>2700000</v>
      </c>
      <c r="AS97" s="1015">
        <v>1992480</v>
      </c>
      <c r="AT97" s="1015">
        <v>0</v>
      </c>
      <c r="AU97" s="1015">
        <v>0</v>
      </c>
      <c r="AV97" s="1053">
        <v>8965088</v>
      </c>
      <c r="AW97" s="1015">
        <v>6265088</v>
      </c>
      <c r="AX97" s="1053">
        <v>0</v>
      </c>
      <c r="AY97" s="1015">
        <v>8965088</v>
      </c>
      <c r="AZ97" s="1053">
        <v>3597745</v>
      </c>
      <c r="BA97" s="1015">
        <v>3597745</v>
      </c>
      <c r="BB97" s="1015">
        <v>3597745</v>
      </c>
      <c r="BC97" s="1015">
        <v>0</v>
      </c>
      <c r="BD97" s="1015">
        <v>0</v>
      </c>
      <c r="BG97" s="1057">
        <v>304000000</v>
      </c>
      <c r="BH97" s="1057">
        <v>2700000</v>
      </c>
      <c r="BI97" s="1057">
        <v>1992480</v>
      </c>
      <c r="BJ97" s="1057">
        <v>0</v>
      </c>
      <c r="BK97" s="1057">
        <v>0</v>
      </c>
      <c r="BL97" s="1057">
        <v>8965088</v>
      </c>
      <c r="BM97" s="1057">
        <v>6265088</v>
      </c>
      <c r="BN97" s="1057">
        <v>0</v>
      </c>
      <c r="BO97" s="1057">
        <v>8965088</v>
      </c>
      <c r="BP97" s="1057">
        <v>3597745</v>
      </c>
      <c r="BQ97" s="1057">
        <v>3597745</v>
      </c>
      <c r="BR97" s="1057">
        <v>3597745</v>
      </c>
      <c r="BS97" s="1057">
        <v>0</v>
      </c>
      <c r="BT97" s="1057">
        <v>0</v>
      </c>
    </row>
    <row r="98" spans="1:72" ht="23.1" customHeight="1" x14ac:dyDescent="0.2">
      <c r="A98" s="1008" t="str">
        <f t="shared" si="1"/>
        <v>A2045810</v>
      </c>
      <c r="B98" s="1411" t="s">
        <v>361</v>
      </c>
      <c r="C98" s="1378"/>
      <c r="D98" s="1411" t="s">
        <v>741</v>
      </c>
      <c r="E98" s="1378"/>
      <c r="F98" s="1411" t="s">
        <v>739</v>
      </c>
      <c r="G98" s="1378"/>
      <c r="H98" s="1411" t="s">
        <v>742</v>
      </c>
      <c r="I98" s="1378"/>
      <c r="J98" s="1411" t="s">
        <v>743</v>
      </c>
      <c r="K98" s="1378"/>
      <c r="L98" s="1378"/>
      <c r="M98" s="1411" t="s">
        <v>755</v>
      </c>
      <c r="N98" s="1378"/>
      <c r="O98" s="1378"/>
      <c r="P98" s="1411"/>
      <c r="Q98" s="1378"/>
      <c r="R98" s="1411"/>
      <c r="S98" s="1378"/>
      <c r="T98" s="1412" t="s">
        <v>416</v>
      </c>
      <c r="U98" s="1378"/>
      <c r="V98" s="1378"/>
      <c r="W98" s="1378"/>
      <c r="X98" s="1378"/>
      <c r="Y98" s="1378"/>
      <c r="Z98" s="1378"/>
      <c r="AA98" s="1378"/>
      <c r="AB98" s="1411" t="s">
        <v>732</v>
      </c>
      <c r="AC98" s="1378"/>
      <c r="AD98" s="1378"/>
      <c r="AE98" s="1378"/>
      <c r="AF98" s="1378"/>
      <c r="AG98" s="1411" t="s">
        <v>733</v>
      </c>
      <c r="AH98" s="1378"/>
      <c r="AI98" s="1378"/>
      <c r="AJ98" s="1019" t="s">
        <v>417</v>
      </c>
      <c r="AK98" s="1413" t="s">
        <v>734</v>
      </c>
      <c r="AL98" s="1378"/>
      <c r="AM98" s="1378"/>
      <c r="AN98" s="1378"/>
      <c r="AO98" s="1378"/>
      <c r="AP98" s="1378"/>
      <c r="AQ98" s="1015">
        <v>1440594471.96</v>
      </c>
      <c r="AR98" s="1053">
        <v>0</v>
      </c>
      <c r="AS98" s="1015">
        <v>751210</v>
      </c>
      <c r="AT98" s="1015">
        <v>0</v>
      </c>
      <c r="AU98" s="1015">
        <v>0</v>
      </c>
      <c r="AV98" s="1053">
        <v>56540118.549999997</v>
      </c>
      <c r="AW98" s="1015">
        <v>56540118.549999997</v>
      </c>
      <c r="AX98" s="1053">
        <v>127815883</v>
      </c>
      <c r="AY98" s="1015">
        <v>71275764.450000003</v>
      </c>
      <c r="AZ98" s="1053">
        <v>127815883</v>
      </c>
      <c r="BA98" s="1015">
        <v>0</v>
      </c>
      <c r="BB98" s="1015">
        <v>127815883</v>
      </c>
      <c r="BC98" s="1015">
        <v>0</v>
      </c>
      <c r="BD98" s="1015">
        <v>0</v>
      </c>
      <c r="BG98" s="1057">
        <v>1440594471.96</v>
      </c>
      <c r="BH98" s="1057">
        <v>0</v>
      </c>
      <c r="BI98" s="1057">
        <v>751210</v>
      </c>
      <c r="BJ98" s="1057">
        <v>0</v>
      </c>
      <c r="BK98" s="1057">
        <v>0</v>
      </c>
      <c r="BL98" s="1057">
        <v>56540118.549999997</v>
      </c>
      <c r="BM98" s="1057">
        <v>56540118.549999997</v>
      </c>
      <c r="BN98" s="1057">
        <v>127815883</v>
      </c>
      <c r="BO98" s="1057">
        <v>71275764.450000003</v>
      </c>
      <c r="BP98" s="1057">
        <v>127815883</v>
      </c>
      <c r="BQ98" s="1057">
        <v>0</v>
      </c>
      <c r="BR98" s="1057">
        <v>127815883</v>
      </c>
      <c r="BS98" s="1057">
        <v>0</v>
      </c>
      <c r="BT98" s="1057">
        <v>0</v>
      </c>
    </row>
    <row r="99" spans="1:72" ht="23.1" customHeight="1" x14ac:dyDescent="0.2">
      <c r="A99" s="1008" t="str">
        <f t="shared" si="1"/>
        <v>A20451010</v>
      </c>
      <c r="B99" s="1411" t="s">
        <v>361</v>
      </c>
      <c r="C99" s="1378"/>
      <c r="D99" s="1411" t="s">
        <v>741</v>
      </c>
      <c r="E99" s="1378"/>
      <c r="F99" s="1411" t="s">
        <v>739</v>
      </c>
      <c r="G99" s="1378"/>
      <c r="H99" s="1411" t="s">
        <v>742</v>
      </c>
      <c r="I99" s="1378"/>
      <c r="J99" s="1411" t="s">
        <v>743</v>
      </c>
      <c r="K99" s="1378"/>
      <c r="L99" s="1378"/>
      <c r="M99" s="1411" t="s">
        <v>417</v>
      </c>
      <c r="N99" s="1378"/>
      <c r="O99" s="1378"/>
      <c r="P99" s="1411"/>
      <c r="Q99" s="1378"/>
      <c r="R99" s="1411"/>
      <c r="S99" s="1378"/>
      <c r="T99" s="1412" t="s">
        <v>418</v>
      </c>
      <c r="U99" s="1378"/>
      <c r="V99" s="1378"/>
      <c r="W99" s="1378"/>
      <c r="X99" s="1378"/>
      <c r="Y99" s="1378"/>
      <c r="Z99" s="1378"/>
      <c r="AA99" s="1378"/>
      <c r="AB99" s="1411" t="s">
        <v>732</v>
      </c>
      <c r="AC99" s="1378"/>
      <c r="AD99" s="1378"/>
      <c r="AE99" s="1378"/>
      <c r="AF99" s="1378"/>
      <c r="AG99" s="1411" t="s">
        <v>733</v>
      </c>
      <c r="AH99" s="1378"/>
      <c r="AI99" s="1378"/>
      <c r="AJ99" s="1019" t="s">
        <v>417</v>
      </c>
      <c r="AK99" s="1413" t="s">
        <v>734</v>
      </c>
      <c r="AL99" s="1378"/>
      <c r="AM99" s="1378"/>
      <c r="AN99" s="1378"/>
      <c r="AO99" s="1378"/>
      <c r="AP99" s="1378"/>
      <c r="AQ99" s="1015">
        <v>2503795286</v>
      </c>
      <c r="AR99" s="1053">
        <v>0</v>
      </c>
      <c r="AS99" s="1015">
        <v>7721324</v>
      </c>
      <c r="AT99" s="1015">
        <v>0</v>
      </c>
      <c r="AU99" s="1015">
        <v>0</v>
      </c>
      <c r="AV99" s="1053">
        <v>203914520</v>
      </c>
      <c r="AW99" s="1015">
        <v>203914520</v>
      </c>
      <c r="AX99" s="1053">
        <v>409601579</v>
      </c>
      <c r="AY99" s="1015">
        <v>205687059</v>
      </c>
      <c r="AZ99" s="1053">
        <v>408049736</v>
      </c>
      <c r="BA99" s="1015">
        <v>1551843</v>
      </c>
      <c r="BB99" s="1015">
        <v>408049736</v>
      </c>
      <c r="BC99" s="1015">
        <v>0</v>
      </c>
      <c r="BD99" s="1015">
        <v>0</v>
      </c>
      <c r="BG99" s="1057">
        <v>2503795286</v>
      </c>
      <c r="BH99" s="1057">
        <v>0</v>
      </c>
      <c r="BI99" s="1057">
        <v>7721324</v>
      </c>
      <c r="BJ99" s="1057">
        <v>0</v>
      </c>
      <c r="BK99" s="1057">
        <v>0</v>
      </c>
      <c r="BL99" s="1057">
        <v>203914520</v>
      </c>
      <c r="BM99" s="1057">
        <v>203914520</v>
      </c>
      <c r="BN99" s="1057">
        <v>409601579</v>
      </c>
      <c r="BO99" s="1057">
        <v>205687059</v>
      </c>
      <c r="BP99" s="1057">
        <v>408049736</v>
      </c>
      <c r="BQ99" s="1057">
        <v>1551843</v>
      </c>
      <c r="BR99" s="1057">
        <v>408049736</v>
      </c>
      <c r="BS99" s="1057">
        <v>0</v>
      </c>
      <c r="BT99" s="1057">
        <v>0</v>
      </c>
    </row>
    <row r="100" spans="1:72" ht="23.1" customHeight="1" x14ac:dyDescent="0.2">
      <c r="A100" s="1008" t="str">
        <f t="shared" si="1"/>
        <v>A20451210</v>
      </c>
      <c r="B100" s="1411" t="s">
        <v>361</v>
      </c>
      <c r="C100" s="1378"/>
      <c r="D100" s="1411" t="s">
        <v>741</v>
      </c>
      <c r="E100" s="1378"/>
      <c r="F100" s="1411" t="s">
        <v>739</v>
      </c>
      <c r="G100" s="1378"/>
      <c r="H100" s="1411" t="s">
        <v>742</v>
      </c>
      <c r="I100" s="1378"/>
      <c r="J100" s="1411" t="s">
        <v>743</v>
      </c>
      <c r="K100" s="1378"/>
      <c r="L100" s="1378"/>
      <c r="M100" s="1411" t="s">
        <v>751</v>
      </c>
      <c r="N100" s="1378"/>
      <c r="O100" s="1378"/>
      <c r="P100" s="1411"/>
      <c r="Q100" s="1378"/>
      <c r="R100" s="1411"/>
      <c r="S100" s="1378"/>
      <c r="T100" s="1412" t="s">
        <v>419</v>
      </c>
      <c r="U100" s="1378"/>
      <c r="V100" s="1378"/>
      <c r="W100" s="1378"/>
      <c r="X100" s="1378"/>
      <c r="Y100" s="1378"/>
      <c r="Z100" s="1378"/>
      <c r="AA100" s="1378"/>
      <c r="AB100" s="1411" t="s">
        <v>732</v>
      </c>
      <c r="AC100" s="1378"/>
      <c r="AD100" s="1378"/>
      <c r="AE100" s="1378"/>
      <c r="AF100" s="1378"/>
      <c r="AG100" s="1411" t="s">
        <v>733</v>
      </c>
      <c r="AH100" s="1378"/>
      <c r="AI100" s="1378"/>
      <c r="AJ100" s="1019" t="s">
        <v>417</v>
      </c>
      <c r="AK100" s="1413" t="s">
        <v>734</v>
      </c>
      <c r="AL100" s="1378"/>
      <c r="AM100" s="1378"/>
      <c r="AN100" s="1378"/>
      <c r="AO100" s="1378"/>
      <c r="AP100" s="1378"/>
      <c r="AQ100" s="1015">
        <v>2000000</v>
      </c>
      <c r="AR100" s="1053">
        <v>0</v>
      </c>
      <c r="AS100" s="1015">
        <v>1000000</v>
      </c>
      <c r="AT100" s="1015">
        <v>0</v>
      </c>
      <c r="AU100" s="1015">
        <v>0</v>
      </c>
      <c r="AV100" s="1053">
        <v>0</v>
      </c>
      <c r="AW100" s="1015">
        <v>0</v>
      </c>
      <c r="AX100" s="1053">
        <v>0</v>
      </c>
      <c r="AY100" s="1015">
        <v>0</v>
      </c>
      <c r="AZ100" s="1053">
        <v>0</v>
      </c>
      <c r="BA100" s="1015">
        <v>0</v>
      </c>
      <c r="BB100" s="1015">
        <v>0</v>
      </c>
      <c r="BC100" s="1015">
        <v>0</v>
      </c>
      <c r="BD100" s="1015">
        <v>0</v>
      </c>
      <c r="BG100" s="1057">
        <v>2000000</v>
      </c>
      <c r="BH100" s="1057">
        <v>0</v>
      </c>
      <c r="BI100" s="1057">
        <v>1000000</v>
      </c>
      <c r="BJ100" s="1057">
        <v>0</v>
      </c>
      <c r="BK100" s="1057">
        <v>0</v>
      </c>
      <c r="BL100" s="1057">
        <v>0</v>
      </c>
      <c r="BM100" s="1057">
        <v>0</v>
      </c>
      <c r="BN100" s="1057">
        <v>0</v>
      </c>
      <c r="BO100" s="1057">
        <v>0</v>
      </c>
      <c r="BP100" s="1057">
        <v>0</v>
      </c>
      <c r="BQ100" s="1057">
        <v>0</v>
      </c>
      <c r="BR100" s="1057">
        <v>0</v>
      </c>
      <c r="BS100" s="1057">
        <v>0</v>
      </c>
      <c r="BT100" s="1057">
        <v>0</v>
      </c>
    </row>
    <row r="101" spans="1:72" ht="23.1" customHeight="1" x14ac:dyDescent="0.2">
      <c r="A101" s="1008" t="str">
        <f t="shared" si="1"/>
        <v>A20451310</v>
      </c>
      <c r="B101" s="1411" t="s">
        <v>361</v>
      </c>
      <c r="C101" s="1378"/>
      <c r="D101" s="1411" t="s">
        <v>741</v>
      </c>
      <c r="E101" s="1378"/>
      <c r="F101" s="1411" t="s">
        <v>739</v>
      </c>
      <c r="G101" s="1378"/>
      <c r="H101" s="1411" t="s">
        <v>742</v>
      </c>
      <c r="I101" s="1378"/>
      <c r="J101" s="1411" t="s">
        <v>743</v>
      </c>
      <c r="K101" s="1378"/>
      <c r="L101" s="1378"/>
      <c r="M101" s="1411" t="s">
        <v>765</v>
      </c>
      <c r="N101" s="1378"/>
      <c r="O101" s="1378"/>
      <c r="P101" s="1411"/>
      <c r="Q101" s="1378"/>
      <c r="R101" s="1411"/>
      <c r="S101" s="1378"/>
      <c r="T101" s="1412" t="s">
        <v>420</v>
      </c>
      <c r="U101" s="1378"/>
      <c r="V101" s="1378"/>
      <c r="W101" s="1378"/>
      <c r="X101" s="1378"/>
      <c r="Y101" s="1378"/>
      <c r="Z101" s="1378"/>
      <c r="AA101" s="1378"/>
      <c r="AB101" s="1411" t="s">
        <v>732</v>
      </c>
      <c r="AC101" s="1378"/>
      <c r="AD101" s="1378"/>
      <c r="AE101" s="1378"/>
      <c r="AF101" s="1378"/>
      <c r="AG101" s="1411" t="s">
        <v>733</v>
      </c>
      <c r="AH101" s="1378"/>
      <c r="AI101" s="1378"/>
      <c r="AJ101" s="1019" t="s">
        <v>417</v>
      </c>
      <c r="AK101" s="1413" t="s">
        <v>734</v>
      </c>
      <c r="AL101" s="1378"/>
      <c r="AM101" s="1378"/>
      <c r="AN101" s="1378"/>
      <c r="AO101" s="1378"/>
      <c r="AP101" s="1378"/>
      <c r="AQ101" s="1015">
        <v>0</v>
      </c>
      <c r="AR101" s="1053">
        <v>0</v>
      </c>
      <c r="AS101" s="1015">
        <v>0</v>
      </c>
      <c r="AT101" s="1015">
        <v>0</v>
      </c>
      <c r="AU101" s="1015">
        <v>0</v>
      </c>
      <c r="AV101" s="1053">
        <v>0</v>
      </c>
      <c r="AW101" s="1015">
        <v>0</v>
      </c>
      <c r="AX101" s="1053">
        <v>0</v>
      </c>
      <c r="AY101" s="1015">
        <v>0</v>
      </c>
      <c r="AZ101" s="1053">
        <v>0</v>
      </c>
      <c r="BA101" s="1015">
        <v>0</v>
      </c>
      <c r="BB101" s="1015">
        <v>0</v>
      </c>
      <c r="BC101" s="1015">
        <v>0</v>
      </c>
      <c r="BD101" s="1015">
        <v>0</v>
      </c>
      <c r="BG101" s="1057">
        <v>0</v>
      </c>
      <c r="BH101" s="1057">
        <v>0</v>
      </c>
      <c r="BI101" s="1057">
        <v>0</v>
      </c>
      <c r="BJ101" s="1057">
        <v>0</v>
      </c>
      <c r="BK101" s="1057">
        <v>0</v>
      </c>
      <c r="BL101" s="1057">
        <v>0</v>
      </c>
      <c r="BM101" s="1057">
        <v>0</v>
      </c>
      <c r="BN101" s="1057">
        <v>0</v>
      </c>
      <c r="BO101" s="1057">
        <v>0</v>
      </c>
      <c r="BP101" s="1057">
        <v>0</v>
      </c>
      <c r="BQ101" s="1057">
        <v>0</v>
      </c>
      <c r="BR101" s="1057">
        <v>0</v>
      </c>
      <c r="BS101" s="1057">
        <v>0</v>
      </c>
      <c r="BT101" s="1057">
        <v>0</v>
      </c>
    </row>
    <row r="102" spans="1:72" ht="23.1" customHeight="1" x14ac:dyDescent="0.2">
      <c r="A102" s="1008" t="str">
        <f t="shared" si="1"/>
        <v>A204610</v>
      </c>
      <c r="B102" s="1403" t="s">
        <v>361</v>
      </c>
      <c r="C102" s="1378"/>
      <c r="D102" s="1403" t="s">
        <v>741</v>
      </c>
      <c r="E102" s="1378"/>
      <c r="F102" s="1403" t="s">
        <v>739</v>
      </c>
      <c r="G102" s="1378"/>
      <c r="H102" s="1403" t="s">
        <v>742</v>
      </c>
      <c r="I102" s="1378"/>
      <c r="J102" s="1403" t="s">
        <v>753</v>
      </c>
      <c r="K102" s="1378"/>
      <c r="L102" s="1378"/>
      <c r="M102" s="1403"/>
      <c r="N102" s="1378"/>
      <c r="O102" s="1378"/>
      <c r="P102" s="1403"/>
      <c r="Q102" s="1378"/>
      <c r="R102" s="1403"/>
      <c r="S102" s="1378"/>
      <c r="T102" s="1402" t="s">
        <v>766</v>
      </c>
      <c r="U102" s="1378"/>
      <c r="V102" s="1378"/>
      <c r="W102" s="1378"/>
      <c r="X102" s="1378"/>
      <c r="Y102" s="1378"/>
      <c r="Z102" s="1378"/>
      <c r="AA102" s="1378"/>
      <c r="AB102" s="1403" t="s">
        <v>732</v>
      </c>
      <c r="AC102" s="1378"/>
      <c r="AD102" s="1378"/>
      <c r="AE102" s="1378"/>
      <c r="AF102" s="1378"/>
      <c r="AG102" s="1403" t="s">
        <v>733</v>
      </c>
      <c r="AH102" s="1378"/>
      <c r="AI102" s="1378"/>
      <c r="AJ102" s="1016" t="s">
        <v>417</v>
      </c>
      <c r="AK102" s="1404" t="s">
        <v>734</v>
      </c>
      <c r="AL102" s="1378"/>
      <c r="AM102" s="1378"/>
      <c r="AN102" s="1378"/>
      <c r="AO102" s="1378"/>
      <c r="AP102" s="1378"/>
      <c r="AQ102" s="1015">
        <v>2379558591.04</v>
      </c>
      <c r="AR102" s="1053">
        <v>0</v>
      </c>
      <c r="AS102" s="1015">
        <v>9348203.0399999991</v>
      </c>
      <c r="AT102" s="1015">
        <v>0</v>
      </c>
      <c r="AU102" s="1015">
        <v>0</v>
      </c>
      <c r="AV102" s="1053">
        <v>0</v>
      </c>
      <c r="AW102" s="1015">
        <v>0</v>
      </c>
      <c r="AX102" s="1053">
        <v>94021157</v>
      </c>
      <c r="AY102" s="1015">
        <v>94021157</v>
      </c>
      <c r="AZ102" s="1053">
        <v>94021157</v>
      </c>
      <c r="BA102" s="1015">
        <v>0</v>
      </c>
      <c r="BB102" s="1015">
        <v>94021157</v>
      </c>
      <c r="BC102" s="1015">
        <v>0</v>
      </c>
      <c r="BD102" s="1015">
        <v>0</v>
      </c>
      <c r="BG102" s="1057">
        <v>2379558591.04</v>
      </c>
      <c r="BH102" s="1057">
        <v>0</v>
      </c>
      <c r="BI102" s="1057">
        <v>9348203.0399999991</v>
      </c>
      <c r="BJ102" s="1057">
        <v>0</v>
      </c>
      <c r="BK102" s="1057">
        <v>0</v>
      </c>
      <c r="BL102" s="1057">
        <v>0</v>
      </c>
      <c r="BM102" s="1057">
        <v>0</v>
      </c>
      <c r="BN102" s="1057">
        <v>94021157</v>
      </c>
      <c r="BO102" s="1057">
        <v>94021157</v>
      </c>
      <c r="BP102" s="1057">
        <v>94021157</v>
      </c>
      <c r="BQ102" s="1057">
        <v>0</v>
      </c>
      <c r="BR102" s="1057">
        <v>94021157</v>
      </c>
      <c r="BS102" s="1057">
        <v>0</v>
      </c>
      <c r="BT102" s="1057">
        <v>0</v>
      </c>
    </row>
    <row r="103" spans="1:72" ht="23.1" customHeight="1" x14ac:dyDescent="0.2">
      <c r="A103" s="1008" t="str">
        <f t="shared" si="1"/>
        <v>A2046210</v>
      </c>
      <c r="B103" s="1411" t="s">
        <v>361</v>
      </c>
      <c r="C103" s="1378"/>
      <c r="D103" s="1411" t="s">
        <v>741</v>
      </c>
      <c r="E103" s="1378"/>
      <c r="F103" s="1411" t="s">
        <v>739</v>
      </c>
      <c r="G103" s="1378"/>
      <c r="H103" s="1411" t="s">
        <v>742</v>
      </c>
      <c r="I103" s="1378"/>
      <c r="J103" s="1411" t="s">
        <v>753</v>
      </c>
      <c r="K103" s="1378"/>
      <c r="L103" s="1378"/>
      <c r="M103" s="1411" t="s">
        <v>741</v>
      </c>
      <c r="N103" s="1378"/>
      <c r="O103" s="1378"/>
      <c r="P103" s="1411"/>
      <c r="Q103" s="1378"/>
      <c r="R103" s="1411"/>
      <c r="S103" s="1378"/>
      <c r="T103" s="1412" t="s">
        <v>421</v>
      </c>
      <c r="U103" s="1378"/>
      <c r="V103" s="1378"/>
      <c r="W103" s="1378"/>
      <c r="X103" s="1378"/>
      <c r="Y103" s="1378"/>
      <c r="Z103" s="1378"/>
      <c r="AA103" s="1378"/>
      <c r="AB103" s="1411" t="s">
        <v>732</v>
      </c>
      <c r="AC103" s="1378"/>
      <c r="AD103" s="1378"/>
      <c r="AE103" s="1378"/>
      <c r="AF103" s="1378"/>
      <c r="AG103" s="1411" t="s">
        <v>733</v>
      </c>
      <c r="AH103" s="1378"/>
      <c r="AI103" s="1378"/>
      <c r="AJ103" s="1019" t="s">
        <v>417</v>
      </c>
      <c r="AK103" s="1413" t="s">
        <v>734</v>
      </c>
      <c r="AL103" s="1378"/>
      <c r="AM103" s="1378"/>
      <c r="AN103" s="1378"/>
      <c r="AO103" s="1378"/>
      <c r="AP103" s="1378"/>
      <c r="AQ103" s="1015">
        <v>1247737438.04</v>
      </c>
      <c r="AR103" s="1053">
        <v>0</v>
      </c>
      <c r="AS103" s="1015">
        <v>2148203.04</v>
      </c>
      <c r="AT103" s="1015">
        <v>0</v>
      </c>
      <c r="AU103" s="1015">
        <v>0</v>
      </c>
      <c r="AV103" s="1053">
        <v>0</v>
      </c>
      <c r="AW103" s="1015">
        <v>0</v>
      </c>
      <c r="AX103" s="1053">
        <v>94021157</v>
      </c>
      <c r="AY103" s="1015">
        <v>94021157</v>
      </c>
      <c r="AZ103" s="1053">
        <v>94021157</v>
      </c>
      <c r="BA103" s="1015">
        <v>0</v>
      </c>
      <c r="BB103" s="1015">
        <v>94021157</v>
      </c>
      <c r="BC103" s="1015">
        <v>0</v>
      </c>
      <c r="BD103" s="1015">
        <v>0</v>
      </c>
      <c r="BG103" s="1057">
        <v>1247737438.04</v>
      </c>
      <c r="BH103" s="1057">
        <v>0</v>
      </c>
      <c r="BI103" s="1057">
        <v>2148203.04</v>
      </c>
      <c r="BJ103" s="1057">
        <v>0</v>
      </c>
      <c r="BK103" s="1057">
        <v>0</v>
      </c>
      <c r="BL103" s="1057">
        <v>0</v>
      </c>
      <c r="BM103" s="1057">
        <v>0</v>
      </c>
      <c r="BN103" s="1057">
        <v>94021157</v>
      </c>
      <c r="BO103" s="1057">
        <v>94021157</v>
      </c>
      <c r="BP103" s="1057">
        <v>94021157</v>
      </c>
      <c r="BQ103" s="1057">
        <v>0</v>
      </c>
      <c r="BR103" s="1057">
        <v>94021157</v>
      </c>
      <c r="BS103" s="1057">
        <v>0</v>
      </c>
      <c r="BT103" s="1057">
        <v>0</v>
      </c>
    </row>
    <row r="104" spans="1:72" ht="23.1" customHeight="1" x14ac:dyDescent="0.2">
      <c r="A104" s="1008" t="str">
        <f t="shared" si="1"/>
        <v>A2046310</v>
      </c>
      <c r="B104" s="1411" t="s">
        <v>361</v>
      </c>
      <c r="C104" s="1378"/>
      <c r="D104" s="1411" t="s">
        <v>741</v>
      </c>
      <c r="E104" s="1378"/>
      <c r="F104" s="1411" t="s">
        <v>739</v>
      </c>
      <c r="G104" s="1378"/>
      <c r="H104" s="1411" t="s">
        <v>742</v>
      </c>
      <c r="I104" s="1378"/>
      <c r="J104" s="1411" t="s">
        <v>753</v>
      </c>
      <c r="K104" s="1378"/>
      <c r="L104" s="1378"/>
      <c r="M104" s="1411" t="s">
        <v>748</v>
      </c>
      <c r="N104" s="1378"/>
      <c r="O104" s="1378"/>
      <c r="P104" s="1411"/>
      <c r="Q104" s="1378"/>
      <c r="R104" s="1411"/>
      <c r="S104" s="1378"/>
      <c r="T104" s="1412" t="s">
        <v>422</v>
      </c>
      <c r="U104" s="1378"/>
      <c r="V104" s="1378"/>
      <c r="W104" s="1378"/>
      <c r="X104" s="1378"/>
      <c r="Y104" s="1378"/>
      <c r="Z104" s="1378"/>
      <c r="AA104" s="1378"/>
      <c r="AB104" s="1411" t="s">
        <v>732</v>
      </c>
      <c r="AC104" s="1378"/>
      <c r="AD104" s="1378"/>
      <c r="AE104" s="1378"/>
      <c r="AF104" s="1378"/>
      <c r="AG104" s="1411" t="s">
        <v>733</v>
      </c>
      <c r="AH104" s="1378"/>
      <c r="AI104" s="1378"/>
      <c r="AJ104" s="1019" t="s">
        <v>417</v>
      </c>
      <c r="AK104" s="1413" t="s">
        <v>734</v>
      </c>
      <c r="AL104" s="1378"/>
      <c r="AM104" s="1378"/>
      <c r="AN104" s="1378"/>
      <c r="AO104" s="1378"/>
      <c r="AP104" s="1378"/>
      <c r="AQ104" s="1015">
        <v>7500000</v>
      </c>
      <c r="AR104" s="1053">
        <v>0</v>
      </c>
      <c r="AS104" s="1015">
        <v>7200000</v>
      </c>
      <c r="AT104" s="1015">
        <v>0</v>
      </c>
      <c r="AU104" s="1015">
        <v>0</v>
      </c>
      <c r="AV104" s="1053">
        <v>0</v>
      </c>
      <c r="AW104" s="1015">
        <v>0</v>
      </c>
      <c r="AX104" s="1053">
        <v>0</v>
      </c>
      <c r="AY104" s="1015">
        <v>0</v>
      </c>
      <c r="AZ104" s="1053">
        <v>0</v>
      </c>
      <c r="BA104" s="1015">
        <v>0</v>
      </c>
      <c r="BB104" s="1015">
        <v>0</v>
      </c>
      <c r="BC104" s="1015">
        <v>0</v>
      </c>
      <c r="BD104" s="1015">
        <v>0</v>
      </c>
      <c r="BG104" s="1057">
        <v>7500000</v>
      </c>
      <c r="BH104" s="1057">
        <v>0</v>
      </c>
      <c r="BI104" s="1057">
        <v>7200000</v>
      </c>
      <c r="BJ104" s="1057">
        <v>0</v>
      </c>
      <c r="BK104" s="1057">
        <v>0</v>
      </c>
      <c r="BL104" s="1057">
        <v>0</v>
      </c>
      <c r="BM104" s="1057">
        <v>0</v>
      </c>
      <c r="BN104" s="1057">
        <v>0</v>
      </c>
      <c r="BO104" s="1057">
        <v>0</v>
      </c>
      <c r="BP104" s="1057">
        <v>0</v>
      </c>
      <c r="BQ104" s="1057">
        <v>0</v>
      </c>
      <c r="BR104" s="1057">
        <v>0</v>
      </c>
      <c r="BS104" s="1057">
        <v>0</v>
      </c>
      <c r="BT104" s="1057">
        <v>0</v>
      </c>
    </row>
    <row r="105" spans="1:72" ht="23.1" customHeight="1" x14ac:dyDescent="0.2">
      <c r="A105" s="1008" t="str">
        <f t="shared" si="1"/>
        <v>A2046510</v>
      </c>
      <c r="B105" s="1411" t="s">
        <v>361</v>
      </c>
      <c r="C105" s="1378"/>
      <c r="D105" s="1411" t="s">
        <v>741</v>
      </c>
      <c r="E105" s="1378"/>
      <c r="F105" s="1411" t="s">
        <v>739</v>
      </c>
      <c r="G105" s="1378"/>
      <c r="H105" s="1411" t="s">
        <v>742</v>
      </c>
      <c r="I105" s="1378"/>
      <c r="J105" s="1411" t="s">
        <v>753</v>
      </c>
      <c r="K105" s="1378"/>
      <c r="L105" s="1378"/>
      <c r="M105" s="1411" t="s">
        <v>743</v>
      </c>
      <c r="N105" s="1378"/>
      <c r="O105" s="1378"/>
      <c r="P105" s="1411"/>
      <c r="Q105" s="1378"/>
      <c r="R105" s="1411"/>
      <c r="S105" s="1378"/>
      <c r="T105" s="1412" t="s">
        <v>423</v>
      </c>
      <c r="U105" s="1378"/>
      <c r="V105" s="1378"/>
      <c r="W105" s="1378"/>
      <c r="X105" s="1378"/>
      <c r="Y105" s="1378"/>
      <c r="Z105" s="1378"/>
      <c r="AA105" s="1378"/>
      <c r="AB105" s="1411" t="s">
        <v>732</v>
      </c>
      <c r="AC105" s="1378"/>
      <c r="AD105" s="1378"/>
      <c r="AE105" s="1378"/>
      <c r="AF105" s="1378"/>
      <c r="AG105" s="1411" t="s">
        <v>733</v>
      </c>
      <c r="AH105" s="1378"/>
      <c r="AI105" s="1378"/>
      <c r="AJ105" s="1019" t="s">
        <v>417</v>
      </c>
      <c r="AK105" s="1413" t="s">
        <v>734</v>
      </c>
      <c r="AL105" s="1378"/>
      <c r="AM105" s="1378"/>
      <c r="AN105" s="1378"/>
      <c r="AO105" s="1378"/>
      <c r="AP105" s="1378"/>
      <c r="AQ105" s="1015">
        <v>1124321153</v>
      </c>
      <c r="AR105" s="1053">
        <v>0</v>
      </c>
      <c r="AS105" s="1015">
        <v>0</v>
      </c>
      <c r="AT105" s="1015">
        <v>0</v>
      </c>
      <c r="AU105" s="1015">
        <v>0</v>
      </c>
      <c r="AV105" s="1053">
        <v>0</v>
      </c>
      <c r="AW105" s="1015">
        <v>0</v>
      </c>
      <c r="AX105" s="1053">
        <v>0</v>
      </c>
      <c r="AY105" s="1015">
        <v>0</v>
      </c>
      <c r="AZ105" s="1053">
        <v>0</v>
      </c>
      <c r="BA105" s="1015">
        <v>0</v>
      </c>
      <c r="BB105" s="1015">
        <v>0</v>
      </c>
      <c r="BC105" s="1015">
        <v>0</v>
      </c>
      <c r="BD105" s="1015">
        <v>0</v>
      </c>
      <c r="BG105" s="1057">
        <v>1124321153</v>
      </c>
      <c r="BH105" s="1057">
        <v>0</v>
      </c>
      <c r="BI105" s="1057">
        <v>0</v>
      </c>
      <c r="BJ105" s="1057">
        <v>0</v>
      </c>
      <c r="BK105" s="1057">
        <v>0</v>
      </c>
      <c r="BL105" s="1057">
        <v>0</v>
      </c>
      <c r="BM105" s="1057">
        <v>0</v>
      </c>
      <c r="BN105" s="1057">
        <v>0</v>
      </c>
      <c r="BO105" s="1057">
        <v>0</v>
      </c>
      <c r="BP105" s="1057">
        <v>0</v>
      </c>
      <c r="BQ105" s="1057">
        <v>0</v>
      </c>
      <c r="BR105" s="1057">
        <v>0</v>
      </c>
      <c r="BS105" s="1057">
        <v>0</v>
      </c>
      <c r="BT105" s="1057">
        <v>0</v>
      </c>
    </row>
    <row r="106" spans="1:72" ht="23.1" customHeight="1" x14ac:dyDescent="0.2">
      <c r="A106" s="1008" t="str">
        <f t="shared" si="1"/>
        <v>A204710</v>
      </c>
      <c r="B106" s="1403" t="s">
        <v>361</v>
      </c>
      <c r="C106" s="1378"/>
      <c r="D106" s="1403" t="s">
        <v>741</v>
      </c>
      <c r="E106" s="1378"/>
      <c r="F106" s="1403" t="s">
        <v>739</v>
      </c>
      <c r="G106" s="1378"/>
      <c r="H106" s="1403" t="s">
        <v>742</v>
      </c>
      <c r="I106" s="1378"/>
      <c r="J106" s="1403" t="s">
        <v>754</v>
      </c>
      <c r="K106" s="1378"/>
      <c r="L106" s="1378"/>
      <c r="M106" s="1403"/>
      <c r="N106" s="1378"/>
      <c r="O106" s="1378"/>
      <c r="P106" s="1403"/>
      <c r="Q106" s="1378"/>
      <c r="R106" s="1403"/>
      <c r="S106" s="1378"/>
      <c r="T106" s="1402" t="s">
        <v>644</v>
      </c>
      <c r="U106" s="1378"/>
      <c r="V106" s="1378"/>
      <c r="W106" s="1378"/>
      <c r="X106" s="1378"/>
      <c r="Y106" s="1378"/>
      <c r="Z106" s="1378"/>
      <c r="AA106" s="1378"/>
      <c r="AB106" s="1403" t="s">
        <v>732</v>
      </c>
      <c r="AC106" s="1378"/>
      <c r="AD106" s="1378"/>
      <c r="AE106" s="1378"/>
      <c r="AF106" s="1378"/>
      <c r="AG106" s="1403" t="s">
        <v>733</v>
      </c>
      <c r="AH106" s="1378"/>
      <c r="AI106" s="1378"/>
      <c r="AJ106" s="1016" t="s">
        <v>417</v>
      </c>
      <c r="AK106" s="1404" t="s">
        <v>734</v>
      </c>
      <c r="AL106" s="1378"/>
      <c r="AM106" s="1378"/>
      <c r="AN106" s="1378"/>
      <c r="AO106" s="1378"/>
      <c r="AP106" s="1378"/>
      <c r="AQ106" s="1015">
        <v>25000000</v>
      </c>
      <c r="AR106" s="1053">
        <v>281500</v>
      </c>
      <c r="AS106" s="1015">
        <v>10417643</v>
      </c>
      <c r="AT106" s="1015">
        <v>0</v>
      </c>
      <c r="AU106" s="1015">
        <v>0</v>
      </c>
      <c r="AV106" s="1053">
        <v>4709500</v>
      </c>
      <c r="AW106" s="1015">
        <v>4428000</v>
      </c>
      <c r="AX106" s="1053">
        <v>281500</v>
      </c>
      <c r="AY106" s="1015">
        <v>4428000</v>
      </c>
      <c r="AZ106" s="1053">
        <v>281500</v>
      </c>
      <c r="BA106" s="1015">
        <v>0</v>
      </c>
      <c r="BB106" s="1015">
        <v>281500</v>
      </c>
      <c r="BC106" s="1015">
        <v>0</v>
      </c>
      <c r="BD106" s="1015">
        <v>0</v>
      </c>
      <c r="BG106" s="1057">
        <v>25000000</v>
      </c>
      <c r="BH106" s="1057">
        <v>281500</v>
      </c>
      <c r="BI106" s="1057">
        <v>10417643</v>
      </c>
      <c r="BJ106" s="1057">
        <v>0</v>
      </c>
      <c r="BK106" s="1057">
        <v>0</v>
      </c>
      <c r="BL106" s="1057">
        <v>4709500</v>
      </c>
      <c r="BM106" s="1057">
        <v>4428000</v>
      </c>
      <c r="BN106" s="1057">
        <v>281500</v>
      </c>
      <c r="BO106" s="1057">
        <v>4428000</v>
      </c>
      <c r="BP106" s="1057">
        <v>281500</v>
      </c>
      <c r="BQ106" s="1057">
        <v>0</v>
      </c>
      <c r="BR106" s="1057">
        <v>281500</v>
      </c>
      <c r="BS106" s="1057">
        <v>0</v>
      </c>
      <c r="BT106" s="1057">
        <v>0</v>
      </c>
    </row>
    <row r="107" spans="1:72" ht="23.1" customHeight="1" x14ac:dyDescent="0.2">
      <c r="A107" s="1008" t="str">
        <f t="shared" si="1"/>
        <v>A2047510</v>
      </c>
      <c r="B107" s="1411" t="s">
        <v>361</v>
      </c>
      <c r="C107" s="1378"/>
      <c r="D107" s="1411" t="s">
        <v>741</v>
      </c>
      <c r="E107" s="1378"/>
      <c r="F107" s="1411" t="s">
        <v>739</v>
      </c>
      <c r="G107" s="1378"/>
      <c r="H107" s="1411" t="s">
        <v>742</v>
      </c>
      <c r="I107" s="1378"/>
      <c r="J107" s="1411" t="s">
        <v>754</v>
      </c>
      <c r="K107" s="1378"/>
      <c r="L107" s="1378"/>
      <c r="M107" s="1411" t="s">
        <v>743</v>
      </c>
      <c r="N107" s="1378"/>
      <c r="O107" s="1378"/>
      <c r="P107" s="1411"/>
      <c r="Q107" s="1378"/>
      <c r="R107" s="1411"/>
      <c r="S107" s="1378"/>
      <c r="T107" s="1412" t="s">
        <v>424</v>
      </c>
      <c r="U107" s="1378"/>
      <c r="V107" s="1378"/>
      <c r="W107" s="1378"/>
      <c r="X107" s="1378"/>
      <c r="Y107" s="1378"/>
      <c r="Z107" s="1378"/>
      <c r="AA107" s="1378"/>
      <c r="AB107" s="1411" t="s">
        <v>732</v>
      </c>
      <c r="AC107" s="1378"/>
      <c r="AD107" s="1378"/>
      <c r="AE107" s="1378"/>
      <c r="AF107" s="1378"/>
      <c r="AG107" s="1411" t="s">
        <v>733</v>
      </c>
      <c r="AH107" s="1378"/>
      <c r="AI107" s="1378"/>
      <c r="AJ107" s="1019" t="s">
        <v>417</v>
      </c>
      <c r="AK107" s="1413" t="s">
        <v>734</v>
      </c>
      <c r="AL107" s="1378"/>
      <c r="AM107" s="1378"/>
      <c r="AN107" s="1378"/>
      <c r="AO107" s="1378"/>
      <c r="AP107" s="1378"/>
      <c r="AQ107" s="1015">
        <v>20000000</v>
      </c>
      <c r="AR107" s="1053">
        <v>0</v>
      </c>
      <c r="AS107" s="1015">
        <v>9800000</v>
      </c>
      <c r="AT107" s="1015">
        <v>0</v>
      </c>
      <c r="AU107" s="1015">
        <v>0</v>
      </c>
      <c r="AV107" s="1053">
        <v>4428000</v>
      </c>
      <c r="AW107" s="1015">
        <v>4428000</v>
      </c>
      <c r="AX107" s="1053">
        <v>0</v>
      </c>
      <c r="AY107" s="1015">
        <v>4428000</v>
      </c>
      <c r="AZ107" s="1053">
        <v>0</v>
      </c>
      <c r="BA107" s="1015">
        <v>0</v>
      </c>
      <c r="BB107" s="1015">
        <v>0</v>
      </c>
      <c r="BC107" s="1015">
        <v>0</v>
      </c>
      <c r="BD107" s="1015">
        <v>0</v>
      </c>
      <c r="BG107" s="1057">
        <v>20000000</v>
      </c>
      <c r="BH107" s="1057">
        <v>0</v>
      </c>
      <c r="BI107" s="1057">
        <v>9800000</v>
      </c>
      <c r="BJ107" s="1057">
        <v>0</v>
      </c>
      <c r="BK107" s="1057">
        <v>0</v>
      </c>
      <c r="BL107" s="1057">
        <v>4428000</v>
      </c>
      <c r="BM107" s="1057">
        <v>4428000</v>
      </c>
      <c r="BN107" s="1057">
        <v>0</v>
      </c>
      <c r="BO107" s="1057">
        <v>4428000</v>
      </c>
      <c r="BP107" s="1057">
        <v>0</v>
      </c>
      <c r="BQ107" s="1057">
        <v>0</v>
      </c>
      <c r="BR107" s="1057">
        <v>0</v>
      </c>
      <c r="BS107" s="1057">
        <v>0</v>
      </c>
      <c r="BT107" s="1057">
        <v>0</v>
      </c>
    </row>
    <row r="108" spans="1:72" ht="23.1" customHeight="1" x14ac:dyDescent="0.2">
      <c r="A108" s="1008" t="str">
        <f t="shared" si="1"/>
        <v>A2047610</v>
      </c>
      <c r="B108" s="1411" t="s">
        <v>361</v>
      </c>
      <c r="C108" s="1378"/>
      <c r="D108" s="1411" t="s">
        <v>741</v>
      </c>
      <c r="E108" s="1378"/>
      <c r="F108" s="1411" t="s">
        <v>739</v>
      </c>
      <c r="G108" s="1378"/>
      <c r="H108" s="1411" t="s">
        <v>742</v>
      </c>
      <c r="I108" s="1378"/>
      <c r="J108" s="1411" t="s">
        <v>754</v>
      </c>
      <c r="K108" s="1378"/>
      <c r="L108" s="1378"/>
      <c r="M108" s="1411" t="s">
        <v>753</v>
      </c>
      <c r="N108" s="1378"/>
      <c r="O108" s="1378"/>
      <c r="P108" s="1411"/>
      <c r="Q108" s="1378"/>
      <c r="R108" s="1411"/>
      <c r="S108" s="1378"/>
      <c r="T108" s="1412" t="s">
        <v>425</v>
      </c>
      <c r="U108" s="1378"/>
      <c r="V108" s="1378"/>
      <c r="W108" s="1378"/>
      <c r="X108" s="1378"/>
      <c r="Y108" s="1378"/>
      <c r="Z108" s="1378"/>
      <c r="AA108" s="1378"/>
      <c r="AB108" s="1411" t="s">
        <v>732</v>
      </c>
      <c r="AC108" s="1378"/>
      <c r="AD108" s="1378"/>
      <c r="AE108" s="1378"/>
      <c r="AF108" s="1378"/>
      <c r="AG108" s="1411" t="s">
        <v>733</v>
      </c>
      <c r="AH108" s="1378"/>
      <c r="AI108" s="1378"/>
      <c r="AJ108" s="1019" t="s">
        <v>417</v>
      </c>
      <c r="AK108" s="1413" t="s">
        <v>734</v>
      </c>
      <c r="AL108" s="1378"/>
      <c r="AM108" s="1378"/>
      <c r="AN108" s="1378"/>
      <c r="AO108" s="1378"/>
      <c r="AP108" s="1378"/>
      <c r="AQ108" s="1015">
        <v>5000000</v>
      </c>
      <c r="AR108" s="1053">
        <v>281500</v>
      </c>
      <c r="AS108" s="1015">
        <v>617643</v>
      </c>
      <c r="AT108" s="1015">
        <v>0</v>
      </c>
      <c r="AU108" s="1015">
        <v>0</v>
      </c>
      <c r="AV108" s="1053">
        <v>281500</v>
      </c>
      <c r="AW108" s="1015">
        <v>0</v>
      </c>
      <c r="AX108" s="1053">
        <v>281500</v>
      </c>
      <c r="AY108" s="1015">
        <v>0</v>
      </c>
      <c r="AZ108" s="1053">
        <v>281500</v>
      </c>
      <c r="BA108" s="1015">
        <v>0</v>
      </c>
      <c r="BB108" s="1015">
        <v>281500</v>
      </c>
      <c r="BC108" s="1015">
        <v>0</v>
      </c>
      <c r="BD108" s="1015">
        <v>0</v>
      </c>
      <c r="BG108" s="1057">
        <v>5000000</v>
      </c>
      <c r="BH108" s="1057">
        <v>281500</v>
      </c>
      <c r="BI108" s="1057">
        <v>617643</v>
      </c>
      <c r="BJ108" s="1057">
        <v>0</v>
      </c>
      <c r="BK108" s="1057">
        <v>0</v>
      </c>
      <c r="BL108" s="1057">
        <v>281500</v>
      </c>
      <c r="BM108" s="1057">
        <v>0</v>
      </c>
      <c r="BN108" s="1057">
        <v>281500</v>
      </c>
      <c r="BO108" s="1057">
        <v>0</v>
      </c>
      <c r="BP108" s="1057">
        <v>281500</v>
      </c>
      <c r="BQ108" s="1057">
        <v>0</v>
      </c>
      <c r="BR108" s="1057">
        <v>281500</v>
      </c>
      <c r="BS108" s="1057">
        <v>0</v>
      </c>
      <c r="BT108" s="1057">
        <v>0</v>
      </c>
    </row>
    <row r="109" spans="1:72" ht="23.1" customHeight="1" x14ac:dyDescent="0.2">
      <c r="A109" s="1008" t="str">
        <f t="shared" si="1"/>
        <v>A204810</v>
      </c>
      <c r="B109" s="1403" t="s">
        <v>361</v>
      </c>
      <c r="C109" s="1378"/>
      <c r="D109" s="1403" t="s">
        <v>741</v>
      </c>
      <c r="E109" s="1378"/>
      <c r="F109" s="1403" t="s">
        <v>739</v>
      </c>
      <c r="G109" s="1378"/>
      <c r="H109" s="1403" t="s">
        <v>742</v>
      </c>
      <c r="I109" s="1378"/>
      <c r="J109" s="1403" t="s">
        <v>755</v>
      </c>
      <c r="K109" s="1378"/>
      <c r="L109" s="1378"/>
      <c r="M109" s="1403"/>
      <c r="N109" s="1378"/>
      <c r="O109" s="1378"/>
      <c r="P109" s="1403"/>
      <c r="Q109" s="1378"/>
      <c r="R109" s="1403"/>
      <c r="S109" s="1378"/>
      <c r="T109" s="1402" t="s">
        <v>767</v>
      </c>
      <c r="U109" s="1378"/>
      <c r="V109" s="1378"/>
      <c r="W109" s="1378"/>
      <c r="X109" s="1378"/>
      <c r="Y109" s="1378"/>
      <c r="Z109" s="1378"/>
      <c r="AA109" s="1378"/>
      <c r="AB109" s="1403" t="s">
        <v>732</v>
      </c>
      <c r="AC109" s="1378"/>
      <c r="AD109" s="1378"/>
      <c r="AE109" s="1378"/>
      <c r="AF109" s="1378"/>
      <c r="AG109" s="1403" t="s">
        <v>733</v>
      </c>
      <c r="AH109" s="1378"/>
      <c r="AI109" s="1378"/>
      <c r="AJ109" s="1016" t="s">
        <v>417</v>
      </c>
      <c r="AK109" s="1404" t="s">
        <v>734</v>
      </c>
      <c r="AL109" s="1378"/>
      <c r="AM109" s="1378"/>
      <c r="AN109" s="1378"/>
      <c r="AO109" s="1378"/>
      <c r="AP109" s="1378"/>
      <c r="AQ109" s="1015">
        <v>1456300000</v>
      </c>
      <c r="AR109" s="1053">
        <v>0</v>
      </c>
      <c r="AS109" s="1015">
        <v>11000000</v>
      </c>
      <c r="AT109" s="1015">
        <v>0</v>
      </c>
      <c r="AU109" s="1015">
        <v>0</v>
      </c>
      <c r="AV109" s="1053">
        <v>139859158</v>
      </c>
      <c r="AW109" s="1015">
        <v>139859158</v>
      </c>
      <c r="AX109" s="1053">
        <v>149582817</v>
      </c>
      <c r="AY109" s="1015">
        <v>9723659</v>
      </c>
      <c r="AZ109" s="1053">
        <v>146169047</v>
      </c>
      <c r="BA109" s="1015">
        <v>3413770</v>
      </c>
      <c r="BB109" s="1015">
        <v>139646272</v>
      </c>
      <c r="BC109" s="1015">
        <v>6522775</v>
      </c>
      <c r="BD109" s="1015">
        <v>8500</v>
      </c>
      <c r="BG109" s="1057">
        <v>1456300000</v>
      </c>
      <c r="BH109" s="1057">
        <v>0</v>
      </c>
      <c r="BI109" s="1057">
        <v>11000000</v>
      </c>
      <c r="BJ109" s="1057">
        <v>0</v>
      </c>
      <c r="BK109" s="1057">
        <v>0</v>
      </c>
      <c r="BL109" s="1057">
        <v>139859158</v>
      </c>
      <c r="BM109" s="1057">
        <v>139859158</v>
      </c>
      <c r="BN109" s="1057">
        <v>149582817</v>
      </c>
      <c r="BO109" s="1057">
        <v>9723659</v>
      </c>
      <c r="BP109" s="1057">
        <v>146169047</v>
      </c>
      <c r="BQ109" s="1057">
        <v>3413770</v>
      </c>
      <c r="BR109" s="1057">
        <v>139646272</v>
      </c>
      <c r="BS109" s="1057">
        <v>6522775</v>
      </c>
      <c r="BT109" s="1057">
        <v>8500</v>
      </c>
    </row>
    <row r="110" spans="1:72" ht="23.1" customHeight="1" x14ac:dyDescent="0.2">
      <c r="A110" s="1008" t="str">
        <f t="shared" si="1"/>
        <v>A2048110</v>
      </c>
      <c r="B110" s="1411" t="s">
        <v>361</v>
      </c>
      <c r="C110" s="1378"/>
      <c r="D110" s="1411" t="s">
        <v>741</v>
      </c>
      <c r="E110" s="1378"/>
      <c r="F110" s="1411" t="s">
        <v>739</v>
      </c>
      <c r="G110" s="1378"/>
      <c r="H110" s="1411" t="s">
        <v>742</v>
      </c>
      <c r="I110" s="1378"/>
      <c r="J110" s="1411" t="s">
        <v>755</v>
      </c>
      <c r="K110" s="1378"/>
      <c r="L110" s="1378"/>
      <c r="M110" s="1411" t="s">
        <v>738</v>
      </c>
      <c r="N110" s="1378"/>
      <c r="O110" s="1378"/>
      <c r="P110" s="1411"/>
      <c r="Q110" s="1378"/>
      <c r="R110" s="1411"/>
      <c r="S110" s="1378"/>
      <c r="T110" s="1412" t="s">
        <v>426</v>
      </c>
      <c r="U110" s="1378"/>
      <c r="V110" s="1378"/>
      <c r="W110" s="1378"/>
      <c r="X110" s="1378"/>
      <c r="Y110" s="1378"/>
      <c r="Z110" s="1378"/>
      <c r="AA110" s="1378"/>
      <c r="AB110" s="1411" t="s">
        <v>732</v>
      </c>
      <c r="AC110" s="1378"/>
      <c r="AD110" s="1378"/>
      <c r="AE110" s="1378"/>
      <c r="AF110" s="1378"/>
      <c r="AG110" s="1411" t="s">
        <v>733</v>
      </c>
      <c r="AH110" s="1378"/>
      <c r="AI110" s="1378"/>
      <c r="AJ110" s="1019" t="s">
        <v>417</v>
      </c>
      <c r="AK110" s="1413" t="s">
        <v>734</v>
      </c>
      <c r="AL110" s="1378"/>
      <c r="AM110" s="1378"/>
      <c r="AN110" s="1378"/>
      <c r="AO110" s="1378"/>
      <c r="AP110" s="1378"/>
      <c r="AQ110" s="1015">
        <v>159000000</v>
      </c>
      <c r="AR110" s="1053">
        <v>0</v>
      </c>
      <c r="AS110" s="1015">
        <v>11000000</v>
      </c>
      <c r="AT110" s="1015">
        <v>0</v>
      </c>
      <c r="AU110" s="1015">
        <v>0</v>
      </c>
      <c r="AV110" s="1053">
        <v>30903370</v>
      </c>
      <c r="AW110" s="1015">
        <v>30903370</v>
      </c>
      <c r="AX110" s="1053">
        <v>37365780</v>
      </c>
      <c r="AY110" s="1015">
        <v>6462410</v>
      </c>
      <c r="AZ110" s="1053">
        <v>37365780</v>
      </c>
      <c r="BA110" s="1015">
        <v>0</v>
      </c>
      <c r="BB110" s="1015">
        <v>37296080</v>
      </c>
      <c r="BC110" s="1015">
        <v>69700</v>
      </c>
      <c r="BD110" s="1015">
        <v>0</v>
      </c>
      <c r="BG110" s="1057">
        <v>159000000</v>
      </c>
      <c r="BH110" s="1057">
        <v>0</v>
      </c>
      <c r="BI110" s="1057">
        <v>11000000</v>
      </c>
      <c r="BJ110" s="1057">
        <v>0</v>
      </c>
      <c r="BK110" s="1057">
        <v>0</v>
      </c>
      <c r="BL110" s="1057">
        <v>30903370</v>
      </c>
      <c r="BM110" s="1057">
        <v>30903370</v>
      </c>
      <c r="BN110" s="1057">
        <v>37365780</v>
      </c>
      <c r="BO110" s="1057">
        <v>6462410</v>
      </c>
      <c r="BP110" s="1057">
        <v>37365780</v>
      </c>
      <c r="BQ110" s="1057">
        <v>0</v>
      </c>
      <c r="BR110" s="1057">
        <v>37296080</v>
      </c>
      <c r="BS110" s="1057">
        <v>69700</v>
      </c>
      <c r="BT110" s="1057">
        <v>0</v>
      </c>
    </row>
    <row r="111" spans="1:72" ht="23.1" customHeight="1" x14ac:dyDescent="0.2">
      <c r="A111" s="1008" t="str">
        <f t="shared" si="1"/>
        <v>A2048210</v>
      </c>
      <c r="B111" s="1411" t="s">
        <v>361</v>
      </c>
      <c r="C111" s="1378"/>
      <c r="D111" s="1411" t="s">
        <v>741</v>
      </c>
      <c r="E111" s="1378"/>
      <c r="F111" s="1411" t="s">
        <v>739</v>
      </c>
      <c r="G111" s="1378"/>
      <c r="H111" s="1411" t="s">
        <v>742</v>
      </c>
      <c r="I111" s="1378"/>
      <c r="J111" s="1411" t="s">
        <v>755</v>
      </c>
      <c r="K111" s="1378"/>
      <c r="L111" s="1378"/>
      <c r="M111" s="1411" t="s">
        <v>741</v>
      </c>
      <c r="N111" s="1378"/>
      <c r="O111" s="1378"/>
      <c r="P111" s="1411"/>
      <c r="Q111" s="1378"/>
      <c r="R111" s="1411"/>
      <c r="S111" s="1378"/>
      <c r="T111" s="1412" t="s">
        <v>427</v>
      </c>
      <c r="U111" s="1378"/>
      <c r="V111" s="1378"/>
      <c r="W111" s="1378"/>
      <c r="X111" s="1378"/>
      <c r="Y111" s="1378"/>
      <c r="Z111" s="1378"/>
      <c r="AA111" s="1378"/>
      <c r="AB111" s="1411" t="s">
        <v>732</v>
      </c>
      <c r="AC111" s="1378"/>
      <c r="AD111" s="1378"/>
      <c r="AE111" s="1378"/>
      <c r="AF111" s="1378"/>
      <c r="AG111" s="1411" t="s">
        <v>733</v>
      </c>
      <c r="AH111" s="1378"/>
      <c r="AI111" s="1378"/>
      <c r="AJ111" s="1019" t="s">
        <v>417</v>
      </c>
      <c r="AK111" s="1413" t="s">
        <v>734</v>
      </c>
      <c r="AL111" s="1378"/>
      <c r="AM111" s="1378"/>
      <c r="AN111" s="1378"/>
      <c r="AO111" s="1378"/>
      <c r="AP111" s="1378"/>
      <c r="AQ111" s="1015">
        <v>848000000</v>
      </c>
      <c r="AR111" s="1053">
        <v>0</v>
      </c>
      <c r="AS111" s="1015">
        <v>0</v>
      </c>
      <c r="AT111" s="1015">
        <v>0</v>
      </c>
      <c r="AU111" s="1015">
        <v>0</v>
      </c>
      <c r="AV111" s="1053">
        <v>77398427</v>
      </c>
      <c r="AW111" s="1015">
        <v>77398427</v>
      </c>
      <c r="AX111" s="1053">
        <v>79845449</v>
      </c>
      <c r="AY111" s="1015">
        <v>2447022</v>
      </c>
      <c r="AZ111" s="1053">
        <v>77334949</v>
      </c>
      <c r="BA111" s="1015">
        <v>2510500</v>
      </c>
      <c r="BB111" s="1015">
        <v>70881874</v>
      </c>
      <c r="BC111" s="1015">
        <v>6453075</v>
      </c>
      <c r="BD111" s="1015">
        <v>0</v>
      </c>
      <c r="BG111" s="1057">
        <v>848000000</v>
      </c>
      <c r="BH111" s="1057">
        <v>0</v>
      </c>
      <c r="BI111" s="1057">
        <v>0</v>
      </c>
      <c r="BJ111" s="1057">
        <v>0</v>
      </c>
      <c r="BK111" s="1057">
        <v>0</v>
      </c>
      <c r="BL111" s="1057">
        <v>77398427</v>
      </c>
      <c r="BM111" s="1057">
        <v>77398427</v>
      </c>
      <c r="BN111" s="1057">
        <v>79845449</v>
      </c>
      <c r="BO111" s="1057">
        <v>2447022</v>
      </c>
      <c r="BP111" s="1057">
        <v>77334949</v>
      </c>
      <c r="BQ111" s="1057">
        <v>2510500</v>
      </c>
      <c r="BR111" s="1057">
        <v>70881874</v>
      </c>
      <c r="BS111" s="1057">
        <v>6453075</v>
      </c>
      <c r="BT111" s="1057">
        <v>0</v>
      </c>
    </row>
    <row r="112" spans="1:72" ht="23.1" customHeight="1" x14ac:dyDescent="0.2">
      <c r="A112" s="1008" t="str">
        <f t="shared" si="1"/>
        <v>A2048310</v>
      </c>
      <c r="B112" s="1411" t="s">
        <v>361</v>
      </c>
      <c r="C112" s="1378"/>
      <c r="D112" s="1411" t="s">
        <v>741</v>
      </c>
      <c r="E112" s="1378"/>
      <c r="F112" s="1411" t="s">
        <v>739</v>
      </c>
      <c r="G112" s="1378"/>
      <c r="H112" s="1411" t="s">
        <v>742</v>
      </c>
      <c r="I112" s="1378"/>
      <c r="J112" s="1411" t="s">
        <v>755</v>
      </c>
      <c r="K112" s="1378"/>
      <c r="L112" s="1378"/>
      <c r="M112" s="1411" t="s">
        <v>748</v>
      </c>
      <c r="N112" s="1378"/>
      <c r="O112" s="1378"/>
      <c r="P112" s="1411"/>
      <c r="Q112" s="1378"/>
      <c r="R112" s="1411"/>
      <c r="S112" s="1378"/>
      <c r="T112" s="1412" t="s">
        <v>428</v>
      </c>
      <c r="U112" s="1378"/>
      <c r="V112" s="1378"/>
      <c r="W112" s="1378"/>
      <c r="X112" s="1378"/>
      <c r="Y112" s="1378"/>
      <c r="Z112" s="1378"/>
      <c r="AA112" s="1378"/>
      <c r="AB112" s="1411" t="s">
        <v>732</v>
      </c>
      <c r="AC112" s="1378"/>
      <c r="AD112" s="1378"/>
      <c r="AE112" s="1378"/>
      <c r="AF112" s="1378"/>
      <c r="AG112" s="1411" t="s">
        <v>733</v>
      </c>
      <c r="AH112" s="1378"/>
      <c r="AI112" s="1378"/>
      <c r="AJ112" s="1019" t="s">
        <v>417</v>
      </c>
      <c r="AK112" s="1413" t="s">
        <v>734</v>
      </c>
      <c r="AL112" s="1378"/>
      <c r="AM112" s="1378"/>
      <c r="AN112" s="1378"/>
      <c r="AO112" s="1378"/>
      <c r="AP112" s="1378"/>
      <c r="AQ112" s="1015">
        <v>300000</v>
      </c>
      <c r="AR112" s="1053">
        <v>0</v>
      </c>
      <c r="AS112" s="1015">
        <v>0</v>
      </c>
      <c r="AT112" s="1015">
        <v>0</v>
      </c>
      <c r="AU112" s="1015">
        <v>0</v>
      </c>
      <c r="AV112" s="1053">
        <v>70412</v>
      </c>
      <c r="AW112" s="1015">
        <v>70412</v>
      </c>
      <c r="AX112" s="1053">
        <v>70412</v>
      </c>
      <c r="AY112" s="1015">
        <v>0</v>
      </c>
      <c r="AZ112" s="1053">
        <v>70412</v>
      </c>
      <c r="BA112" s="1015">
        <v>0</v>
      </c>
      <c r="BB112" s="1015">
        <v>70412</v>
      </c>
      <c r="BC112" s="1015">
        <v>0</v>
      </c>
      <c r="BD112" s="1015">
        <v>0</v>
      </c>
      <c r="BG112" s="1057">
        <v>300000</v>
      </c>
      <c r="BH112" s="1057">
        <v>0</v>
      </c>
      <c r="BI112" s="1057">
        <v>0</v>
      </c>
      <c r="BJ112" s="1057">
        <v>0</v>
      </c>
      <c r="BK112" s="1057">
        <v>0</v>
      </c>
      <c r="BL112" s="1057">
        <v>70412</v>
      </c>
      <c r="BM112" s="1057">
        <v>70412</v>
      </c>
      <c r="BN112" s="1057">
        <v>70412</v>
      </c>
      <c r="BO112" s="1057">
        <v>0</v>
      </c>
      <c r="BP112" s="1057">
        <v>70412</v>
      </c>
      <c r="BQ112" s="1057">
        <v>0</v>
      </c>
      <c r="BR112" s="1057">
        <v>70412</v>
      </c>
      <c r="BS112" s="1057">
        <v>0</v>
      </c>
      <c r="BT112" s="1057">
        <v>0</v>
      </c>
    </row>
    <row r="113" spans="1:72" ht="23.1" customHeight="1" x14ac:dyDescent="0.2">
      <c r="A113" s="1008" t="str">
        <f t="shared" si="1"/>
        <v>A2048510</v>
      </c>
      <c r="B113" s="1411" t="s">
        <v>361</v>
      </c>
      <c r="C113" s="1378"/>
      <c r="D113" s="1411" t="s">
        <v>741</v>
      </c>
      <c r="E113" s="1378"/>
      <c r="F113" s="1411" t="s">
        <v>739</v>
      </c>
      <c r="G113" s="1378"/>
      <c r="H113" s="1411" t="s">
        <v>742</v>
      </c>
      <c r="I113" s="1378"/>
      <c r="J113" s="1411" t="s">
        <v>755</v>
      </c>
      <c r="K113" s="1378"/>
      <c r="L113" s="1378"/>
      <c r="M113" s="1411" t="s">
        <v>743</v>
      </c>
      <c r="N113" s="1378"/>
      <c r="O113" s="1378"/>
      <c r="P113" s="1411"/>
      <c r="Q113" s="1378"/>
      <c r="R113" s="1411"/>
      <c r="S113" s="1378"/>
      <c r="T113" s="1412" t="s">
        <v>429</v>
      </c>
      <c r="U113" s="1378"/>
      <c r="V113" s="1378"/>
      <c r="W113" s="1378"/>
      <c r="X113" s="1378"/>
      <c r="Y113" s="1378"/>
      <c r="Z113" s="1378"/>
      <c r="AA113" s="1378"/>
      <c r="AB113" s="1411" t="s">
        <v>732</v>
      </c>
      <c r="AC113" s="1378"/>
      <c r="AD113" s="1378"/>
      <c r="AE113" s="1378"/>
      <c r="AF113" s="1378"/>
      <c r="AG113" s="1411" t="s">
        <v>733</v>
      </c>
      <c r="AH113" s="1378"/>
      <c r="AI113" s="1378"/>
      <c r="AJ113" s="1019" t="s">
        <v>417</v>
      </c>
      <c r="AK113" s="1413" t="s">
        <v>734</v>
      </c>
      <c r="AL113" s="1378"/>
      <c r="AM113" s="1378"/>
      <c r="AN113" s="1378"/>
      <c r="AO113" s="1378"/>
      <c r="AP113" s="1378"/>
      <c r="AQ113" s="1015">
        <v>179000000</v>
      </c>
      <c r="AR113" s="1053">
        <v>0</v>
      </c>
      <c r="AS113" s="1015">
        <v>0</v>
      </c>
      <c r="AT113" s="1015">
        <v>0</v>
      </c>
      <c r="AU113" s="1015">
        <v>0</v>
      </c>
      <c r="AV113" s="1053">
        <v>13551564</v>
      </c>
      <c r="AW113" s="1015">
        <v>13551564</v>
      </c>
      <c r="AX113" s="1053">
        <v>13775167</v>
      </c>
      <c r="AY113" s="1015">
        <v>223603</v>
      </c>
      <c r="AZ113" s="1053">
        <v>12871897</v>
      </c>
      <c r="BA113" s="1015">
        <v>903270</v>
      </c>
      <c r="BB113" s="1015">
        <v>12871897</v>
      </c>
      <c r="BC113" s="1015">
        <v>0</v>
      </c>
      <c r="BD113" s="1015">
        <v>8500</v>
      </c>
      <c r="BG113" s="1057">
        <v>179000000</v>
      </c>
      <c r="BH113" s="1057">
        <v>0</v>
      </c>
      <c r="BI113" s="1057">
        <v>0</v>
      </c>
      <c r="BJ113" s="1057">
        <v>0</v>
      </c>
      <c r="BK113" s="1057">
        <v>0</v>
      </c>
      <c r="BL113" s="1057">
        <v>13551564</v>
      </c>
      <c r="BM113" s="1057">
        <v>13551564</v>
      </c>
      <c r="BN113" s="1057">
        <v>13775167</v>
      </c>
      <c r="BO113" s="1057">
        <v>223603</v>
      </c>
      <c r="BP113" s="1057">
        <v>12871897</v>
      </c>
      <c r="BQ113" s="1057">
        <v>903270</v>
      </c>
      <c r="BR113" s="1057">
        <v>12871897</v>
      </c>
      <c r="BS113" s="1057">
        <v>0</v>
      </c>
      <c r="BT113" s="1057">
        <v>8500</v>
      </c>
    </row>
    <row r="114" spans="1:72" ht="23.1" customHeight="1" x14ac:dyDescent="0.2">
      <c r="A114" s="1008" t="str">
        <f t="shared" si="1"/>
        <v>A2048610</v>
      </c>
      <c r="B114" s="1411" t="s">
        <v>361</v>
      </c>
      <c r="C114" s="1378"/>
      <c r="D114" s="1411" t="s">
        <v>741</v>
      </c>
      <c r="E114" s="1378"/>
      <c r="F114" s="1411" t="s">
        <v>739</v>
      </c>
      <c r="G114" s="1378"/>
      <c r="H114" s="1411" t="s">
        <v>742</v>
      </c>
      <c r="I114" s="1378"/>
      <c r="J114" s="1411" t="s">
        <v>755</v>
      </c>
      <c r="K114" s="1378"/>
      <c r="L114" s="1378"/>
      <c r="M114" s="1411" t="s">
        <v>753</v>
      </c>
      <c r="N114" s="1378"/>
      <c r="O114" s="1378"/>
      <c r="P114" s="1411"/>
      <c r="Q114" s="1378"/>
      <c r="R114" s="1411"/>
      <c r="S114" s="1378"/>
      <c r="T114" s="1412" t="s">
        <v>430</v>
      </c>
      <c r="U114" s="1378"/>
      <c r="V114" s="1378"/>
      <c r="W114" s="1378"/>
      <c r="X114" s="1378"/>
      <c r="Y114" s="1378"/>
      <c r="Z114" s="1378"/>
      <c r="AA114" s="1378"/>
      <c r="AB114" s="1411" t="s">
        <v>732</v>
      </c>
      <c r="AC114" s="1378"/>
      <c r="AD114" s="1378"/>
      <c r="AE114" s="1378"/>
      <c r="AF114" s="1378"/>
      <c r="AG114" s="1411" t="s">
        <v>733</v>
      </c>
      <c r="AH114" s="1378"/>
      <c r="AI114" s="1378"/>
      <c r="AJ114" s="1019" t="s">
        <v>417</v>
      </c>
      <c r="AK114" s="1413" t="s">
        <v>734</v>
      </c>
      <c r="AL114" s="1378"/>
      <c r="AM114" s="1378"/>
      <c r="AN114" s="1378"/>
      <c r="AO114" s="1378"/>
      <c r="AP114" s="1378"/>
      <c r="AQ114" s="1015">
        <v>270000000</v>
      </c>
      <c r="AR114" s="1053">
        <v>0</v>
      </c>
      <c r="AS114" s="1015">
        <v>0</v>
      </c>
      <c r="AT114" s="1015">
        <v>0</v>
      </c>
      <c r="AU114" s="1015">
        <v>0</v>
      </c>
      <c r="AV114" s="1053">
        <v>17935385</v>
      </c>
      <c r="AW114" s="1015">
        <v>17935385</v>
      </c>
      <c r="AX114" s="1053">
        <v>18526009</v>
      </c>
      <c r="AY114" s="1015">
        <v>590624</v>
      </c>
      <c r="AZ114" s="1053">
        <v>18526009</v>
      </c>
      <c r="BA114" s="1015">
        <v>0</v>
      </c>
      <c r="BB114" s="1015">
        <v>18526009</v>
      </c>
      <c r="BC114" s="1015">
        <v>0</v>
      </c>
      <c r="BD114" s="1015">
        <v>0</v>
      </c>
      <c r="BG114" s="1057">
        <v>270000000</v>
      </c>
      <c r="BH114" s="1057">
        <v>0</v>
      </c>
      <c r="BI114" s="1057">
        <v>0</v>
      </c>
      <c r="BJ114" s="1057">
        <v>0</v>
      </c>
      <c r="BK114" s="1057">
        <v>0</v>
      </c>
      <c r="BL114" s="1057">
        <v>17935385</v>
      </c>
      <c r="BM114" s="1057">
        <v>17935385</v>
      </c>
      <c r="BN114" s="1057">
        <v>18526009</v>
      </c>
      <c r="BO114" s="1057">
        <v>590624</v>
      </c>
      <c r="BP114" s="1057">
        <v>18526009</v>
      </c>
      <c r="BQ114" s="1057">
        <v>0</v>
      </c>
      <c r="BR114" s="1057">
        <v>18526009</v>
      </c>
      <c r="BS114" s="1057">
        <v>0</v>
      </c>
      <c r="BT114" s="1057">
        <v>0</v>
      </c>
    </row>
    <row r="115" spans="1:72" ht="23.1" customHeight="1" x14ac:dyDescent="0.2">
      <c r="A115" s="1008" t="str">
        <f t="shared" si="1"/>
        <v>A204910</v>
      </c>
      <c r="B115" s="1403" t="s">
        <v>361</v>
      </c>
      <c r="C115" s="1378"/>
      <c r="D115" s="1403" t="s">
        <v>741</v>
      </c>
      <c r="E115" s="1378"/>
      <c r="F115" s="1403" t="s">
        <v>739</v>
      </c>
      <c r="G115" s="1378"/>
      <c r="H115" s="1403" t="s">
        <v>742</v>
      </c>
      <c r="I115" s="1378"/>
      <c r="J115" s="1403" t="s">
        <v>747</v>
      </c>
      <c r="K115" s="1378"/>
      <c r="L115" s="1378"/>
      <c r="M115" s="1403"/>
      <c r="N115" s="1378"/>
      <c r="O115" s="1378"/>
      <c r="P115" s="1403"/>
      <c r="Q115" s="1378"/>
      <c r="R115" s="1403"/>
      <c r="S115" s="1378"/>
      <c r="T115" s="1402" t="s">
        <v>648</v>
      </c>
      <c r="U115" s="1378"/>
      <c r="V115" s="1378"/>
      <c r="W115" s="1378"/>
      <c r="X115" s="1378"/>
      <c r="Y115" s="1378"/>
      <c r="Z115" s="1378"/>
      <c r="AA115" s="1378"/>
      <c r="AB115" s="1403" t="s">
        <v>732</v>
      </c>
      <c r="AC115" s="1378"/>
      <c r="AD115" s="1378"/>
      <c r="AE115" s="1378"/>
      <c r="AF115" s="1378"/>
      <c r="AG115" s="1403" t="s">
        <v>733</v>
      </c>
      <c r="AH115" s="1378"/>
      <c r="AI115" s="1378"/>
      <c r="AJ115" s="1016" t="s">
        <v>417</v>
      </c>
      <c r="AK115" s="1404" t="s">
        <v>734</v>
      </c>
      <c r="AL115" s="1378"/>
      <c r="AM115" s="1378"/>
      <c r="AN115" s="1378"/>
      <c r="AO115" s="1378"/>
      <c r="AP115" s="1378"/>
      <c r="AQ115" s="1015">
        <v>95000000</v>
      </c>
      <c r="AR115" s="1053">
        <v>0</v>
      </c>
      <c r="AS115" s="1015">
        <v>7233078</v>
      </c>
      <c r="AT115" s="1015">
        <v>0</v>
      </c>
      <c r="AU115" s="1015">
        <v>0</v>
      </c>
      <c r="AV115" s="1053">
        <v>0</v>
      </c>
      <c r="AW115" s="1015">
        <v>0</v>
      </c>
      <c r="AX115" s="1053">
        <v>0</v>
      </c>
      <c r="AY115" s="1015">
        <v>0</v>
      </c>
      <c r="AZ115" s="1053">
        <v>0</v>
      </c>
      <c r="BA115" s="1015">
        <v>0</v>
      </c>
      <c r="BB115" s="1015">
        <v>0</v>
      </c>
      <c r="BC115" s="1015">
        <v>0</v>
      </c>
      <c r="BD115" s="1015">
        <v>0</v>
      </c>
      <c r="BG115" s="1057">
        <v>95000000</v>
      </c>
      <c r="BH115" s="1057">
        <v>0</v>
      </c>
      <c r="BI115" s="1057">
        <v>7233078</v>
      </c>
      <c r="BJ115" s="1057">
        <v>0</v>
      </c>
      <c r="BK115" s="1057">
        <v>0</v>
      </c>
      <c r="BL115" s="1057">
        <v>0</v>
      </c>
      <c r="BM115" s="1057">
        <v>0</v>
      </c>
      <c r="BN115" s="1057">
        <v>0</v>
      </c>
      <c r="BO115" s="1057">
        <v>0</v>
      </c>
      <c r="BP115" s="1057">
        <v>0</v>
      </c>
      <c r="BQ115" s="1057">
        <v>0</v>
      </c>
      <c r="BR115" s="1057">
        <v>0</v>
      </c>
      <c r="BS115" s="1057">
        <v>0</v>
      </c>
      <c r="BT115" s="1057">
        <v>0</v>
      </c>
    </row>
    <row r="116" spans="1:72" ht="23.1" customHeight="1" x14ac:dyDescent="0.2">
      <c r="A116" s="1008" t="str">
        <f t="shared" si="1"/>
        <v>A2049110</v>
      </c>
      <c r="B116" s="1411" t="s">
        <v>361</v>
      </c>
      <c r="C116" s="1378"/>
      <c r="D116" s="1411" t="s">
        <v>741</v>
      </c>
      <c r="E116" s="1378"/>
      <c r="F116" s="1411" t="s">
        <v>739</v>
      </c>
      <c r="G116" s="1378"/>
      <c r="H116" s="1411" t="s">
        <v>742</v>
      </c>
      <c r="I116" s="1378"/>
      <c r="J116" s="1411" t="s">
        <v>747</v>
      </c>
      <c r="K116" s="1378"/>
      <c r="L116" s="1378"/>
      <c r="M116" s="1411" t="s">
        <v>738</v>
      </c>
      <c r="N116" s="1378"/>
      <c r="O116" s="1378"/>
      <c r="P116" s="1411"/>
      <c r="Q116" s="1378"/>
      <c r="R116" s="1411"/>
      <c r="S116" s="1378"/>
      <c r="T116" s="1412" t="s">
        <v>431</v>
      </c>
      <c r="U116" s="1378"/>
      <c r="V116" s="1378"/>
      <c r="W116" s="1378"/>
      <c r="X116" s="1378"/>
      <c r="Y116" s="1378"/>
      <c r="Z116" s="1378"/>
      <c r="AA116" s="1378"/>
      <c r="AB116" s="1411" t="s">
        <v>732</v>
      </c>
      <c r="AC116" s="1378"/>
      <c r="AD116" s="1378"/>
      <c r="AE116" s="1378"/>
      <c r="AF116" s="1378"/>
      <c r="AG116" s="1411" t="s">
        <v>733</v>
      </c>
      <c r="AH116" s="1378"/>
      <c r="AI116" s="1378"/>
      <c r="AJ116" s="1019" t="s">
        <v>417</v>
      </c>
      <c r="AK116" s="1413" t="s">
        <v>734</v>
      </c>
      <c r="AL116" s="1378"/>
      <c r="AM116" s="1378"/>
      <c r="AN116" s="1378"/>
      <c r="AO116" s="1378"/>
      <c r="AP116" s="1378"/>
      <c r="AQ116" s="1015">
        <v>50000000</v>
      </c>
      <c r="AR116" s="1053">
        <v>0</v>
      </c>
      <c r="AS116" s="1015">
        <v>4963492</v>
      </c>
      <c r="AT116" s="1015">
        <v>0</v>
      </c>
      <c r="AU116" s="1015">
        <v>0</v>
      </c>
      <c r="AV116" s="1053">
        <v>0</v>
      </c>
      <c r="AW116" s="1015">
        <v>0</v>
      </c>
      <c r="AX116" s="1053">
        <v>0</v>
      </c>
      <c r="AY116" s="1015">
        <v>0</v>
      </c>
      <c r="AZ116" s="1053">
        <v>0</v>
      </c>
      <c r="BA116" s="1015">
        <v>0</v>
      </c>
      <c r="BB116" s="1015">
        <v>0</v>
      </c>
      <c r="BC116" s="1015">
        <v>0</v>
      </c>
      <c r="BD116" s="1015">
        <v>0</v>
      </c>
      <c r="BG116" s="1057">
        <v>50000000</v>
      </c>
      <c r="BH116" s="1057">
        <v>0</v>
      </c>
      <c r="BI116" s="1057">
        <v>4963492</v>
      </c>
      <c r="BJ116" s="1057">
        <v>0</v>
      </c>
      <c r="BK116" s="1057">
        <v>0</v>
      </c>
      <c r="BL116" s="1057">
        <v>0</v>
      </c>
      <c r="BM116" s="1057">
        <v>0</v>
      </c>
      <c r="BN116" s="1057">
        <v>0</v>
      </c>
      <c r="BO116" s="1057">
        <v>0</v>
      </c>
      <c r="BP116" s="1057">
        <v>0</v>
      </c>
      <c r="BQ116" s="1057">
        <v>0</v>
      </c>
      <c r="BR116" s="1057">
        <v>0</v>
      </c>
      <c r="BS116" s="1057">
        <v>0</v>
      </c>
      <c r="BT116" s="1057">
        <v>0</v>
      </c>
    </row>
    <row r="117" spans="1:72" ht="23.1" customHeight="1" x14ac:dyDescent="0.2">
      <c r="A117" s="1008" t="str">
        <f t="shared" si="1"/>
        <v>A2049810</v>
      </c>
      <c r="B117" s="1411" t="s">
        <v>361</v>
      </c>
      <c r="C117" s="1378"/>
      <c r="D117" s="1411" t="s">
        <v>741</v>
      </c>
      <c r="E117" s="1378"/>
      <c r="F117" s="1411" t="s">
        <v>739</v>
      </c>
      <c r="G117" s="1378"/>
      <c r="H117" s="1411" t="s">
        <v>742</v>
      </c>
      <c r="I117" s="1378"/>
      <c r="J117" s="1411" t="s">
        <v>747</v>
      </c>
      <c r="K117" s="1378"/>
      <c r="L117" s="1378"/>
      <c r="M117" s="1411" t="s">
        <v>755</v>
      </c>
      <c r="N117" s="1378"/>
      <c r="O117" s="1378"/>
      <c r="P117" s="1411"/>
      <c r="Q117" s="1378"/>
      <c r="R117" s="1411"/>
      <c r="S117" s="1378"/>
      <c r="T117" s="1412" t="s">
        <v>432</v>
      </c>
      <c r="U117" s="1378"/>
      <c r="V117" s="1378"/>
      <c r="W117" s="1378"/>
      <c r="X117" s="1378"/>
      <c r="Y117" s="1378"/>
      <c r="Z117" s="1378"/>
      <c r="AA117" s="1378"/>
      <c r="AB117" s="1411" t="s">
        <v>732</v>
      </c>
      <c r="AC117" s="1378"/>
      <c r="AD117" s="1378"/>
      <c r="AE117" s="1378"/>
      <c r="AF117" s="1378"/>
      <c r="AG117" s="1411" t="s">
        <v>733</v>
      </c>
      <c r="AH117" s="1378"/>
      <c r="AI117" s="1378"/>
      <c r="AJ117" s="1019" t="s">
        <v>417</v>
      </c>
      <c r="AK117" s="1413" t="s">
        <v>734</v>
      </c>
      <c r="AL117" s="1378"/>
      <c r="AM117" s="1378"/>
      <c r="AN117" s="1378"/>
      <c r="AO117" s="1378"/>
      <c r="AP117" s="1378"/>
      <c r="AQ117" s="1015">
        <v>0</v>
      </c>
      <c r="AR117" s="1053">
        <v>0</v>
      </c>
      <c r="AS117" s="1015">
        <v>0</v>
      </c>
      <c r="AT117" s="1015">
        <v>0</v>
      </c>
      <c r="AU117" s="1015">
        <v>0</v>
      </c>
      <c r="AV117" s="1053">
        <v>0</v>
      </c>
      <c r="AW117" s="1015">
        <v>0</v>
      </c>
      <c r="AX117" s="1053">
        <v>0</v>
      </c>
      <c r="AY117" s="1015">
        <v>0</v>
      </c>
      <c r="AZ117" s="1053">
        <v>0</v>
      </c>
      <c r="BA117" s="1015">
        <v>0</v>
      </c>
      <c r="BB117" s="1015">
        <v>0</v>
      </c>
      <c r="BC117" s="1015">
        <v>0</v>
      </c>
      <c r="BD117" s="1015">
        <v>0</v>
      </c>
      <c r="BG117" s="1057">
        <v>0</v>
      </c>
      <c r="BH117" s="1057">
        <v>0</v>
      </c>
      <c r="BI117" s="1057">
        <v>0</v>
      </c>
      <c r="BJ117" s="1057">
        <v>0</v>
      </c>
      <c r="BK117" s="1057">
        <v>0</v>
      </c>
      <c r="BL117" s="1057">
        <v>0</v>
      </c>
      <c r="BM117" s="1057">
        <v>0</v>
      </c>
      <c r="BN117" s="1057">
        <v>0</v>
      </c>
      <c r="BO117" s="1057">
        <v>0</v>
      </c>
      <c r="BP117" s="1057">
        <v>0</v>
      </c>
      <c r="BQ117" s="1057">
        <v>0</v>
      </c>
      <c r="BR117" s="1057">
        <v>0</v>
      </c>
      <c r="BS117" s="1057">
        <v>0</v>
      </c>
      <c r="BT117" s="1057">
        <v>0</v>
      </c>
    </row>
    <row r="118" spans="1:72" ht="23.1" customHeight="1" x14ac:dyDescent="0.2">
      <c r="A118" s="1008" t="str">
        <f t="shared" si="1"/>
        <v>A20491110</v>
      </c>
      <c r="B118" s="1411" t="s">
        <v>361</v>
      </c>
      <c r="C118" s="1378"/>
      <c r="D118" s="1411" t="s">
        <v>741</v>
      </c>
      <c r="E118" s="1378"/>
      <c r="F118" s="1411" t="s">
        <v>739</v>
      </c>
      <c r="G118" s="1378"/>
      <c r="H118" s="1411" t="s">
        <v>742</v>
      </c>
      <c r="I118" s="1378"/>
      <c r="J118" s="1411" t="s">
        <v>747</v>
      </c>
      <c r="K118" s="1378"/>
      <c r="L118" s="1378"/>
      <c r="M118" s="1411" t="s">
        <v>433</v>
      </c>
      <c r="N118" s="1378"/>
      <c r="O118" s="1378"/>
      <c r="P118" s="1411"/>
      <c r="Q118" s="1378"/>
      <c r="R118" s="1411"/>
      <c r="S118" s="1378"/>
      <c r="T118" s="1412" t="s">
        <v>434</v>
      </c>
      <c r="U118" s="1378"/>
      <c r="V118" s="1378"/>
      <c r="W118" s="1378"/>
      <c r="X118" s="1378"/>
      <c r="Y118" s="1378"/>
      <c r="Z118" s="1378"/>
      <c r="AA118" s="1378"/>
      <c r="AB118" s="1411" t="s">
        <v>732</v>
      </c>
      <c r="AC118" s="1378"/>
      <c r="AD118" s="1378"/>
      <c r="AE118" s="1378"/>
      <c r="AF118" s="1378"/>
      <c r="AG118" s="1411" t="s">
        <v>733</v>
      </c>
      <c r="AH118" s="1378"/>
      <c r="AI118" s="1378"/>
      <c r="AJ118" s="1019" t="s">
        <v>417</v>
      </c>
      <c r="AK118" s="1413" t="s">
        <v>734</v>
      </c>
      <c r="AL118" s="1378"/>
      <c r="AM118" s="1378"/>
      <c r="AN118" s="1378"/>
      <c r="AO118" s="1378"/>
      <c r="AP118" s="1378"/>
      <c r="AQ118" s="1015">
        <v>45000000</v>
      </c>
      <c r="AR118" s="1053">
        <v>0</v>
      </c>
      <c r="AS118" s="1015">
        <v>2269586</v>
      </c>
      <c r="AT118" s="1015">
        <v>0</v>
      </c>
      <c r="AU118" s="1015">
        <v>0</v>
      </c>
      <c r="AV118" s="1053">
        <v>0</v>
      </c>
      <c r="AW118" s="1015">
        <v>0</v>
      </c>
      <c r="AX118" s="1053">
        <v>0</v>
      </c>
      <c r="AY118" s="1015">
        <v>0</v>
      </c>
      <c r="AZ118" s="1053">
        <v>0</v>
      </c>
      <c r="BA118" s="1015">
        <v>0</v>
      </c>
      <c r="BB118" s="1015">
        <v>0</v>
      </c>
      <c r="BC118" s="1015">
        <v>0</v>
      </c>
      <c r="BD118" s="1015">
        <v>0</v>
      </c>
      <c r="BG118" s="1057">
        <v>45000000</v>
      </c>
      <c r="BH118" s="1057">
        <v>0</v>
      </c>
      <c r="BI118" s="1057">
        <v>2269586</v>
      </c>
      <c r="BJ118" s="1057">
        <v>0</v>
      </c>
      <c r="BK118" s="1057">
        <v>0</v>
      </c>
      <c r="BL118" s="1057">
        <v>0</v>
      </c>
      <c r="BM118" s="1057">
        <v>0</v>
      </c>
      <c r="BN118" s="1057">
        <v>0</v>
      </c>
      <c r="BO118" s="1057">
        <v>0</v>
      </c>
      <c r="BP118" s="1057">
        <v>0</v>
      </c>
      <c r="BQ118" s="1057">
        <v>0</v>
      </c>
      <c r="BR118" s="1057">
        <v>0</v>
      </c>
      <c r="BS118" s="1057">
        <v>0</v>
      </c>
      <c r="BT118" s="1057">
        <v>0</v>
      </c>
    </row>
    <row r="119" spans="1:72" ht="23.1" customHeight="1" x14ac:dyDescent="0.2">
      <c r="A119" s="1008" t="str">
        <f t="shared" si="1"/>
        <v>A2041010</v>
      </c>
      <c r="B119" s="1403" t="s">
        <v>361</v>
      </c>
      <c r="C119" s="1378"/>
      <c r="D119" s="1403" t="s">
        <v>741</v>
      </c>
      <c r="E119" s="1378"/>
      <c r="F119" s="1403" t="s">
        <v>739</v>
      </c>
      <c r="G119" s="1378"/>
      <c r="H119" s="1403" t="s">
        <v>742</v>
      </c>
      <c r="I119" s="1378"/>
      <c r="J119" s="1403" t="s">
        <v>417</v>
      </c>
      <c r="K119" s="1378"/>
      <c r="L119" s="1378"/>
      <c r="M119" s="1403"/>
      <c r="N119" s="1378"/>
      <c r="O119" s="1378"/>
      <c r="P119" s="1403"/>
      <c r="Q119" s="1378"/>
      <c r="R119" s="1403"/>
      <c r="S119" s="1378"/>
      <c r="T119" s="1402" t="s">
        <v>650</v>
      </c>
      <c r="U119" s="1378"/>
      <c r="V119" s="1378"/>
      <c r="W119" s="1378"/>
      <c r="X119" s="1378"/>
      <c r="Y119" s="1378"/>
      <c r="Z119" s="1378"/>
      <c r="AA119" s="1378"/>
      <c r="AB119" s="1403" t="s">
        <v>732</v>
      </c>
      <c r="AC119" s="1378"/>
      <c r="AD119" s="1378"/>
      <c r="AE119" s="1378"/>
      <c r="AF119" s="1378"/>
      <c r="AG119" s="1403" t="s">
        <v>733</v>
      </c>
      <c r="AH119" s="1378"/>
      <c r="AI119" s="1378"/>
      <c r="AJ119" s="1016" t="s">
        <v>417</v>
      </c>
      <c r="AK119" s="1404" t="s">
        <v>734</v>
      </c>
      <c r="AL119" s="1378"/>
      <c r="AM119" s="1378"/>
      <c r="AN119" s="1378"/>
      <c r="AO119" s="1378"/>
      <c r="AP119" s="1378"/>
      <c r="AQ119" s="1015">
        <v>1168363765</v>
      </c>
      <c r="AR119" s="1053">
        <v>0</v>
      </c>
      <c r="AS119" s="1015">
        <v>33963337</v>
      </c>
      <c r="AT119" s="1015">
        <v>0</v>
      </c>
      <c r="AU119" s="1015">
        <v>0</v>
      </c>
      <c r="AV119" s="1053">
        <v>84779681</v>
      </c>
      <c r="AW119" s="1015">
        <v>84779681</v>
      </c>
      <c r="AX119" s="1053">
        <v>87214205</v>
      </c>
      <c r="AY119" s="1015">
        <v>2434524</v>
      </c>
      <c r="AZ119" s="1053">
        <v>80203472</v>
      </c>
      <c r="BA119" s="1015">
        <v>7010733</v>
      </c>
      <c r="BB119" s="1015">
        <v>80203472</v>
      </c>
      <c r="BC119" s="1015">
        <v>0</v>
      </c>
      <c r="BD119" s="1015">
        <v>0</v>
      </c>
      <c r="BG119" s="1057">
        <v>1168363765</v>
      </c>
      <c r="BH119" s="1057">
        <v>0</v>
      </c>
      <c r="BI119" s="1057">
        <v>33963337</v>
      </c>
      <c r="BJ119" s="1057">
        <v>0</v>
      </c>
      <c r="BK119" s="1057">
        <v>0</v>
      </c>
      <c r="BL119" s="1057">
        <v>84779681</v>
      </c>
      <c r="BM119" s="1057">
        <v>84779681</v>
      </c>
      <c r="BN119" s="1057">
        <v>87214205</v>
      </c>
      <c r="BO119" s="1057">
        <v>2434524</v>
      </c>
      <c r="BP119" s="1057">
        <v>80203472</v>
      </c>
      <c r="BQ119" s="1057">
        <v>7010733</v>
      </c>
      <c r="BR119" s="1057">
        <v>80203472</v>
      </c>
      <c r="BS119" s="1057">
        <v>0</v>
      </c>
      <c r="BT119" s="1057">
        <v>0</v>
      </c>
    </row>
    <row r="120" spans="1:72" ht="23.1" customHeight="1" x14ac:dyDescent="0.2">
      <c r="A120" s="1008" t="str">
        <f t="shared" si="1"/>
        <v>A20410210</v>
      </c>
      <c r="B120" s="1411" t="s">
        <v>361</v>
      </c>
      <c r="C120" s="1378"/>
      <c r="D120" s="1411" t="s">
        <v>741</v>
      </c>
      <c r="E120" s="1378"/>
      <c r="F120" s="1411" t="s">
        <v>739</v>
      </c>
      <c r="G120" s="1378"/>
      <c r="H120" s="1411" t="s">
        <v>742</v>
      </c>
      <c r="I120" s="1378"/>
      <c r="J120" s="1411" t="s">
        <v>417</v>
      </c>
      <c r="K120" s="1378"/>
      <c r="L120" s="1378"/>
      <c r="M120" s="1411" t="s">
        <v>741</v>
      </c>
      <c r="N120" s="1378"/>
      <c r="O120" s="1378"/>
      <c r="P120" s="1411"/>
      <c r="Q120" s="1378"/>
      <c r="R120" s="1411"/>
      <c r="S120" s="1378"/>
      <c r="T120" s="1412" t="s">
        <v>435</v>
      </c>
      <c r="U120" s="1378"/>
      <c r="V120" s="1378"/>
      <c r="W120" s="1378"/>
      <c r="X120" s="1378"/>
      <c r="Y120" s="1378"/>
      <c r="Z120" s="1378"/>
      <c r="AA120" s="1378"/>
      <c r="AB120" s="1411" t="s">
        <v>732</v>
      </c>
      <c r="AC120" s="1378"/>
      <c r="AD120" s="1378"/>
      <c r="AE120" s="1378"/>
      <c r="AF120" s="1378"/>
      <c r="AG120" s="1411" t="s">
        <v>733</v>
      </c>
      <c r="AH120" s="1378"/>
      <c r="AI120" s="1378"/>
      <c r="AJ120" s="1019" t="s">
        <v>417</v>
      </c>
      <c r="AK120" s="1413" t="s">
        <v>734</v>
      </c>
      <c r="AL120" s="1378"/>
      <c r="AM120" s="1378"/>
      <c r="AN120" s="1378"/>
      <c r="AO120" s="1378"/>
      <c r="AP120" s="1378"/>
      <c r="AQ120" s="1015">
        <v>1168363765</v>
      </c>
      <c r="AR120" s="1053">
        <v>0</v>
      </c>
      <c r="AS120" s="1015">
        <v>33963337</v>
      </c>
      <c r="AT120" s="1015">
        <v>0</v>
      </c>
      <c r="AU120" s="1015">
        <v>0</v>
      </c>
      <c r="AV120" s="1053">
        <v>84779681</v>
      </c>
      <c r="AW120" s="1015">
        <v>84779681</v>
      </c>
      <c r="AX120" s="1053">
        <v>87214205</v>
      </c>
      <c r="AY120" s="1015">
        <v>2434524</v>
      </c>
      <c r="AZ120" s="1053">
        <v>80203472</v>
      </c>
      <c r="BA120" s="1015">
        <v>7010733</v>
      </c>
      <c r="BB120" s="1015">
        <v>80203472</v>
      </c>
      <c r="BC120" s="1015">
        <v>0</v>
      </c>
      <c r="BD120" s="1015">
        <v>0</v>
      </c>
      <c r="BG120" s="1057">
        <v>1168363765</v>
      </c>
      <c r="BH120" s="1057">
        <v>0</v>
      </c>
      <c r="BI120" s="1057">
        <v>33963337</v>
      </c>
      <c r="BJ120" s="1057">
        <v>0</v>
      </c>
      <c r="BK120" s="1057">
        <v>0</v>
      </c>
      <c r="BL120" s="1057">
        <v>84779681</v>
      </c>
      <c r="BM120" s="1057">
        <v>84779681</v>
      </c>
      <c r="BN120" s="1057">
        <v>87214205</v>
      </c>
      <c r="BO120" s="1057">
        <v>2434524</v>
      </c>
      <c r="BP120" s="1057">
        <v>80203472</v>
      </c>
      <c r="BQ120" s="1057">
        <v>7010733</v>
      </c>
      <c r="BR120" s="1057">
        <v>80203472</v>
      </c>
      <c r="BS120" s="1057">
        <v>0</v>
      </c>
      <c r="BT120" s="1057">
        <v>0</v>
      </c>
    </row>
    <row r="121" spans="1:72" ht="23.1" customHeight="1" x14ac:dyDescent="0.2">
      <c r="A121" s="1008" t="str">
        <f t="shared" si="1"/>
        <v>A2041110</v>
      </c>
      <c r="B121" s="1403" t="s">
        <v>361</v>
      </c>
      <c r="C121" s="1378"/>
      <c r="D121" s="1403" t="s">
        <v>741</v>
      </c>
      <c r="E121" s="1378"/>
      <c r="F121" s="1403" t="s">
        <v>739</v>
      </c>
      <c r="G121" s="1378"/>
      <c r="H121" s="1403" t="s">
        <v>742</v>
      </c>
      <c r="I121" s="1378"/>
      <c r="J121" s="1403" t="s">
        <v>433</v>
      </c>
      <c r="K121" s="1378"/>
      <c r="L121" s="1378"/>
      <c r="M121" s="1403"/>
      <c r="N121" s="1378"/>
      <c r="O121" s="1378"/>
      <c r="P121" s="1403"/>
      <c r="Q121" s="1378"/>
      <c r="R121" s="1403"/>
      <c r="S121" s="1378"/>
      <c r="T121" s="1402" t="s">
        <v>651</v>
      </c>
      <c r="U121" s="1378"/>
      <c r="V121" s="1378"/>
      <c r="W121" s="1378"/>
      <c r="X121" s="1378"/>
      <c r="Y121" s="1378"/>
      <c r="Z121" s="1378"/>
      <c r="AA121" s="1378"/>
      <c r="AB121" s="1403" t="s">
        <v>732</v>
      </c>
      <c r="AC121" s="1378"/>
      <c r="AD121" s="1378"/>
      <c r="AE121" s="1378"/>
      <c r="AF121" s="1378"/>
      <c r="AG121" s="1403" t="s">
        <v>733</v>
      </c>
      <c r="AH121" s="1378"/>
      <c r="AI121" s="1378"/>
      <c r="AJ121" s="1016" t="s">
        <v>417</v>
      </c>
      <c r="AK121" s="1404" t="s">
        <v>734</v>
      </c>
      <c r="AL121" s="1378"/>
      <c r="AM121" s="1378"/>
      <c r="AN121" s="1378"/>
      <c r="AO121" s="1378"/>
      <c r="AP121" s="1378"/>
      <c r="AQ121" s="1015">
        <v>1250404308</v>
      </c>
      <c r="AR121" s="1053">
        <v>53861197</v>
      </c>
      <c r="AS121" s="1015">
        <v>13347783</v>
      </c>
      <c r="AT121" s="1015">
        <v>0</v>
      </c>
      <c r="AU121" s="1015">
        <v>0</v>
      </c>
      <c r="AV121" s="1053">
        <v>71798730</v>
      </c>
      <c r="AW121" s="1015">
        <v>17937533</v>
      </c>
      <c r="AX121" s="1053">
        <v>41915738</v>
      </c>
      <c r="AY121" s="1015">
        <v>29882992</v>
      </c>
      <c r="AZ121" s="1053">
        <v>36005621</v>
      </c>
      <c r="BA121" s="1015">
        <v>5910117</v>
      </c>
      <c r="BB121" s="1015">
        <v>36005621</v>
      </c>
      <c r="BC121" s="1015">
        <v>0</v>
      </c>
      <c r="BD121" s="1015">
        <v>0</v>
      </c>
      <c r="BG121" s="1057">
        <v>1250404308</v>
      </c>
      <c r="BH121" s="1057">
        <v>53861197</v>
      </c>
      <c r="BI121" s="1057">
        <v>13347783</v>
      </c>
      <c r="BJ121" s="1057">
        <v>0</v>
      </c>
      <c r="BK121" s="1057">
        <v>0</v>
      </c>
      <c r="BL121" s="1057">
        <v>71798730</v>
      </c>
      <c r="BM121" s="1057">
        <v>17937533</v>
      </c>
      <c r="BN121" s="1057">
        <v>41915738</v>
      </c>
      <c r="BO121" s="1057">
        <v>29882992</v>
      </c>
      <c r="BP121" s="1057">
        <v>36005621</v>
      </c>
      <c r="BQ121" s="1057">
        <v>5910117</v>
      </c>
      <c r="BR121" s="1057">
        <v>36005621</v>
      </c>
      <c r="BS121" s="1057">
        <v>0</v>
      </c>
      <c r="BT121" s="1057">
        <v>0</v>
      </c>
    </row>
    <row r="122" spans="1:72" ht="23.1" customHeight="1" x14ac:dyDescent="0.2">
      <c r="A122" s="1008" t="str">
        <f t="shared" si="1"/>
        <v>A20411110</v>
      </c>
      <c r="B122" s="1411" t="s">
        <v>361</v>
      </c>
      <c r="C122" s="1378"/>
      <c r="D122" s="1411" t="s">
        <v>741</v>
      </c>
      <c r="E122" s="1378"/>
      <c r="F122" s="1411" t="s">
        <v>739</v>
      </c>
      <c r="G122" s="1378"/>
      <c r="H122" s="1411" t="s">
        <v>742</v>
      </c>
      <c r="I122" s="1378"/>
      <c r="J122" s="1411" t="s">
        <v>433</v>
      </c>
      <c r="K122" s="1378"/>
      <c r="L122" s="1378"/>
      <c r="M122" s="1411" t="s">
        <v>738</v>
      </c>
      <c r="N122" s="1378"/>
      <c r="O122" s="1378"/>
      <c r="P122" s="1411"/>
      <c r="Q122" s="1378"/>
      <c r="R122" s="1411"/>
      <c r="S122" s="1378"/>
      <c r="T122" s="1412" t="s">
        <v>436</v>
      </c>
      <c r="U122" s="1378"/>
      <c r="V122" s="1378"/>
      <c r="W122" s="1378"/>
      <c r="X122" s="1378"/>
      <c r="Y122" s="1378"/>
      <c r="Z122" s="1378"/>
      <c r="AA122" s="1378"/>
      <c r="AB122" s="1411" t="s">
        <v>732</v>
      </c>
      <c r="AC122" s="1378"/>
      <c r="AD122" s="1378"/>
      <c r="AE122" s="1378"/>
      <c r="AF122" s="1378"/>
      <c r="AG122" s="1411" t="s">
        <v>733</v>
      </c>
      <c r="AH122" s="1378"/>
      <c r="AI122" s="1378"/>
      <c r="AJ122" s="1019" t="s">
        <v>417</v>
      </c>
      <c r="AK122" s="1413" t="s">
        <v>734</v>
      </c>
      <c r="AL122" s="1378"/>
      <c r="AM122" s="1378"/>
      <c r="AN122" s="1378"/>
      <c r="AO122" s="1378"/>
      <c r="AP122" s="1378"/>
      <c r="AQ122" s="1015">
        <v>95000000</v>
      </c>
      <c r="AR122" s="1053">
        <v>0</v>
      </c>
      <c r="AS122" s="1015">
        <v>3050000</v>
      </c>
      <c r="AT122" s="1015">
        <v>0</v>
      </c>
      <c r="AU122" s="1015">
        <v>0</v>
      </c>
      <c r="AV122" s="1053">
        <v>19323899</v>
      </c>
      <c r="AW122" s="1015">
        <v>19323899</v>
      </c>
      <c r="AX122" s="1053">
        <v>16127739</v>
      </c>
      <c r="AY122" s="1015">
        <v>3196160</v>
      </c>
      <c r="AZ122" s="1053">
        <v>16127739</v>
      </c>
      <c r="BA122" s="1015">
        <v>0</v>
      </c>
      <c r="BB122" s="1015">
        <v>16127739</v>
      </c>
      <c r="BC122" s="1015">
        <v>0</v>
      </c>
      <c r="BD122" s="1015">
        <v>0</v>
      </c>
      <c r="BG122" s="1057">
        <v>95000000</v>
      </c>
      <c r="BH122" s="1057">
        <v>0</v>
      </c>
      <c r="BI122" s="1057">
        <v>3050000</v>
      </c>
      <c r="BJ122" s="1057">
        <v>0</v>
      </c>
      <c r="BK122" s="1057">
        <v>0</v>
      </c>
      <c r="BL122" s="1057">
        <v>19323899</v>
      </c>
      <c r="BM122" s="1057">
        <v>19323899</v>
      </c>
      <c r="BN122" s="1057">
        <v>16127739</v>
      </c>
      <c r="BO122" s="1057">
        <v>3196160</v>
      </c>
      <c r="BP122" s="1057">
        <v>16127739</v>
      </c>
      <c r="BQ122" s="1057">
        <v>0</v>
      </c>
      <c r="BR122" s="1057">
        <v>16127739</v>
      </c>
      <c r="BS122" s="1057">
        <v>0</v>
      </c>
      <c r="BT122" s="1057">
        <v>0</v>
      </c>
    </row>
    <row r="123" spans="1:72" ht="23.1" customHeight="1" x14ac:dyDescent="0.2">
      <c r="A123" s="1008" t="str">
        <f t="shared" si="1"/>
        <v>A20411210</v>
      </c>
      <c r="B123" s="1411" t="s">
        <v>361</v>
      </c>
      <c r="C123" s="1378"/>
      <c r="D123" s="1411" t="s">
        <v>741</v>
      </c>
      <c r="E123" s="1378"/>
      <c r="F123" s="1411" t="s">
        <v>739</v>
      </c>
      <c r="G123" s="1378"/>
      <c r="H123" s="1411" t="s">
        <v>742</v>
      </c>
      <c r="I123" s="1378"/>
      <c r="J123" s="1411" t="s">
        <v>433</v>
      </c>
      <c r="K123" s="1378"/>
      <c r="L123" s="1378"/>
      <c r="M123" s="1411" t="s">
        <v>741</v>
      </c>
      <c r="N123" s="1378"/>
      <c r="O123" s="1378"/>
      <c r="P123" s="1411"/>
      <c r="Q123" s="1378"/>
      <c r="R123" s="1411"/>
      <c r="S123" s="1378"/>
      <c r="T123" s="1412" t="s">
        <v>437</v>
      </c>
      <c r="U123" s="1378"/>
      <c r="V123" s="1378"/>
      <c r="W123" s="1378"/>
      <c r="X123" s="1378"/>
      <c r="Y123" s="1378"/>
      <c r="Z123" s="1378"/>
      <c r="AA123" s="1378"/>
      <c r="AB123" s="1411" t="s">
        <v>732</v>
      </c>
      <c r="AC123" s="1378"/>
      <c r="AD123" s="1378"/>
      <c r="AE123" s="1378"/>
      <c r="AF123" s="1378"/>
      <c r="AG123" s="1411" t="s">
        <v>733</v>
      </c>
      <c r="AH123" s="1378"/>
      <c r="AI123" s="1378"/>
      <c r="AJ123" s="1019" t="s">
        <v>417</v>
      </c>
      <c r="AK123" s="1413" t="s">
        <v>734</v>
      </c>
      <c r="AL123" s="1378"/>
      <c r="AM123" s="1378"/>
      <c r="AN123" s="1378"/>
      <c r="AO123" s="1378"/>
      <c r="AP123" s="1378"/>
      <c r="AQ123" s="1015">
        <v>1155404308</v>
      </c>
      <c r="AR123" s="1053">
        <v>53861197</v>
      </c>
      <c r="AS123" s="1015">
        <v>10297783</v>
      </c>
      <c r="AT123" s="1015">
        <v>0</v>
      </c>
      <c r="AU123" s="1015">
        <v>0</v>
      </c>
      <c r="AV123" s="1053">
        <v>52474831</v>
      </c>
      <c r="AW123" s="1015">
        <v>1386366</v>
      </c>
      <c r="AX123" s="1053">
        <v>25787999</v>
      </c>
      <c r="AY123" s="1015">
        <v>26686832</v>
      </c>
      <c r="AZ123" s="1053">
        <v>19877882</v>
      </c>
      <c r="BA123" s="1015">
        <v>5910117</v>
      </c>
      <c r="BB123" s="1015">
        <v>19877882</v>
      </c>
      <c r="BC123" s="1015">
        <v>0</v>
      </c>
      <c r="BD123" s="1015">
        <v>0</v>
      </c>
      <c r="BG123" s="1057">
        <v>1155404308</v>
      </c>
      <c r="BH123" s="1057">
        <v>53861197</v>
      </c>
      <c r="BI123" s="1057">
        <v>10297783</v>
      </c>
      <c r="BJ123" s="1057">
        <v>0</v>
      </c>
      <c r="BK123" s="1057">
        <v>0</v>
      </c>
      <c r="BL123" s="1057">
        <v>52474831</v>
      </c>
      <c r="BM123" s="1057">
        <v>1386366</v>
      </c>
      <c r="BN123" s="1057">
        <v>25787999</v>
      </c>
      <c r="BO123" s="1057">
        <v>26686832</v>
      </c>
      <c r="BP123" s="1057">
        <v>19877882</v>
      </c>
      <c r="BQ123" s="1057">
        <v>5910117</v>
      </c>
      <c r="BR123" s="1057">
        <v>19877882</v>
      </c>
      <c r="BS123" s="1057">
        <v>0</v>
      </c>
      <c r="BT123" s="1057">
        <v>0</v>
      </c>
    </row>
    <row r="124" spans="1:72" ht="23.1" customHeight="1" x14ac:dyDescent="0.2">
      <c r="A124" s="1008" t="str">
        <f t="shared" si="1"/>
        <v>A2042110</v>
      </c>
      <c r="B124" s="1403" t="s">
        <v>361</v>
      </c>
      <c r="C124" s="1378"/>
      <c r="D124" s="1403" t="s">
        <v>741</v>
      </c>
      <c r="E124" s="1378"/>
      <c r="F124" s="1403" t="s">
        <v>739</v>
      </c>
      <c r="G124" s="1378"/>
      <c r="H124" s="1403" t="s">
        <v>742</v>
      </c>
      <c r="I124" s="1378"/>
      <c r="J124" s="1403" t="s">
        <v>763</v>
      </c>
      <c r="K124" s="1378"/>
      <c r="L124" s="1378"/>
      <c r="M124" s="1403"/>
      <c r="N124" s="1378"/>
      <c r="O124" s="1378"/>
      <c r="P124" s="1403"/>
      <c r="Q124" s="1378"/>
      <c r="R124" s="1403"/>
      <c r="S124" s="1378"/>
      <c r="T124" s="1402" t="s">
        <v>768</v>
      </c>
      <c r="U124" s="1378"/>
      <c r="V124" s="1378"/>
      <c r="W124" s="1378"/>
      <c r="X124" s="1378"/>
      <c r="Y124" s="1378"/>
      <c r="Z124" s="1378"/>
      <c r="AA124" s="1378"/>
      <c r="AB124" s="1403" t="s">
        <v>732</v>
      </c>
      <c r="AC124" s="1378"/>
      <c r="AD124" s="1378"/>
      <c r="AE124" s="1378"/>
      <c r="AF124" s="1378"/>
      <c r="AG124" s="1403" t="s">
        <v>733</v>
      </c>
      <c r="AH124" s="1378"/>
      <c r="AI124" s="1378"/>
      <c r="AJ124" s="1016" t="s">
        <v>417</v>
      </c>
      <c r="AK124" s="1404" t="s">
        <v>734</v>
      </c>
      <c r="AL124" s="1378"/>
      <c r="AM124" s="1378"/>
      <c r="AN124" s="1378"/>
      <c r="AO124" s="1378"/>
      <c r="AP124" s="1378"/>
      <c r="AQ124" s="1015">
        <v>153000000</v>
      </c>
      <c r="AR124" s="1053">
        <v>100284040</v>
      </c>
      <c r="AS124" s="1015">
        <v>29439460</v>
      </c>
      <c r="AT124" s="1015">
        <v>0</v>
      </c>
      <c r="AU124" s="1015">
        <v>0</v>
      </c>
      <c r="AV124" s="1053">
        <v>18584040</v>
      </c>
      <c r="AW124" s="1015">
        <v>81700000</v>
      </c>
      <c r="AX124" s="1053">
        <v>69000</v>
      </c>
      <c r="AY124" s="1015">
        <v>18515040</v>
      </c>
      <c r="AZ124" s="1053">
        <v>69000</v>
      </c>
      <c r="BA124" s="1015">
        <v>0</v>
      </c>
      <c r="BB124" s="1015">
        <v>69000</v>
      </c>
      <c r="BC124" s="1015">
        <v>0</v>
      </c>
      <c r="BD124" s="1015">
        <v>0</v>
      </c>
      <c r="BG124" s="1057">
        <v>153000000</v>
      </c>
      <c r="BH124" s="1057">
        <v>100284040</v>
      </c>
      <c r="BI124" s="1057">
        <v>29439460</v>
      </c>
      <c r="BJ124" s="1057">
        <v>0</v>
      </c>
      <c r="BK124" s="1057">
        <v>0</v>
      </c>
      <c r="BL124" s="1057">
        <v>18584040</v>
      </c>
      <c r="BM124" s="1057">
        <v>81700000</v>
      </c>
      <c r="BN124" s="1057">
        <v>69000</v>
      </c>
      <c r="BO124" s="1057">
        <v>18515040</v>
      </c>
      <c r="BP124" s="1057">
        <v>69000</v>
      </c>
      <c r="BQ124" s="1057">
        <v>0</v>
      </c>
      <c r="BR124" s="1057">
        <v>69000</v>
      </c>
      <c r="BS124" s="1057">
        <v>0</v>
      </c>
      <c r="BT124" s="1057">
        <v>0</v>
      </c>
    </row>
    <row r="125" spans="1:72" ht="23.1" customHeight="1" x14ac:dyDescent="0.2">
      <c r="A125" s="1008" t="str">
        <f t="shared" si="1"/>
        <v>A20421110</v>
      </c>
      <c r="B125" s="1411" t="s">
        <v>361</v>
      </c>
      <c r="C125" s="1378"/>
      <c r="D125" s="1411" t="s">
        <v>741</v>
      </c>
      <c r="E125" s="1378"/>
      <c r="F125" s="1411" t="s">
        <v>739</v>
      </c>
      <c r="G125" s="1378"/>
      <c r="H125" s="1411" t="s">
        <v>742</v>
      </c>
      <c r="I125" s="1378"/>
      <c r="J125" s="1411" t="s">
        <v>763</v>
      </c>
      <c r="K125" s="1378"/>
      <c r="L125" s="1378"/>
      <c r="M125" s="1411" t="s">
        <v>738</v>
      </c>
      <c r="N125" s="1378"/>
      <c r="O125" s="1378"/>
      <c r="P125" s="1411"/>
      <c r="Q125" s="1378"/>
      <c r="R125" s="1411"/>
      <c r="S125" s="1378"/>
      <c r="T125" s="1412" t="s">
        <v>438</v>
      </c>
      <c r="U125" s="1378"/>
      <c r="V125" s="1378"/>
      <c r="W125" s="1378"/>
      <c r="X125" s="1378"/>
      <c r="Y125" s="1378"/>
      <c r="Z125" s="1378"/>
      <c r="AA125" s="1378"/>
      <c r="AB125" s="1411" t="s">
        <v>732</v>
      </c>
      <c r="AC125" s="1378"/>
      <c r="AD125" s="1378"/>
      <c r="AE125" s="1378"/>
      <c r="AF125" s="1378"/>
      <c r="AG125" s="1411" t="s">
        <v>733</v>
      </c>
      <c r="AH125" s="1378"/>
      <c r="AI125" s="1378"/>
      <c r="AJ125" s="1019" t="s">
        <v>417</v>
      </c>
      <c r="AK125" s="1413" t="s">
        <v>734</v>
      </c>
      <c r="AL125" s="1378"/>
      <c r="AM125" s="1378"/>
      <c r="AN125" s="1378"/>
      <c r="AO125" s="1378"/>
      <c r="AP125" s="1378"/>
      <c r="AQ125" s="1015">
        <v>82400000</v>
      </c>
      <c r="AR125" s="1053">
        <v>81769000</v>
      </c>
      <c r="AS125" s="1015">
        <v>131000</v>
      </c>
      <c r="AT125" s="1015">
        <v>0</v>
      </c>
      <c r="AU125" s="1015">
        <v>0</v>
      </c>
      <c r="AV125" s="1053">
        <v>69000</v>
      </c>
      <c r="AW125" s="1015">
        <v>81700000</v>
      </c>
      <c r="AX125" s="1053">
        <v>69000</v>
      </c>
      <c r="AY125" s="1015">
        <v>0</v>
      </c>
      <c r="AZ125" s="1053">
        <v>69000</v>
      </c>
      <c r="BA125" s="1015">
        <v>0</v>
      </c>
      <c r="BB125" s="1015">
        <v>69000</v>
      </c>
      <c r="BC125" s="1015">
        <v>0</v>
      </c>
      <c r="BD125" s="1015">
        <v>0</v>
      </c>
      <c r="BG125" s="1057">
        <v>82400000</v>
      </c>
      <c r="BH125" s="1057">
        <v>81769000</v>
      </c>
      <c r="BI125" s="1057">
        <v>131000</v>
      </c>
      <c r="BJ125" s="1057">
        <v>0</v>
      </c>
      <c r="BK125" s="1057">
        <v>0</v>
      </c>
      <c r="BL125" s="1057">
        <v>69000</v>
      </c>
      <c r="BM125" s="1057">
        <v>81700000</v>
      </c>
      <c r="BN125" s="1057">
        <v>69000</v>
      </c>
      <c r="BO125" s="1057">
        <v>0</v>
      </c>
      <c r="BP125" s="1057">
        <v>69000</v>
      </c>
      <c r="BQ125" s="1057">
        <v>0</v>
      </c>
      <c r="BR125" s="1057">
        <v>69000</v>
      </c>
      <c r="BS125" s="1057">
        <v>0</v>
      </c>
      <c r="BT125" s="1057">
        <v>0</v>
      </c>
    </row>
    <row r="126" spans="1:72" ht="23.1" customHeight="1" x14ac:dyDescent="0.2">
      <c r="A126" s="1008" t="str">
        <f t="shared" si="1"/>
        <v>A20421410</v>
      </c>
      <c r="B126" s="1411" t="s">
        <v>361</v>
      </c>
      <c r="C126" s="1378"/>
      <c r="D126" s="1411" t="s">
        <v>741</v>
      </c>
      <c r="E126" s="1378"/>
      <c r="F126" s="1411" t="s">
        <v>739</v>
      </c>
      <c r="G126" s="1378"/>
      <c r="H126" s="1411" t="s">
        <v>742</v>
      </c>
      <c r="I126" s="1378"/>
      <c r="J126" s="1411" t="s">
        <v>763</v>
      </c>
      <c r="K126" s="1378"/>
      <c r="L126" s="1378"/>
      <c r="M126" s="1411" t="s">
        <v>742</v>
      </c>
      <c r="N126" s="1378"/>
      <c r="O126" s="1378"/>
      <c r="P126" s="1411"/>
      <c r="Q126" s="1378"/>
      <c r="R126" s="1411"/>
      <c r="S126" s="1378"/>
      <c r="T126" s="1412" t="s">
        <v>439</v>
      </c>
      <c r="U126" s="1378"/>
      <c r="V126" s="1378"/>
      <c r="W126" s="1378"/>
      <c r="X126" s="1378"/>
      <c r="Y126" s="1378"/>
      <c r="Z126" s="1378"/>
      <c r="AA126" s="1378"/>
      <c r="AB126" s="1411" t="s">
        <v>732</v>
      </c>
      <c r="AC126" s="1378"/>
      <c r="AD126" s="1378"/>
      <c r="AE126" s="1378"/>
      <c r="AF126" s="1378"/>
      <c r="AG126" s="1411" t="s">
        <v>733</v>
      </c>
      <c r="AH126" s="1378"/>
      <c r="AI126" s="1378"/>
      <c r="AJ126" s="1019" t="s">
        <v>417</v>
      </c>
      <c r="AK126" s="1413" t="s">
        <v>734</v>
      </c>
      <c r="AL126" s="1378"/>
      <c r="AM126" s="1378"/>
      <c r="AN126" s="1378"/>
      <c r="AO126" s="1378"/>
      <c r="AP126" s="1378"/>
      <c r="AQ126" s="1015">
        <v>28100000</v>
      </c>
      <c r="AR126" s="1053">
        <v>0</v>
      </c>
      <c r="AS126" s="1015">
        <v>7740000</v>
      </c>
      <c r="AT126" s="1015">
        <v>0</v>
      </c>
      <c r="AU126" s="1015">
        <v>0</v>
      </c>
      <c r="AV126" s="1053">
        <v>0</v>
      </c>
      <c r="AW126" s="1015">
        <v>0</v>
      </c>
      <c r="AX126" s="1053">
        <v>0</v>
      </c>
      <c r="AY126" s="1015">
        <v>0</v>
      </c>
      <c r="AZ126" s="1053">
        <v>0</v>
      </c>
      <c r="BA126" s="1015">
        <v>0</v>
      </c>
      <c r="BB126" s="1015">
        <v>0</v>
      </c>
      <c r="BC126" s="1015">
        <v>0</v>
      </c>
      <c r="BD126" s="1015">
        <v>0</v>
      </c>
      <c r="BG126" s="1057">
        <v>28100000</v>
      </c>
      <c r="BH126" s="1057">
        <v>0</v>
      </c>
      <c r="BI126" s="1057">
        <v>7740000</v>
      </c>
      <c r="BJ126" s="1057">
        <v>0</v>
      </c>
      <c r="BK126" s="1057">
        <v>0</v>
      </c>
      <c r="BL126" s="1057">
        <v>0</v>
      </c>
      <c r="BM126" s="1057">
        <v>0</v>
      </c>
      <c r="BN126" s="1057">
        <v>0</v>
      </c>
      <c r="BO126" s="1057">
        <v>0</v>
      </c>
      <c r="BP126" s="1057">
        <v>0</v>
      </c>
      <c r="BQ126" s="1057">
        <v>0</v>
      </c>
      <c r="BR126" s="1057">
        <v>0</v>
      </c>
      <c r="BS126" s="1057">
        <v>0</v>
      </c>
      <c r="BT126" s="1057">
        <v>0</v>
      </c>
    </row>
    <row r="127" spans="1:72" ht="23.1" customHeight="1" x14ac:dyDescent="0.2">
      <c r="A127" s="1008" t="str">
        <f t="shared" si="1"/>
        <v>A20421510</v>
      </c>
      <c r="B127" s="1411" t="s">
        <v>361</v>
      </c>
      <c r="C127" s="1378"/>
      <c r="D127" s="1411" t="s">
        <v>741</v>
      </c>
      <c r="E127" s="1378"/>
      <c r="F127" s="1411" t="s">
        <v>739</v>
      </c>
      <c r="G127" s="1378"/>
      <c r="H127" s="1411" t="s">
        <v>742</v>
      </c>
      <c r="I127" s="1378"/>
      <c r="J127" s="1411" t="s">
        <v>763</v>
      </c>
      <c r="K127" s="1378"/>
      <c r="L127" s="1378"/>
      <c r="M127" s="1411" t="s">
        <v>743</v>
      </c>
      <c r="N127" s="1378"/>
      <c r="O127" s="1378"/>
      <c r="P127" s="1411"/>
      <c r="Q127" s="1378"/>
      <c r="R127" s="1411"/>
      <c r="S127" s="1378"/>
      <c r="T127" s="1412" t="s">
        <v>440</v>
      </c>
      <c r="U127" s="1378"/>
      <c r="V127" s="1378"/>
      <c r="W127" s="1378"/>
      <c r="X127" s="1378"/>
      <c r="Y127" s="1378"/>
      <c r="Z127" s="1378"/>
      <c r="AA127" s="1378"/>
      <c r="AB127" s="1411" t="s">
        <v>732</v>
      </c>
      <c r="AC127" s="1378"/>
      <c r="AD127" s="1378"/>
      <c r="AE127" s="1378"/>
      <c r="AF127" s="1378"/>
      <c r="AG127" s="1411" t="s">
        <v>733</v>
      </c>
      <c r="AH127" s="1378"/>
      <c r="AI127" s="1378"/>
      <c r="AJ127" s="1019" t="s">
        <v>417</v>
      </c>
      <c r="AK127" s="1413" t="s">
        <v>734</v>
      </c>
      <c r="AL127" s="1378"/>
      <c r="AM127" s="1378"/>
      <c r="AN127" s="1378"/>
      <c r="AO127" s="1378"/>
      <c r="AP127" s="1378"/>
      <c r="AQ127" s="1015">
        <v>22500000</v>
      </c>
      <c r="AR127" s="1053">
        <v>18515040</v>
      </c>
      <c r="AS127" s="1015">
        <v>1568460</v>
      </c>
      <c r="AT127" s="1015">
        <v>0</v>
      </c>
      <c r="AU127" s="1015">
        <v>0</v>
      </c>
      <c r="AV127" s="1053">
        <v>18515040</v>
      </c>
      <c r="AW127" s="1015">
        <v>0</v>
      </c>
      <c r="AX127" s="1053">
        <v>0</v>
      </c>
      <c r="AY127" s="1015">
        <v>18515040</v>
      </c>
      <c r="AZ127" s="1053">
        <v>0</v>
      </c>
      <c r="BA127" s="1015">
        <v>0</v>
      </c>
      <c r="BB127" s="1015">
        <v>0</v>
      </c>
      <c r="BC127" s="1015">
        <v>0</v>
      </c>
      <c r="BD127" s="1015">
        <v>0</v>
      </c>
      <c r="BG127" s="1057">
        <v>22500000</v>
      </c>
      <c r="BH127" s="1057">
        <v>18515040</v>
      </c>
      <c r="BI127" s="1057">
        <v>1568460</v>
      </c>
      <c r="BJ127" s="1057">
        <v>0</v>
      </c>
      <c r="BK127" s="1057">
        <v>0</v>
      </c>
      <c r="BL127" s="1057">
        <v>18515040</v>
      </c>
      <c r="BM127" s="1057">
        <v>0</v>
      </c>
      <c r="BN127" s="1057">
        <v>0</v>
      </c>
      <c r="BO127" s="1057">
        <v>18515040</v>
      </c>
      <c r="BP127" s="1057">
        <v>0</v>
      </c>
      <c r="BQ127" s="1057">
        <v>0</v>
      </c>
      <c r="BR127" s="1057">
        <v>0</v>
      </c>
      <c r="BS127" s="1057">
        <v>0</v>
      </c>
      <c r="BT127" s="1057">
        <v>0</v>
      </c>
    </row>
    <row r="128" spans="1:72" ht="23.1" customHeight="1" x14ac:dyDescent="0.2">
      <c r="A128" s="1008" t="str">
        <f t="shared" si="1"/>
        <v>A20421810</v>
      </c>
      <c r="B128" s="1411" t="s">
        <v>361</v>
      </c>
      <c r="C128" s="1378"/>
      <c r="D128" s="1411" t="s">
        <v>741</v>
      </c>
      <c r="E128" s="1378"/>
      <c r="F128" s="1411" t="s">
        <v>739</v>
      </c>
      <c r="G128" s="1378"/>
      <c r="H128" s="1411" t="s">
        <v>742</v>
      </c>
      <c r="I128" s="1378"/>
      <c r="J128" s="1411" t="s">
        <v>763</v>
      </c>
      <c r="K128" s="1378"/>
      <c r="L128" s="1378"/>
      <c r="M128" s="1411" t="s">
        <v>755</v>
      </c>
      <c r="N128" s="1378"/>
      <c r="O128" s="1378"/>
      <c r="P128" s="1411"/>
      <c r="Q128" s="1378"/>
      <c r="R128" s="1411"/>
      <c r="S128" s="1378"/>
      <c r="T128" s="1412" t="s">
        <v>441</v>
      </c>
      <c r="U128" s="1378"/>
      <c r="V128" s="1378"/>
      <c r="W128" s="1378"/>
      <c r="X128" s="1378"/>
      <c r="Y128" s="1378"/>
      <c r="Z128" s="1378"/>
      <c r="AA128" s="1378"/>
      <c r="AB128" s="1411" t="s">
        <v>732</v>
      </c>
      <c r="AC128" s="1378"/>
      <c r="AD128" s="1378"/>
      <c r="AE128" s="1378"/>
      <c r="AF128" s="1378"/>
      <c r="AG128" s="1411" t="s">
        <v>733</v>
      </c>
      <c r="AH128" s="1378"/>
      <c r="AI128" s="1378"/>
      <c r="AJ128" s="1019" t="s">
        <v>417</v>
      </c>
      <c r="AK128" s="1413" t="s">
        <v>734</v>
      </c>
      <c r="AL128" s="1378"/>
      <c r="AM128" s="1378"/>
      <c r="AN128" s="1378"/>
      <c r="AO128" s="1378"/>
      <c r="AP128" s="1378"/>
      <c r="AQ128" s="1015">
        <v>20000000</v>
      </c>
      <c r="AR128" s="1053">
        <v>0</v>
      </c>
      <c r="AS128" s="1015">
        <v>20000000</v>
      </c>
      <c r="AT128" s="1015">
        <v>0</v>
      </c>
      <c r="AU128" s="1015">
        <v>0</v>
      </c>
      <c r="AV128" s="1053">
        <v>0</v>
      </c>
      <c r="AW128" s="1015">
        <v>0</v>
      </c>
      <c r="AX128" s="1053">
        <v>0</v>
      </c>
      <c r="AY128" s="1015">
        <v>0</v>
      </c>
      <c r="AZ128" s="1053">
        <v>0</v>
      </c>
      <c r="BA128" s="1015">
        <v>0</v>
      </c>
      <c r="BB128" s="1015">
        <v>0</v>
      </c>
      <c r="BC128" s="1015">
        <v>0</v>
      </c>
      <c r="BD128" s="1015">
        <v>0</v>
      </c>
      <c r="BG128" s="1057">
        <v>20000000</v>
      </c>
      <c r="BH128" s="1057">
        <v>0</v>
      </c>
      <c r="BI128" s="1057">
        <v>20000000</v>
      </c>
      <c r="BJ128" s="1057">
        <v>0</v>
      </c>
      <c r="BK128" s="1057">
        <v>0</v>
      </c>
      <c r="BL128" s="1057">
        <v>0</v>
      </c>
      <c r="BM128" s="1057">
        <v>0</v>
      </c>
      <c r="BN128" s="1057">
        <v>0</v>
      </c>
      <c r="BO128" s="1057">
        <v>0</v>
      </c>
      <c r="BP128" s="1057">
        <v>0</v>
      </c>
      <c r="BQ128" s="1057">
        <v>0</v>
      </c>
      <c r="BR128" s="1057">
        <v>0</v>
      </c>
      <c r="BS128" s="1057">
        <v>0</v>
      </c>
      <c r="BT128" s="1057">
        <v>0</v>
      </c>
    </row>
    <row r="129" spans="1:72" ht="23.1" customHeight="1" x14ac:dyDescent="0.2">
      <c r="A129" s="1008" t="str">
        <f t="shared" si="1"/>
        <v>A2044010</v>
      </c>
      <c r="B129" s="1403" t="s">
        <v>361</v>
      </c>
      <c r="C129" s="1378"/>
      <c r="D129" s="1403" t="s">
        <v>741</v>
      </c>
      <c r="E129" s="1378"/>
      <c r="F129" s="1403" t="s">
        <v>739</v>
      </c>
      <c r="G129" s="1378"/>
      <c r="H129" s="1403" t="s">
        <v>742</v>
      </c>
      <c r="I129" s="1378"/>
      <c r="J129" s="1403" t="s">
        <v>769</v>
      </c>
      <c r="K129" s="1378"/>
      <c r="L129" s="1378"/>
      <c r="M129" s="1403"/>
      <c r="N129" s="1378"/>
      <c r="O129" s="1378"/>
      <c r="P129" s="1403"/>
      <c r="Q129" s="1378"/>
      <c r="R129" s="1403"/>
      <c r="S129" s="1378"/>
      <c r="T129" s="1402" t="s">
        <v>770</v>
      </c>
      <c r="U129" s="1378"/>
      <c r="V129" s="1378"/>
      <c r="W129" s="1378"/>
      <c r="X129" s="1378"/>
      <c r="Y129" s="1378"/>
      <c r="Z129" s="1378"/>
      <c r="AA129" s="1378"/>
      <c r="AB129" s="1403" t="s">
        <v>732</v>
      </c>
      <c r="AC129" s="1378"/>
      <c r="AD129" s="1378"/>
      <c r="AE129" s="1378"/>
      <c r="AF129" s="1378"/>
      <c r="AG129" s="1403" t="s">
        <v>733</v>
      </c>
      <c r="AH129" s="1378"/>
      <c r="AI129" s="1378"/>
      <c r="AJ129" s="1016" t="s">
        <v>417</v>
      </c>
      <c r="AK129" s="1404" t="s">
        <v>734</v>
      </c>
      <c r="AL129" s="1378"/>
      <c r="AM129" s="1378"/>
      <c r="AN129" s="1378"/>
      <c r="AO129" s="1378"/>
      <c r="AP129" s="1378"/>
      <c r="AQ129" s="1015">
        <v>15000000</v>
      </c>
      <c r="AR129" s="1053">
        <v>0</v>
      </c>
      <c r="AS129" s="1015">
        <v>14330100</v>
      </c>
      <c r="AT129" s="1015">
        <v>0</v>
      </c>
      <c r="AU129" s="1015">
        <v>0</v>
      </c>
      <c r="AV129" s="1053">
        <v>0</v>
      </c>
      <c r="AW129" s="1015">
        <v>0</v>
      </c>
      <c r="AX129" s="1053">
        <v>0</v>
      </c>
      <c r="AY129" s="1015">
        <v>0</v>
      </c>
      <c r="AZ129" s="1053">
        <v>0</v>
      </c>
      <c r="BA129" s="1015">
        <v>0</v>
      </c>
      <c r="BB129" s="1015">
        <v>0</v>
      </c>
      <c r="BC129" s="1015">
        <v>0</v>
      </c>
      <c r="BD129" s="1015">
        <v>0</v>
      </c>
      <c r="BG129" s="1057">
        <v>15000000</v>
      </c>
      <c r="BH129" s="1057">
        <v>0</v>
      </c>
      <c r="BI129" s="1057">
        <v>14330100</v>
      </c>
      <c r="BJ129" s="1057">
        <v>0</v>
      </c>
      <c r="BK129" s="1057">
        <v>0</v>
      </c>
      <c r="BL129" s="1057">
        <v>0</v>
      </c>
      <c r="BM129" s="1057">
        <v>0</v>
      </c>
      <c r="BN129" s="1057">
        <v>0</v>
      </c>
      <c r="BO129" s="1057">
        <v>0</v>
      </c>
      <c r="BP129" s="1057">
        <v>0</v>
      </c>
      <c r="BQ129" s="1057">
        <v>0</v>
      </c>
      <c r="BR129" s="1057">
        <v>0</v>
      </c>
      <c r="BS129" s="1057">
        <v>0</v>
      </c>
      <c r="BT129" s="1057">
        <v>0</v>
      </c>
    </row>
    <row r="130" spans="1:72" ht="23.1" customHeight="1" x14ac:dyDescent="0.2">
      <c r="A130" s="1008" t="str">
        <f t="shared" si="1"/>
        <v>A204401510</v>
      </c>
      <c r="B130" s="1411" t="s">
        <v>361</v>
      </c>
      <c r="C130" s="1378"/>
      <c r="D130" s="1411" t="s">
        <v>741</v>
      </c>
      <c r="E130" s="1378"/>
      <c r="F130" s="1411" t="s">
        <v>739</v>
      </c>
      <c r="G130" s="1378"/>
      <c r="H130" s="1411" t="s">
        <v>742</v>
      </c>
      <c r="I130" s="1378"/>
      <c r="J130" s="1411" t="s">
        <v>769</v>
      </c>
      <c r="K130" s="1378"/>
      <c r="L130" s="1378"/>
      <c r="M130" s="1411" t="s">
        <v>745</v>
      </c>
      <c r="N130" s="1378"/>
      <c r="O130" s="1378"/>
      <c r="P130" s="1411"/>
      <c r="Q130" s="1378"/>
      <c r="R130" s="1411"/>
      <c r="S130" s="1378"/>
      <c r="T130" s="1412" t="s">
        <v>576</v>
      </c>
      <c r="U130" s="1378"/>
      <c r="V130" s="1378"/>
      <c r="W130" s="1378"/>
      <c r="X130" s="1378"/>
      <c r="Y130" s="1378"/>
      <c r="Z130" s="1378"/>
      <c r="AA130" s="1378"/>
      <c r="AB130" s="1411" t="s">
        <v>732</v>
      </c>
      <c r="AC130" s="1378"/>
      <c r="AD130" s="1378"/>
      <c r="AE130" s="1378"/>
      <c r="AF130" s="1378"/>
      <c r="AG130" s="1411" t="s">
        <v>733</v>
      </c>
      <c r="AH130" s="1378"/>
      <c r="AI130" s="1378"/>
      <c r="AJ130" s="1019" t="s">
        <v>417</v>
      </c>
      <c r="AK130" s="1413" t="s">
        <v>734</v>
      </c>
      <c r="AL130" s="1378"/>
      <c r="AM130" s="1378"/>
      <c r="AN130" s="1378"/>
      <c r="AO130" s="1378"/>
      <c r="AP130" s="1378"/>
      <c r="AQ130" s="1015">
        <v>15000000</v>
      </c>
      <c r="AR130" s="1053">
        <v>0</v>
      </c>
      <c r="AS130" s="1015">
        <v>14330100</v>
      </c>
      <c r="AT130" s="1015">
        <v>0</v>
      </c>
      <c r="AU130" s="1015">
        <v>0</v>
      </c>
      <c r="AV130" s="1053">
        <v>0</v>
      </c>
      <c r="AW130" s="1015">
        <v>0</v>
      </c>
      <c r="AX130" s="1053">
        <v>0</v>
      </c>
      <c r="AY130" s="1015">
        <v>0</v>
      </c>
      <c r="AZ130" s="1053">
        <v>0</v>
      </c>
      <c r="BA130" s="1015">
        <v>0</v>
      </c>
      <c r="BB130" s="1015">
        <v>0</v>
      </c>
      <c r="BC130" s="1015">
        <v>0</v>
      </c>
      <c r="BD130" s="1015">
        <v>0</v>
      </c>
      <c r="BG130" s="1057">
        <v>15000000</v>
      </c>
      <c r="BH130" s="1057">
        <v>0</v>
      </c>
      <c r="BI130" s="1057">
        <v>14330100</v>
      </c>
      <c r="BJ130" s="1057">
        <v>0</v>
      </c>
      <c r="BK130" s="1057">
        <v>0</v>
      </c>
      <c r="BL130" s="1057">
        <v>0</v>
      </c>
      <c r="BM130" s="1057">
        <v>0</v>
      </c>
      <c r="BN130" s="1057">
        <v>0</v>
      </c>
      <c r="BO130" s="1057">
        <v>0</v>
      </c>
      <c r="BP130" s="1057">
        <v>0</v>
      </c>
      <c r="BQ130" s="1057">
        <v>0</v>
      </c>
      <c r="BR130" s="1057">
        <v>0</v>
      </c>
      <c r="BS130" s="1057">
        <v>0</v>
      </c>
      <c r="BT130" s="1057">
        <v>0</v>
      </c>
    </row>
    <row r="131" spans="1:72" ht="23.1" customHeight="1" x14ac:dyDescent="0.2">
      <c r="A131" s="1008" t="str">
        <f t="shared" si="1"/>
        <v>A2044110</v>
      </c>
      <c r="B131" s="1403" t="s">
        <v>361</v>
      </c>
      <c r="C131" s="1378"/>
      <c r="D131" s="1403" t="s">
        <v>741</v>
      </c>
      <c r="E131" s="1378"/>
      <c r="F131" s="1403" t="s">
        <v>739</v>
      </c>
      <c r="G131" s="1378"/>
      <c r="H131" s="1403" t="s">
        <v>742</v>
      </c>
      <c r="I131" s="1378"/>
      <c r="J131" s="1403" t="s">
        <v>771</v>
      </c>
      <c r="K131" s="1378"/>
      <c r="L131" s="1378"/>
      <c r="M131" s="1403"/>
      <c r="N131" s="1378"/>
      <c r="O131" s="1378"/>
      <c r="P131" s="1403"/>
      <c r="Q131" s="1378"/>
      <c r="R131" s="1403"/>
      <c r="S131" s="1378"/>
      <c r="T131" s="1402" t="s">
        <v>442</v>
      </c>
      <c r="U131" s="1378"/>
      <c r="V131" s="1378"/>
      <c r="W131" s="1378"/>
      <c r="X131" s="1378"/>
      <c r="Y131" s="1378"/>
      <c r="Z131" s="1378"/>
      <c r="AA131" s="1378"/>
      <c r="AB131" s="1403" t="s">
        <v>732</v>
      </c>
      <c r="AC131" s="1378"/>
      <c r="AD131" s="1378"/>
      <c r="AE131" s="1378"/>
      <c r="AF131" s="1378"/>
      <c r="AG131" s="1403" t="s">
        <v>733</v>
      </c>
      <c r="AH131" s="1378"/>
      <c r="AI131" s="1378"/>
      <c r="AJ131" s="1016" t="s">
        <v>417</v>
      </c>
      <c r="AK131" s="1404" t="s">
        <v>734</v>
      </c>
      <c r="AL131" s="1378"/>
      <c r="AM131" s="1378"/>
      <c r="AN131" s="1378"/>
      <c r="AO131" s="1378"/>
      <c r="AP131" s="1378"/>
      <c r="AQ131" s="1015">
        <v>127000000</v>
      </c>
      <c r="AR131" s="1053">
        <v>5915800</v>
      </c>
      <c r="AS131" s="1015">
        <v>12704180</v>
      </c>
      <c r="AT131" s="1015">
        <v>0</v>
      </c>
      <c r="AU131" s="1015">
        <v>0</v>
      </c>
      <c r="AV131" s="1053">
        <v>12000</v>
      </c>
      <c r="AW131" s="1015">
        <v>5903800</v>
      </c>
      <c r="AX131" s="1053">
        <v>16838417</v>
      </c>
      <c r="AY131" s="1015">
        <v>16826417</v>
      </c>
      <c r="AZ131" s="1053">
        <v>12000</v>
      </c>
      <c r="BA131" s="1015">
        <v>16826417</v>
      </c>
      <c r="BB131" s="1015">
        <v>12000</v>
      </c>
      <c r="BC131" s="1015">
        <v>0</v>
      </c>
      <c r="BD131" s="1015">
        <v>0</v>
      </c>
      <c r="BG131" s="1057">
        <v>127000000</v>
      </c>
      <c r="BH131" s="1057">
        <v>5915800</v>
      </c>
      <c r="BI131" s="1057">
        <v>12704180</v>
      </c>
      <c r="BJ131" s="1057">
        <v>0</v>
      </c>
      <c r="BK131" s="1057">
        <v>0</v>
      </c>
      <c r="BL131" s="1057">
        <v>12000</v>
      </c>
      <c r="BM131" s="1057">
        <v>5903800</v>
      </c>
      <c r="BN131" s="1057">
        <v>16838417</v>
      </c>
      <c r="BO131" s="1057">
        <v>16826417</v>
      </c>
      <c r="BP131" s="1057">
        <v>12000</v>
      </c>
      <c r="BQ131" s="1057">
        <v>16826417</v>
      </c>
      <c r="BR131" s="1057">
        <v>12000</v>
      </c>
      <c r="BS131" s="1057">
        <v>0</v>
      </c>
      <c r="BT131" s="1057">
        <v>0</v>
      </c>
    </row>
    <row r="132" spans="1:72" ht="23.1" customHeight="1" x14ac:dyDescent="0.2">
      <c r="A132" s="1008" t="str">
        <f t="shared" si="1"/>
        <v>A20441210</v>
      </c>
      <c r="B132" s="1411" t="s">
        <v>361</v>
      </c>
      <c r="C132" s="1378"/>
      <c r="D132" s="1411" t="s">
        <v>741</v>
      </c>
      <c r="E132" s="1378"/>
      <c r="F132" s="1411" t="s">
        <v>739</v>
      </c>
      <c r="G132" s="1378"/>
      <c r="H132" s="1411" t="s">
        <v>742</v>
      </c>
      <c r="I132" s="1378"/>
      <c r="J132" s="1411" t="s">
        <v>771</v>
      </c>
      <c r="K132" s="1378"/>
      <c r="L132" s="1378"/>
      <c r="M132" s="1411" t="s">
        <v>741</v>
      </c>
      <c r="N132" s="1378"/>
      <c r="O132" s="1378"/>
      <c r="P132" s="1411"/>
      <c r="Q132" s="1378"/>
      <c r="R132" s="1411"/>
      <c r="S132" s="1378"/>
      <c r="T132" s="1412" t="s">
        <v>443</v>
      </c>
      <c r="U132" s="1378"/>
      <c r="V132" s="1378"/>
      <c r="W132" s="1378"/>
      <c r="X132" s="1378"/>
      <c r="Y132" s="1378"/>
      <c r="Z132" s="1378"/>
      <c r="AA132" s="1378"/>
      <c r="AB132" s="1411" t="s">
        <v>732</v>
      </c>
      <c r="AC132" s="1378"/>
      <c r="AD132" s="1378"/>
      <c r="AE132" s="1378"/>
      <c r="AF132" s="1378"/>
      <c r="AG132" s="1411" t="s">
        <v>733</v>
      </c>
      <c r="AH132" s="1378"/>
      <c r="AI132" s="1378"/>
      <c r="AJ132" s="1019" t="s">
        <v>417</v>
      </c>
      <c r="AK132" s="1413" t="s">
        <v>734</v>
      </c>
      <c r="AL132" s="1378"/>
      <c r="AM132" s="1378"/>
      <c r="AN132" s="1378"/>
      <c r="AO132" s="1378"/>
      <c r="AP132" s="1378"/>
      <c r="AQ132" s="1015">
        <v>87000000</v>
      </c>
      <c r="AR132" s="1053">
        <v>0</v>
      </c>
      <c r="AS132" s="1015">
        <v>0</v>
      </c>
      <c r="AT132" s="1015">
        <v>0</v>
      </c>
      <c r="AU132" s="1015">
        <v>0</v>
      </c>
      <c r="AV132" s="1053">
        <v>0</v>
      </c>
      <c r="AW132" s="1015">
        <v>0</v>
      </c>
      <c r="AX132" s="1053">
        <v>16826417</v>
      </c>
      <c r="AY132" s="1015">
        <v>16826417</v>
      </c>
      <c r="AZ132" s="1053">
        <v>0</v>
      </c>
      <c r="BA132" s="1015">
        <v>16826417</v>
      </c>
      <c r="BB132" s="1015">
        <v>0</v>
      </c>
      <c r="BC132" s="1015">
        <v>0</v>
      </c>
      <c r="BD132" s="1015">
        <v>0</v>
      </c>
      <c r="BG132" s="1057">
        <v>87000000</v>
      </c>
      <c r="BH132" s="1057">
        <v>0</v>
      </c>
      <c r="BI132" s="1057">
        <v>0</v>
      </c>
      <c r="BJ132" s="1057">
        <v>0</v>
      </c>
      <c r="BK132" s="1057">
        <v>0</v>
      </c>
      <c r="BL132" s="1057">
        <v>0</v>
      </c>
      <c r="BM132" s="1057">
        <v>0</v>
      </c>
      <c r="BN132" s="1057">
        <v>16826417</v>
      </c>
      <c r="BO132" s="1057">
        <v>16826417</v>
      </c>
      <c r="BP132" s="1057">
        <v>0</v>
      </c>
      <c r="BQ132" s="1057">
        <v>16826417</v>
      </c>
      <c r="BR132" s="1057">
        <v>0</v>
      </c>
      <c r="BS132" s="1057">
        <v>0</v>
      </c>
      <c r="BT132" s="1057">
        <v>0</v>
      </c>
    </row>
    <row r="133" spans="1:72" ht="23.1" customHeight="1" x14ac:dyDescent="0.2">
      <c r="A133" s="1008" t="str">
        <f t="shared" si="1"/>
        <v>A20441510</v>
      </c>
      <c r="B133" s="1411" t="s">
        <v>361</v>
      </c>
      <c r="C133" s="1378"/>
      <c r="D133" s="1411" t="s">
        <v>741</v>
      </c>
      <c r="E133" s="1378"/>
      <c r="F133" s="1411" t="s">
        <v>739</v>
      </c>
      <c r="G133" s="1378"/>
      <c r="H133" s="1411" t="s">
        <v>742</v>
      </c>
      <c r="I133" s="1378"/>
      <c r="J133" s="1411" t="s">
        <v>771</v>
      </c>
      <c r="K133" s="1378"/>
      <c r="L133" s="1378"/>
      <c r="M133" s="1411" t="s">
        <v>743</v>
      </c>
      <c r="N133" s="1378"/>
      <c r="O133" s="1378"/>
      <c r="P133" s="1411"/>
      <c r="Q133" s="1378"/>
      <c r="R133" s="1411"/>
      <c r="S133" s="1378"/>
      <c r="T133" s="1412" t="s">
        <v>444</v>
      </c>
      <c r="U133" s="1378"/>
      <c r="V133" s="1378"/>
      <c r="W133" s="1378"/>
      <c r="X133" s="1378"/>
      <c r="Y133" s="1378"/>
      <c r="Z133" s="1378"/>
      <c r="AA133" s="1378"/>
      <c r="AB133" s="1411" t="s">
        <v>732</v>
      </c>
      <c r="AC133" s="1378"/>
      <c r="AD133" s="1378"/>
      <c r="AE133" s="1378"/>
      <c r="AF133" s="1378"/>
      <c r="AG133" s="1411" t="s">
        <v>733</v>
      </c>
      <c r="AH133" s="1378"/>
      <c r="AI133" s="1378"/>
      <c r="AJ133" s="1019" t="s">
        <v>417</v>
      </c>
      <c r="AK133" s="1413" t="s">
        <v>734</v>
      </c>
      <c r="AL133" s="1378"/>
      <c r="AM133" s="1378"/>
      <c r="AN133" s="1378"/>
      <c r="AO133" s="1378"/>
      <c r="AP133" s="1378"/>
      <c r="AQ133" s="1015">
        <v>25000000</v>
      </c>
      <c r="AR133" s="1053">
        <v>0</v>
      </c>
      <c r="AS133" s="1015">
        <v>10408040</v>
      </c>
      <c r="AT133" s="1015">
        <v>0</v>
      </c>
      <c r="AU133" s="1015">
        <v>0</v>
      </c>
      <c r="AV133" s="1053">
        <v>0</v>
      </c>
      <c r="AW133" s="1015">
        <v>0</v>
      </c>
      <c r="AX133" s="1053">
        <v>0</v>
      </c>
      <c r="AY133" s="1015">
        <v>0</v>
      </c>
      <c r="AZ133" s="1053">
        <v>0</v>
      </c>
      <c r="BA133" s="1015">
        <v>0</v>
      </c>
      <c r="BB133" s="1015">
        <v>0</v>
      </c>
      <c r="BC133" s="1015">
        <v>0</v>
      </c>
      <c r="BD133" s="1015">
        <v>0</v>
      </c>
      <c r="BG133" s="1057">
        <v>25000000</v>
      </c>
      <c r="BH133" s="1057">
        <v>0</v>
      </c>
      <c r="BI133" s="1057">
        <v>10408040</v>
      </c>
      <c r="BJ133" s="1057">
        <v>0</v>
      </c>
      <c r="BK133" s="1057">
        <v>0</v>
      </c>
      <c r="BL133" s="1057">
        <v>0</v>
      </c>
      <c r="BM133" s="1057">
        <v>0</v>
      </c>
      <c r="BN133" s="1057">
        <v>0</v>
      </c>
      <c r="BO133" s="1057">
        <v>0</v>
      </c>
      <c r="BP133" s="1057">
        <v>0</v>
      </c>
      <c r="BQ133" s="1057">
        <v>0</v>
      </c>
      <c r="BR133" s="1057">
        <v>0</v>
      </c>
      <c r="BS133" s="1057">
        <v>0</v>
      </c>
      <c r="BT133" s="1057">
        <v>0</v>
      </c>
    </row>
    <row r="134" spans="1:72" ht="23.1" customHeight="1" x14ac:dyDescent="0.2">
      <c r="A134" s="1008" t="str">
        <f t="shared" si="1"/>
        <v>A204411310</v>
      </c>
      <c r="B134" s="1411" t="s">
        <v>361</v>
      </c>
      <c r="C134" s="1378"/>
      <c r="D134" s="1411" t="s">
        <v>741</v>
      </c>
      <c r="E134" s="1378"/>
      <c r="F134" s="1411" t="s">
        <v>739</v>
      </c>
      <c r="G134" s="1378"/>
      <c r="H134" s="1411" t="s">
        <v>742</v>
      </c>
      <c r="I134" s="1378"/>
      <c r="J134" s="1411" t="s">
        <v>771</v>
      </c>
      <c r="K134" s="1378"/>
      <c r="L134" s="1378"/>
      <c r="M134" s="1411" t="s">
        <v>765</v>
      </c>
      <c r="N134" s="1378"/>
      <c r="O134" s="1378"/>
      <c r="P134" s="1411"/>
      <c r="Q134" s="1378"/>
      <c r="R134" s="1411"/>
      <c r="S134" s="1378"/>
      <c r="T134" s="1412" t="s">
        <v>442</v>
      </c>
      <c r="U134" s="1378"/>
      <c r="V134" s="1378"/>
      <c r="W134" s="1378"/>
      <c r="X134" s="1378"/>
      <c r="Y134" s="1378"/>
      <c r="Z134" s="1378"/>
      <c r="AA134" s="1378"/>
      <c r="AB134" s="1411" t="s">
        <v>732</v>
      </c>
      <c r="AC134" s="1378"/>
      <c r="AD134" s="1378"/>
      <c r="AE134" s="1378"/>
      <c r="AF134" s="1378"/>
      <c r="AG134" s="1411" t="s">
        <v>733</v>
      </c>
      <c r="AH134" s="1378"/>
      <c r="AI134" s="1378"/>
      <c r="AJ134" s="1019" t="s">
        <v>417</v>
      </c>
      <c r="AK134" s="1413" t="s">
        <v>734</v>
      </c>
      <c r="AL134" s="1378"/>
      <c r="AM134" s="1378"/>
      <c r="AN134" s="1378"/>
      <c r="AO134" s="1378"/>
      <c r="AP134" s="1378"/>
      <c r="AQ134" s="1015">
        <v>15000000</v>
      </c>
      <c r="AR134" s="1053">
        <v>5915800</v>
      </c>
      <c r="AS134" s="1015">
        <v>2296140</v>
      </c>
      <c r="AT134" s="1015">
        <v>0</v>
      </c>
      <c r="AU134" s="1015">
        <v>0</v>
      </c>
      <c r="AV134" s="1053">
        <v>12000</v>
      </c>
      <c r="AW134" s="1015">
        <v>5903800</v>
      </c>
      <c r="AX134" s="1053">
        <v>12000</v>
      </c>
      <c r="AY134" s="1015">
        <v>0</v>
      </c>
      <c r="AZ134" s="1053">
        <v>12000</v>
      </c>
      <c r="BA134" s="1015">
        <v>0</v>
      </c>
      <c r="BB134" s="1015">
        <v>12000</v>
      </c>
      <c r="BC134" s="1015">
        <v>0</v>
      </c>
      <c r="BD134" s="1015">
        <v>0</v>
      </c>
      <c r="BG134" s="1057">
        <v>15000000</v>
      </c>
      <c r="BH134" s="1057">
        <v>5915800</v>
      </c>
      <c r="BI134" s="1057">
        <v>2296140</v>
      </c>
      <c r="BJ134" s="1057">
        <v>0</v>
      </c>
      <c r="BK134" s="1057">
        <v>0</v>
      </c>
      <c r="BL134" s="1057">
        <v>12000</v>
      </c>
      <c r="BM134" s="1057">
        <v>5903800</v>
      </c>
      <c r="BN134" s="1057">
        <v>12000</v>
      </c>
      <c r="BO134" s="1057">
        <v>0</v>
      </c>
      <c r="BP134" s="1057">
        <v>12000</v>
      </c>
      <c r="BQ134" s="1057">
        <v>0</v>
      </c>
      <c r="BR134" s="1057">
        <v>12000</v>
      </c>
      <c r="BS134" s="1057">
        <v>0</v>
      </c>
      <c r="BT134" s="1057">
        <v>0</v>
      </c>
    </row>
    <row r="135" spans="1:72" ht="23.1" customHeight="1" x14ac:dyDescent="0.2">
      <c r="A135" s="1008" t="str">
        <f t="shared" si="1"/>
        <v>A20499910</v>
      </c>
      <c r="B135" s="1411" t="s">
        <v>361</v>
      </c>
      <c r="C135" s="1378"/>
      <c r="D135" s="1411" t="s">
        <v>741</v>
      </c>
      <c r="E135" s="1378"/>
      <c r="F135" s="1411" t="s">
        <v>739</v>
      </c>
      <c r="G135" s="1378"/>
      <c r="H135" s="1411" t="s">
        <v>742</v>
      </c>
      <c r="I135" s="1378"/>
      <c r="J135" s="1411" t="s">
        <v>749</v>
      </c>
      <c r="K135" s="1378"/>
      <c r="L135" s="1378"/>
      <c r="M135" s="1411"/>
      <c r="N135" s="1378"/>
      <c r="O135" s="1378"/>
      <c r="P135" s="1411"/>
      <c r="Q135" s="1378"/>
      <c r="R135" s="1411"/>
      <c r="S135" s="1378"/>
      <c r="T135" s="1412" t="s">
        <v>750</v>
      </c>
      <c r="U135" s="1378"/>
      <c r="V135" s="1378"/>
      <c r="W135" s="1378"/>
      <c r="X135" s="1378"/>
      <c r="Y135" s="1378"/>
      <c r="Z135" s="1378"/>
      <c r="AA135" s="1378"/>
      <c r="AB135" s="1411" t="s">
        <v>732</v>
      </c>
      <c r="AC135" s="1378"/>
      <c r="AD135" s="1378"/>
      <c r="AE135" s="1378"/>
      <c r="AF135" s="1378"/>
      <c r="AG135" s="1411" t="s">
        <v>733</v>
      </c>
      <c r="AH135" s="1378"/>
      <c r="AI135" s="1378"/>
      <c r="AJ135" s="1019" t="s">
        <v>417</v>
      </c>
      <c r="AK135" s="1413" t="s">
        <v>734</v>
      </c>
      <c r="AL135" s="1378"/>
      <c r="AM135" s="1378"/>
      <c r="AN135" s="1378"/>
      <c r="AO135" s="1378"/>
      <c r="AP135" s="1378"/>
      <c r="AQ135" s="1015">
        <v>4295692</v>
      </c>
      <c r="AR135" s="1053">
        <v>0</v>
      </c>
      <c r="AS135" s="1015">
        <v>0</v>
      </c>
      <c r="AT135" s="1015">
        <v>0</v>
      </c>
      <c r="AU135" s="1015">
        <v>0</v>
      </c>
      <c r="AV135" s="1053">
        <v>0</v>
      </c>
      <c r="AW135" s="1015">
        <v>0</v>
      </c>
      <c r="AX135" s="1053">
        <v>0</v>
      </c>
      <c r="AY135" s="1015">
        <v>0</v>
      </c>
      <c r="AZ135" s="1053">
        <v>0</v>
      </c>
      <c r="BA135" s="1015">
        <v>0</v>
      </c>
      <c r="BB135" s="1015">
        <v>0</v>
      </c>
      <c r="BC135" s="1015">
        <v>0</v>
      </c>
      <c r="BD135" s="1015">
        <v>0</v>
      </c>
      <c r="BG135" s="1057">
        <v>4295692</v>
      </c>
      <c r="BH135" s="1057">
        <v>0</v>
      </c>
      <c r="BI135" s="1057">
        <v>0</v>
      </c>
      <c r="BJ135" s="1057">
        <v>0</v>
      </c>
      <c r="BK135" s="1057">
        <v>0</v>
      </c>
      <c r="BL135" s="1057">
        <v>0</v>
      </c>
      <c r="BM135" s="1057">
        <v>0</v>
      </c>
      <c r="BN135" s="1057">
        <v>0</v>
      </c>
      <c r="BO135" s="1057">
        <v>0</v>
      </c>
      <c r="BP135" s="1057">
        <v>0</v>
      </c>
      <c r="BQ135" s="1057">
        <v>0</v>
      </c>
      <c r="BR135" s="1057">
        <v>0</v>
      </c>
      <c r="BS135" s="1057">
        <v>0</v>
      </c>
      <c r="BT135" s="1057">
        <v>0</v>
      </c>
    </row>
    <row r="136" spans="1:72" ht="23.1" customHeight="1" x14ac:dyDescent="0.2">
      <c r="A136" s="1008" t="str">
        <f t="shared" si="1"/>
        <v>A310</v>
      </c>
      <c r="B136" s="1403" t="s">
        <v>361</v>
      </c>
      <c r="C136" s="1378"/>
      <c r="D136" s="1403" t="s">
        <v>748</v>
      </c>
      <c r="E136" s="1378"/>
      <c r="F136" s="1403"/>
      <c r="G136" s="1378"/>
      <c r="H136" s="1403"/>
      <c r="I136" s="1378"/>
      <c r="J136" s="1403"/>
      <c r="K136" s="1378"/>
      <c r="L136" s="1378"/>
      <c r="M136" s="1403"/>
      <c r="N136" s="1378"/>
      <c r="O136" s="1378"/>
      <c r="P136" s="1403"/>
      <c r="Q136" s="1378"/>
      <c r="R136" s="1403"/>
      <c r="S136" s="1378"/>
      <c r="T136" s="1402" t="s">
        <v>60</v>
      </c>
      <c r="U136" s="1378"/>
      <c r="V136" s="1378"/>
      <c r="W136" s="1378"/>
      <c r="X136" s="1378"/>
      <c r="Y136" s="1378"/>
      <c r="Z136" s="1378"/>
      <c r="AA136" s="1378"/>
      <c r="AB136" s="1403" t="s">
        <v>732</v>
      </c>
      <c r="AC136" s="1378"/>
      <c r="AD136" s="1378"/>
      <c r="AE136" s="1378"/>
      <c r="AF136" s="1378"/>
      <c r="AG136" s="1403" t="s">
        <v>733</v>
      </c>
      <c r="AH136" s="1378"/>
      <c r="AI136" s="1378"/>
      <c r="AJ136" s="1016" t="s">
        <v>417</v>
      </c>
      <c r="AK136" s="1404" t="s">
        <v>734</v>
      </c>
      <c r="AL136" s="1378"/>
      <c r="AM136" s="1378"/>
      <c r="AN136" s="1378"/>
      <c r="AO136" s="1378"/>
      <c r="AP136" s="1378"/>
      <c r="AQ136" s="1015">
        <v>228060584116</v>
      </c>
      <c r="AR136" s="1053">
        <v>9512658156</v>
      </c>
      <c r="AS136" s="1015">
        <v>473185577</v>
      </c>
      <c r="AT136" s="1015">
        <v>33603786667</v>
      </c>
      <c r="AU136" s="1015">
        <v>0</v>
      </c>
      <c r="AV136" s="1053">
        <v>19629765667</v>
      </c>
      <c r="AW136" s="1015">
        <v>10117107511</v>
      </c>
      <c r="AX136" s="1053">
        <v>12390574642</v>
      </c>
      <c r="AY136" s="1015">
        <v>7239191025</v>
      </c>
      <c r="AZ136" s="1053">
        <v>14516091308</v>
      </c>
      <c r="BA136" s="1015">
        <v>2125516666</v>
      </c>
      <c r="BB136" s="1015">
        <v>14515767308</v>
      </c>
      <c r="BC136" s="1015">
        <v>324000</v>
      </c>
      <c r="BD136" s="1015">
        <v>0</v>
      </c>
      <c r="BG136" s="1057">
        <v>228060584116</v>
      </c>
      <c r="BH136" s="1057">
        <v>9512658156</v>
      </c>
      <c r="BI136" s="1057">
        <v>473185577</v>
      </c>
      <c r="BJ136" s="1057">
        <v>33603786667</v>
      </c>
      <c r="BK136" s="1057">
        <v>0</v>
      </c>
      <c r="BL136" s="1057">
        <v>19629765667</v>
      </c>
      <c r="BM136" s="1057">
        <v>10117107511</v>
      </c>
      <c r="BN136" s="1057">
        <v>12390574642</v>
      </c>
      <c r="BO136" s="1057">
        <v>7239191025</v>
      </c>
      <c r="BP136" s="1057">
        <v>14516091308</v>
      </c>
      <c r="BQ136" s="1057">
        <v>2125516666</v>
      </c>
      <c r="BR136" s="1057">
        <v>14515767308</v>
      </c>
      <c r="BS136" s="1057">
        <v>324000</v>
      </c>
      <c r="BT136" s="1057">
        <v>0</v>
      </c>
    </row>
    <row r="137" spans="1:72" ht="23.1" customHeight="1" x14ac:dyDescent="0.2">
      <c r="A137" s="1008" t="str">
        <f t="shared" si="1"/>
        <v>A310</v>
      </c>
      <c r="B137" s="1403" t="s">
        <v>361</v>
      </c>
      <c r="C137" s="1378"/>
      <c r="D137" s="1403" t="s">
        <v>748</v>
      </c>
      <c r="E137" s="1378"/>
      <c r="F137" s="1403"/>
      <c r="G137" s="1378"/>
      <c r="H137" s="1403"/>
      <c r="I137" s="1378"/>
      <c r="J137" s="1403"/>
      <c r="K137" s="1378"/>
      <c r="L137" s="1378"/>
      <c r="M137" s="1403"/>
      <c r="N137" s="1378"/>
      <c r="O137" s="1378"/>
      <c r="P137" s="1403"/>
      <c r="Q137" s="1378"/>
      <c r="R137" s="1403"/>
      <c r="S137" s="1378"/>
      <c r="T137" s="1402" t="s">
        <v>60</v>
      </c>
      <c r="U137" s="1378"/>
      <c r="V137" s="1378"/>
      <c r="W137" s="1378"/>
      <c r="X137" s="1378"/>
      <c r="Y137" s="1378"/>
      <c r="Z137" s="1378"/>
      <c r="AA137" s="1378"/>
      <c r="AB137" s="1403" t="s">
        <v>732</v>
      </c>
      <c r="AC137" s="1378"/>
      <c r="AD137" s="1378"/>
      <c r="AE137" s="1378"/>
      <c r="AF137" s="1378"/>
      <c r="AG137" s="1403" t="s">
        <v>735</v>
      </c>
      <c r="AH137" s="1378"/>
      <c r="AI137" s="1378"/>
      <c r="AJ137" s="1016" t="s">
        <v>417</v>
      </c>
      <c r="AK137" s="1404" t="s">
        <v>734</v>
      </c>
      <c r="AL137" s="1378"/>
      <c r="AM137" s="1378"/>
      <c r="AN137" s="1378"/>
      <c r="AO137" s="1378"/>
      <c r="AP137" s="1378"/>
      <c r="AQ137" s="1015">
        <v>129817132</v>
      </c>
      <c r="AR137" s="1053">
        <v>0</v>
      </c>
      <c r="AS137" s="1015">
        <v>0</v>
      </c>
      <c r="AT137" s="1015">
        <v>0</v>
      </c>
      <c r="AU137" s="1015">
        <v>0</v>
      </c>
      <c r="AV137" s="1053">
        <v>0</v>
      </c>
      <c r="AW137" s="1015">
        <v>0</v>
      </c>
      <c r="AX137" s="1053">
        <v>0</v>
      </c>
      <c r="AY137" s="1015">
        <v>0</v>
      </c>
      <c r="AZ137" s="1053">
        <v>0</v>
      </c>
      <c r="BA137" s="1015">
        <v>0</v>
      </c>
      <c r="BB137" s="1015">
        <v>0</v>
      </c>
      <c r="BC137" s="1015">
        <v>0</v>
      </c>
      <c r="BD137" s="1015">
        <v>0</v>
      </c>
      <c r="BG137" s="1057">
        <v>129817132</v>
      </c>
      <c r="BH137" s="1057">
        <v>0</v>
      </c>
      <c r="BI137" s="1057">
        <v>0</v>
      </c>
      <c r="BJ137" s="1057">
        <v>0</v>
      </c>
      <c r="BK137" s="1057">
        <v>0</v>
      </c>
      <c r="BL137" s="1057">
        <v>0</v>
      </c>
      <c r="BM137" s="1057">
        <v>0</v>
      </c>
      <c r="BN137" s="1057">
        <v>0</v>
      </c>
      <c r="BO137" s="1057">
        <v>0</v>
      </c>
      <c r="BP137" s="1057">
        <v>0</v>
      </c>
      <c r="BQ137" s="1057">
        <v>0</v>
      </c>
      <c r="BR137" s="1057">
        <v>0</v>
      </c>
      <c r="BS137" s="1057">
        <v>0</v>
      </c>
      <c r="BT137" s="1057">
        <v>0</v>
      </c>
    </row>
    <row r="138" spans="1:72" ht="23.1" customHeight="1" x14ac:dyDescent="0.2">
      <c r="A138" s="1008" t="str">
        <f t="shared" si="1"/>
        <v>A311</v>
      </c>
      <c r="B138" s="1403" t="s">
        <v>361</v>
      </c>
      <c r="C138" s="1378"/>
      <c r="D138" s="1403" t="s">
        <v>748</v>
      </c>
      <c r="E138" s="1378"/>
      <c r="F138" s="1403"/>
      <c r="G138" s="1378"/>
      <c r="H138" s="1403"/>
      <c r="I138" s="1378"/>
      <c r="J138" s="1403"/>
      <c r="K138" s="1378"/>
      <c r="L138" s="1378"/>
      <c r="M138" s="1403"/>
      <c r="N138" s="1378"/>
      <c r="O138" s="1378"/>
      <c r="P138" s="1403"/>
      <c r="Q138" s="1378"/>
      <c r="R138" s="1403"/>
      <c r="S138" s="1378"/>
      <c r="T138" s="1402" t="s">
        <v>60</v>
      </c>
      <c r="U138" s="1378"/>
      <c r="V138" s="1378"/>
      <c r="W138" s="1378"/>
      <c r="X138" s="1378"/>
      <c r="Y138" s="1378"/>
      <c r="Z138" s="1378"/>
      <c r="AA138" s="1378"/>
      <c r="AB138" s="1403" t="s">
        <v>732</v>
      </c>
      <c r="AC138" s="1378"/>
      <c r="AD138" s="1378"/>
      <c r="AE138" s="1378"/>
      <c r="AF138" s="1378"/>
      <c r="AG138" s="1403" t="s">
        <v>735</v>
      </c>
      <c r="AH138" s="1378"/>
      <c r="AI138" s="1378"/>
      <c r="AJ138" s="1016" t="s">
        <v>433</v>
      </c>
      <c r="AK138" s="1404" t="s">
        <v>736</v>
      </c>
      <c r="AL138" s="1378"/>
      <c r="AM138" s="1378"/>
      <c r="AN138" s="1378"/>
      <c r="AO138" s="1378"/>
      <c r="AP138" s="1378"/>
      <c r="AQ138" s="1015">
        <v>519000000</v>
      </c>
      <c r="AR138" s="1053">
        <v>0</v>
      </c>
      <c r="AS138" s="1015">
        <v>0</v>
      </c>
      <c r="AT138" s="1015">
        <v>0</v>
      </c>
      <c r="AU138" s="1015">
        <v>0</v>
      </c>
      <c r="AV138" s="1053">
        <v>0</v>
      </c>
      <c r="AW138" s="1015">
        <v>0</v>
      </c>
      <c r="AX138" s="1053">
        <v>0</v>
      </c>
      <c r="AY138" s="1015">
        <v>0</v>
      </c>
      <c r="AZ138" s="1053">
        <v>0</v>
      </c>
      <c r="BA138" s="1015">
        <v>0</v>
      </c>
      <c r="BB138" s="1015">
        <v>0</v>
      </c>
      <c r="BC138" s="1015">
        <v>0</v>
      </c>
      <c r="BD138" s="1015">
        <v>0</v>
      </c>
      <c r="BG138" s="1057">
        <v>519000000</v>
      </c>
      <c r="BH138" s="1057">
        <v>0</v>
      </c>
      <c r="BI138" s="1057">
        <v>0</v>
      </c>
      <c r="BJ138" s="1057">
        <v>0</v>
      </c>
      <c r="BK138" s="1057">
        <v>0</v>
      </c>
      <c r="BL138" s="1057">
        <v>0</v>
      </c>
      <c r="BM138" s="1057">
        <v>0</v>
      </c>
      <c r="BN138" s="1057">
        <v>0</v>
      </c>
      <c r="BO138" s="1057">
        <v>0</v>
      </c>
      <c r="BP138" s="1057">
        <v>0</v>
      </c>
      <c r="BQ138" s="1057">
        <v>0</v>
      </c>
      <c r="BR138" s="1057">
        <v>0</v>
      </c>
      <c r="BS138" s="1057">
        <v>0</v>
      </c>
      <c r="BT138" s="1057">
        <v>0</v>
      </c>
    </row>
    <row r="139" spans="1:72" ht="23.1" customHeight="1" x14ac:dyDescent="0.2">
      <c r="A139" s="1008" t="str">
        <f t="shared" si="1"/>
        <v>A316</v>
      </c>
      <c r="B139" s="1403" t="s">
        <v>361</v>
      </c>
      <c r="C139" s="1378"/>
      <c r="D139" s="1403" t="s">
        <v>748</v>
      </c>
      <c r="E139" s="1378"/>
      <c r="F139" s="1403"/>
      <c r="G139" s="1378"/>
      <c r="H139" s="1403"/>
      <c r="I139" s="1378"/>
      <c r="J139" s="1403"/>
      <c r="K139" s="1378"/>
      <c r="L139" s="1378"/>
      <c r="M139" s="1403"/>
      <c r="N139" s="1378"/>
      <c r="O139" s="1378"/>
      <c r="P139" s="1403"/>
      <c r="Q139" s="1378"/>
      <c r="R139" s="1403"/>
      <c r="S139" s="1378"/>
      <c r="T139" s="1402" t="s">
        <v>60</v>
      </c>
      <c r="U139" s="1378"/>
      <c r="V139" s="1378"/>
      <c r="W139" s="1378"/>
      <c r="X139" s="1378"/>
      <c r="Y139" s="1378"/>
      <c r="Z139" s="1378"/>
      <c r="AA139" s="1378"/>
      <c r="AB139" s="1403" t="s">
        <v>732</v>
      </c>
      <c r="AC139" s="1378"/>
      <c r="AD139" s="1378"/>
      <c r="AE139" s="1378"/>
      <c r="AF139" s="1378"/>
      <c r="AG139" s="1403" t="s">
        <v>735</v>
      </c>
      <c r="AH139" s="1378"/>
      <c r="AI139" s="1378"/>
      <c r="AJ139" s="1016" t="s">
        <v>370</v>
      </c>
      <c r="AK139" s="1404" t="s">
        <v>737</v>
      </c>
      <c r="AL139" s="1378"/>
      <c r="AM139" s="1378"/>
      <c r="AN139" s="1378"/>
      <c r="AO139" s="1378"/>
      <c r="AP139" s="1378"/>
      <c r="AQ139" s="1015">
        <v>64533630000</v>
      </c>
      <c r="AR139" s="1053">
        <v>1044682567</v>
      </c>
      <c r="AS139" s="1015">
        <v>21330501344</v>
      </c>
      <c r="AT139" s="1015">
        <v>0</v>
      </c>
      <c r="AU139" s="1015">
        <v>0</v>
      </c>
      <c r="AV139" s="1053">
        <v>24404931176</v>
      </c>
      <c r="AW139" s="1015">
        <v>23360248609</v>
      </c>
      <c r="AX139" s="1053">
        <v>15386424828.5</v>
      </c>
      <c r="AY139" s="1015">
        <v>9018506347.5</v>
      </c>
      <c r="AZ139" s="1053">
        <v>14942321216.5</v>
      </c>
      <c r="BA139" s="1015">
        <v>444103612</v>
      </c>
      <c r="BB139" s="1015">
        <v>14942321216.5</v>
      </c>
      <c r="BC139" s="1015">
        <v>0</v>
      </c>
      <c r="BD139" s="1015">
        <v>0</v>
      </c>
      <c r="BG139" s="1057">
        <v>64533630000</v>
      </c>
      <c r="BH139" s="1057">
        <v>1044682567</v>
      </c>
      <c r="BI139" s="1057">
        <v>21330501344</v>
      </c>
      <c r="BJ139" s="1057">
        <v>0</v>
      </c>
      <c r="BK139" s="1057">
        <v>0</v>
      </c>
      <c r="BL139" s="1057">
        <v>24404931176</v>
      </c>
      <c r="BM139" s="1057">
        <v>23360248609</v>
      </c>
      <c r="BN139" s="1057">
        <v>15386424828.5</v>
      </c>
      <c r="BO139" s="1057">
        <v>9018506347.5</v>
      </c>
      <c r="BP139" s="1057">
        <v>14942321216.5</v>
      </c>
      <c r="BQ139" s="1057">
        <v>444103612</v>
      </c>
      <c r="BR139" s="1057">
        <v>14942321216.5</v>
      </c>
      <c r="BS139" s="1057">
        <v>0</v>
      </c>
      <c r="BT139" s="1057">
        <v>0</v>
      </c>
    </row>
    <row r="140" spans="1:72" ht="23.1" customHeight="1" x14ac:dyDescent="0.2">
      <c r="A140" s="1008" t="str">
        <f t="shared" si="1"/>
        <v>A3210</v>
      </c>
      <c r="B140" s="1403" t="s">
        <v>361</v>
      </c>
      <c r="C140" s="1378"/>
      <c r="D140" s="1403" t="s">
        <v>748</v>
      </c>
      <c r="E140" s="1378"/>
      <c r="F140" s="1403" t="s">
        <v>741</v>
      </c>
      <c r="G140" s="1378"/>
      <c r="H140" s="1403"/>
      <c r="I140" s="1378"/>
      <c r="J140" s="1403"/>
      <c r="K140" s="1378"/>
      <c r="L140" s="1378"/>
      <c r="M140" s="1403"/>
      <c r="N140" s="1378"/>
      <c r="O140" s="1378"/>
      <c r="P140" s="1403"/>
      <c r="Q140" s="1378"/>
      <c r="R140" s="1403"/>
      <c r="S140" s="1378"/>
      <c r="T140" s="1402" t="s">
        <v>772</v>
      </c>
      <c r="U140" s="1378"/>
      <c r="V140" s="1378"/>
      <c r="W140" s="1378"/>
      <c r="X140" s="1378"/>
      <c r="Y140" s="1378"/>
      <c r="Z140" s="1378"/>
      <c r="AA140" s="1378"/>
      <c r="AB140" s="1403" t="s">
        <v>732</v>
      </c>
      <c r="AC140" s="1378"/>
      <c r="AD140" s="1378"/>
      <c r="AE140" s="1378"/>
      <c r="AF140" s="1378"/>
      <c r="AG140" s="1403" t="s">
        <v>733</v>
      </c>
      <c r="AH140" s="1378"/>
      <c r="AI140" s="1378"/>
      <c r="AJ140" s="1016" t="s">
        <v>417</v>
      </c>
      <c r="AK140" s="1404" t="s">
        <v>734</v>
      </c>
      <c r="AL140" s="1378"/>
      <c r="AM140" s="1378"/>
      <c r="AN140" s="1378"/>
      <c r="AO140" s="1378"/>
      <c r="AP140" s="1378"/>
      <c r="AQ140" s="1015">
        <v>0</v>
      </c>
      <c r="AR140" s="1053">
        <v>0</v>
      </c>
      <c r="AS140" s="1015">
        <v>0</v>
      </c>
      <c r="AT140" s="1015">
        <v>0</v>
      </c>
      <c r="AU140" s="1015">
        <v>0</v>
      </c>
      <c r="AV140" s="1053">
        <v>0</v>
      </c>
      <c r="AW140" s="1015">
        <v>0</v>
      </c>
      <c r="AX140" s="1053">
        <v>0</v>
      </c>
      <c r="AY140" s="1015">
        <v>0</v>
      </c>
      <c r="AZ140" s="1053">
        <v>0</v>
      </c>
      <c r="BA140" s="1015">
        <v>0</v>
      </c>
      <c r="BB140" s="1015">
        <v>0</v>
      </c>
      <c r="BC140" s="1015">
        <v>0</v>
      </c>
      <c r="BD140" s="1015">
        <v>0</v>
      </c>
      <c r="BG140" s="1057">
        <v>0</v>
      </c>
      <c r="BH140" s="1057">
        <v>0</v>
      </c>
      <c r="BI140" s="1057">
        <v>0</v>
      </c>
      <c r="BJ140" s="1057">
        <v>0</v>
      </c>
      <c r="BK140" s="1057">
        <v>0</v>
      </c>
      <c r="BL140" s="1057">
        <v>0</v>
      </c>
      <c r="BM140" s="1057">
        <v>0</v>
      </c>
      <c r="BN140" s="1057">
        <v>0</v>
      </c>
      <c r="BO140" s="1057">
        <v>0</v>
      </c>
      <c r="BP140" s="1057">
        <v>0</v>
      </c>
      <c r="BQ140" s="1057">
        <v>0</v>
      </c>
      <c r="BR140" s="1057">
        <v>0</v>
      </c>
      <c r="BS140" s="1057">
        <v>0</v>
      </c>
      <c r="BT140" s="1057">
        <v>0</v>
      </c>
    </row>
    <row r="141" spans="1:72" ht="23.1" customHeight="1" x14ac:dyDescent="0.2">
      <c r="A141" s="1008" t="str">
        <f t="shared" si="1"/>
        <v>A3210</v>
      </c>
      <c r="B141" s="1403" t="s">
        <v>361</v>
      </c>
      <c r="C141" s="1378"/>
      <c r="D141" s="1403" t="s">
        <v>748</v>
      </c>
      <c r="E141" s="1378"/>
      <c r="F141" s="1403" t="s">
        <v>741</v>
      </c>
      <c r="G141" s="1378"/>
      <c r="H141" s="1403"/>
      <c r="I141" s="1378"/>
      <c r="J141" s="1403"/>
      <c r="K141" s="1378"/>
      <c r="L141" s="1378"/>
      <c r="M141" s="1403"/>
      <c r="N141" s="1378"/>
      <c r="O141" s="1378"/>
      <c r="P141" s="1403"/>
      <c r="Q141" s="1378"/>
      <c r="R141" s="1403"/>
      <c r="S141" s="1378"/>
      <c r="T141" s="1402" t="s">
        <v>772</v>
      </c>
      <c r="U141" s="1378"/>
      <c r="V141" s="1378"/>
      <c r="W141" s="1378"/>
      <c r="X141" s="1378"/>
      <c r="Y141" s="1378"/>
      <c r="Z141" s="1378"/>
      <c r="AA141" s="1378"/>
      <c r="AB141" s="1403" t="s">
        <v>732</v>
      </c>
      <c r="AC141" s="1378"/>
      <c r="AD141" s="1378"/>
      <c r="AE141" s="1378"/>
      <c r="AF141" s="1378"/>
      <c r="AG141" s="1403" t="s">
        <v>735</v>
      </c>
      <c r="AH141" s="1378"/>
      <c r="AI141" s="1378"/>
      <c r="AJ141" s="1016" t="s">
        <v>417</v>
      </c>
      <c r="AK141" s="1404" t="s">
        <v>734</v>
      </c>
      <c r="AL141" s="1378"/>
      <c r="AM141" s="1378"/>
      <c r="AN141" s="1378"/>
      <c r="AO141" s="1378"/>
      <c r="AP141" s="1378"/>
      <c r="AQ141" s="1015">
        <v>129817132</v>
      </c>
      <c r="AR141" s="1053">
        <v>0</v>
      </c>
      <c r="AS141" s="1015">
        <v>0</v>
      </c>
      <c r="AT141" s="1015">
        <v>0</v>
      </c>
      <c r="AU141" s="1015">
        <v>0</v>
      </c>
      <c r="AV141" s="1053">
        <v>0</v>
      </c>
      <c r="AW141" s="1015">
        <v>0</v>
      </c>
      <c r="AX141" s="1053">
        <v>0</v>
      </c>
      <c r="AY141" s="1015">
        <v>0</v>
      </c>
      <c r="AZ141" s="1053">
        <v>0</v>
      </c>
      <c r="BA141" s="1015">
        <v>0</v>
      </c>
      <c r="BB141" s="1015">
        <v>0</v>
      </c>
      <c r="BC141" s="1015">
        <v>0</v>
      </c>
      <c r="BD141" s="1015">
        <v>0</v>
      </c>
      <c r="BG141" s="1057">
        <v>129817132</v>
      </c>
      <c r="BH141" s="1057">
        <v>0</v>
      </c>
      <c r="BI141" s="1057">
        <v>0</v>
      </c>
      <c r="BJ141" s="1057">
        <v>0</v>
      </c>
      <c r="BK141" s="1057">
        <v>0</v>
      </c>
      <c r="BL141" s="1057">
        <v>0</v>
      </c>
      <c r="BM141" s="1057">
        <v>0</v>
      </c>
      <c r="BN141" s="1057">
        <v>0</v>
      </c>
      <c r="BO141" s="1057">
        <v>0</v>
      </c>
      <c r="BP141" s="1057">
        <v>0</v>
      </c>
      <c r="BQ141" s="1057">
        <v>0</v>
      </c>
      <c r="BR141" s="1057">
        <v>0</v>
      </c>
      <c r="BS141" s="1057">
        <v>0</v>
      </c>
      <c r="BT141" s="1057">
        <v>0</v>
      </c>
    </row>
    <row r="142" spans="1:72" ht="23.1" customHeight="1" x14ac:dyDescent="0.2">
      <c r="A142" s="1008" t="str">
        <f t="shared" si="1"/>
        <v>A3211</v>
      </c>
      <c r="B142" s="1403" t="s">
        <v>361</v>
      </c>
      <c r="C142" s="1378"/>
      <c r="D142" s="1403" t="s">
        <v>748</v>
      </c>
      <c r="E142" s="1378"/>
      <c r="F142" s="1403" t="s">
        <v>741</v>
      </c>
      <c r="G142" s="1378"/>
      <c r="H142" s="1403"/>
      <c r="I142" s="1378"/>
      <c r="J142" s="1403"/>
      <c r="K142" s="1378"/>
      <c r="L142" s="1378"/>
      <c r="M142" s="1403"/>
      <c r="N142" s="1378"/>
      <c r="O142" s="1378"/>
      <c r="P142" s="1403"/>
      <c r="Q142" s="1378"/>
      <c r="R142" s="1403"/>
      <c r="S142" s="1378"/>
      <c r="T142" s="1402" t="s">
        <v>772</v>
      </c>
      <c r="U142" s="1378"/>
      <c r="V142" s="1378"/>
      <c r="W142" s="1378"/>
      <c r="X142" s="1378"/>
      <c r="Y142" s="1378"/>
      <c r="Z142" s="1378"/>
      <c r="AA142" s="1378"/>
      <c r="AB142" s="1403" t="s">
        <v>732</v>
      </c>
      <c r="AC142" s="1378"/>
      <c r="AD142" s="1378"/>
      <c r="AE142" s="1378"/>
      <c r="AF142" s="1378"/>
      <c r="AG142" s="1403" t="s">
        <v>735</v>
      </c>
      <c r="AH142" s="1378"/>
      <c r="AI142" s="1378"/>
      <c r="AJ142" s="1016" t="s">
        <v>433</v>
      </c>
      <c r="AK142" s="1404" t="s">
        <v>736</v>
      </c>
      <c r="AL142" s="1378"/>
      <c r="AM142" s="1378"/>
      <c r="AN142" s="1378"/>
      <c r="AO142" s="1378"/>
      <c r="AP142" s="1378"/>
      <c r="AQ142" s="1015">
        <v>519000000</v>
      </c>
      <c r="AR142" s="1053">
        <v>0</v>
      </c>
      <c r="AS142" s="1015">
        <v>0</v>
      </c>
      <c r="AT142" s="1015">
        <v>0</v>
      </c>
      <c r="AU142" s="1015">
        <v>0</v>
      </c>
      <c r="AV142" s="1053">
        <v>0</v>
      </c>
      <c r="AW142" s="1015">
        <v>0</v>
      </c>
      <c r="AX142" s="1053">
        <v>0</v>
      </c>
      <c r="AY142" s="1015">
        <v>0</v>
      </c>
      <c r="AZ142" s="1053">
        <v>0</v>
      </c>
      <c r="BA142" s="1015">
        <v>0</v>
      </c>
      <c r="BB142" s="1015">
        <v>0</v>
      </c>
      <c r="BC142" s="1015">
        <v>0</v>
      </c>
      <c r="BD142" s="1015">
        <v>0</v>
      </c>
      <c r="BG142" s="1057">
        <v>519000000</v>
      </c>
      <c r="BH142" s="1057">
        <v>0</v>
      </c>
      <c r="BI142" s="1057">
        <v>0</v>
      </c>
      <c r="BJ142" s="1057">
        <v>0</v>
      </c>
      <c r="BK142" s="1057">
        <v>0</v>
      </c>
      <c r="BL142" s="1057">
        <v>0</v>
      </c>
      <c r="BM142" s="1057">
        <v>0</v>
      </c>
      <c r="BN142" s="1057">
        <v>0</v>
      </c>
      <c r="BO142" s="1057">
        <v>0</v>
      </c>
      <c r="BP142" s="1057">
        <v>0</v>
      </c>
      <c r="BQ142" s="1057">
        <v>0</v>
      </c>
      <c r="BR142" s="1057">
        <v>0</v>
      </c>
      <c r="BS142" s="1057">
        <v>0</v>
      </c>
      <c r="BT142" s="1057">
        <v>0</v>
      </c>
    </row>
    <row r="143" spans="1:72" ht="23.1" customHeight="1" x14ac:dyDescent="0.2">
      <c r="A143" s="1008" t="str">
        <f t="shared" si="1"/>
        <v>A32110</v>
      </c>
      <c r="B143" s="1403" t="s">
        <v>361</v>
      </c>
      <c r="C143" s="1378"/>
      <c r="D143" s="1403" t="s">
        <v>748</v>
      </c>
      <c r="E143" s="1378"/>
      <c r="F143" s="1403" t="s">
        <v>741</v>
      </c>
      <c r="G143" s="1378"/>
      <c r="H143" s="1403" t="s">
        <v>738</v>
      </c>
      <c r="I143" s="1378"/>
      <c r="J143" s="1403"/>
      <c r="K143" s="1378"/>
      <c r="L143" s="1378"/>
      <c r="M143" s="1403"/>
      <c r="N143" s="1378"/>
      <c r="O143" s="1378"/>
      <c r="P143" s="1403"/>
      <c r="Q143" s="1378"/>
      <c r="R143" s="1403"/>
      <c r="S143" s="1378"/>
      <c r="T143" s="1402" t="s">
        <v>773</v>
      </c>
      <c r="U143" s="1378"/>
      <c r="V143" s="1378"/>
      <c r="W143" s="1378"/>
      <c r="X143" s="1378"/>
      <c r="Y143" s="1378"/>
      <c r="Z143" s="1378"/>
      <c r="AA143" s="1378"/>
      <c r="AB143" s="1403" t="s">
        <v>732</v>
      </c>
      <c r="AC143" s="1378"/>
      <c r="AD143" s="1378"/>
      <c r="AE143" s="1378"/>
      <c r="AF143" s="1378"/>
      <c r="AG143" s="1403" t="s">
        <v>733</v>
      </c>
      <c r="AH143" s="1378"/>
      <c r="AI143" s="1378"/>
      <c r="AJ143" s="1016" t="s">
        <v>417</v>
      </c>
      <c r="AK143" s="1404" t="s">
        <v>734</v>
      </c>
      <c r="AL143" s="1378"/>
      <c r="AM143" s="1378"/>
      <c r="AN143" s="1378"/>
      <c r="AO143" s="1378"/>
      <c r="AP143" s="1378"/>
      <c r="AQ143" s="1015">
        <v>0</v>
      </c>
      <c r="AR143" s="1053">
        <v>0</v>
      </c>
      <c r="AS143" s="1015">
        <v>0</v>
      </c>
      <c r="AT143" s="1015">
        <v>0</v>
      </c>
      <c r="AU143" s="1015">
        <v>0</v>
      </c>
      <c r="AV143" s="1053">
        <v>0</v>
      </c>
      <c r="AW143" s="1015">
        <v>0</v>
      </c>
      <c r="AX143" s="1053">
        <v>0</v>
      </c>
      <c r="AY143" s="1015">
        <v>0</v>
      </c>
      <c r="AZ143" s="1053">
        <v>0</v>
      </c>
      <c r="BA143" s="1015">
        <v>0</v>
      </c>
      <c r="BB143" s="1015">
        <v>0</v>
      </c>
      <c r="BC143" s="1015">
        <v>0</v>
      </c>
      <c r="BD143" s="1015">
        <v>0</v>
      </c>
      <c r="BG143" s="1057">
        <v>0</v>
      </c>
      <c r="BH143" s="1057">
        <v>0</v>
      </c>
      <c r="BI143" s="1057">
        <v>0</v>
      </c>
      <c r="BJ143" s="1057">
        <v>0</v>
      </c>
      <c r="BK143" s="1057">
        <v>0</v>
      </c>
      <c r="BL143" s="1057">
        <v>0</v>
      </c>
      <c r="BM143" s="1057">
        <v>0</v>
      </c>
      <c r="BN143" s="1057">
        <v>0</v>
      </c>
      <c r="BO143" s="1057">
        <v>0</v>
      </c>
      <c r="BP143" s="1057">
        <v>0</v>
      </c>
      <c r="BQ143" s="1057">
        <v>0</v>
      </c>
      <c r="BR143" s="1057">
        <v>0</v>
      </c>
      <c r="BS143" s="1057">
        <v>0</v>
      </c>
      <c r="BT143" s="1057">
        <v>0</v>
      </c>
    </row>
    <row r="144" spans="1:72" ht="23.1" customHeight="1" x14ac:dyDescent="0.2">
      <c r="A144" s="1008" t="str">
        <f t="shared" si="1"/>
        <v>A32110</v>
      </c>
      <c r="B144" s="1403" t="s">
        <v>361</v>
      </c>
      <c r="C144" s="1378"/>
      <c r="D144" s="1403" t="s">
        <v>748</v>
      </c>
      <c r="E144" s="1378"/>
      <c r="F144" s="1403" t="s">
        <v>741</v>
      </c>
      <c r="G144" s="1378"/>
      <c r="H144" s="1403" t="s">
        <v>738</v>
      </c>
      <c r="I144" s="1378"/>
      <c r="J144" s="1403"/>
      <c r="K144" s="1378"/>
      <c r="L144" s="1378"/>
      <c r="M144" s="1403"/>
      <c r="N144" s="1378"/>
      <c r="O144" s="1378"/>
      <c r="P144" s="1403"/>
      <c r="Q144" s="1378"/>
      <c r="R144" s="1403"/>
      <c r="S144" s="1378"/>
      <c r="T144" s="1402" t="s">
        <v>773</v>
      </c>
      <c r="U144" s="1378"/>
      <c r="V144" s="1378"/>
      <c r="W144" s="1378"/>
      <c r="X144" s="1378"/>
      <c r="Y144" s="1378"/>
      <c r="Z144" s="1378"/>
      <c r="AA144" s="1378"/>
      <c r="AB144" s="1403" t="s">
        <v>732</v>
      </c>
      <c r="AC144" s="1378"/>
      <c r="AD144" s="1378"/>
      <c r="AE144" s="1378"/>
      <c r="AF144" s="1378"/>
      <c r="AG144" s="1403" t="s">
        <v>735</v>
      </c>
      <c r="AH144" s="1378"/>
      <c r="AI144" s="1378"/>
      <c r="AJ144" s="1016" t="s">
        <v>417</v>
      </c>
      <c r="AK144" s="1404" t="s">
        <v>734</v>
      </c>
      <c r="AL144" s="1378"/>
      <c r="AM144" s="1378"/>
      <c r="AN144" s="1378"/>
      <c r="AO144" s="1378"/>
      <c r="AP144" s="1378"/>
      <c r="AQ144" s="1015">
        <v>129817132</v>
      </c>
      <c r="AR144" s="1053">
        <v>0</v>
      </c>
      <c r="AS144" s="1015">
        <v>0</v>
      </c>
      <c r="AT144" s="1015">
        <v>0</v>
      </c>
      <c r="AU144" s="1015">
        <v>0</v>
      </c>
      <c r="AV144" s="1053">
        <v>0</v>
      </c>
      <c r="AW144" s="1015">
        <v>0</v>
      </c>
      <c r="AX144" s="1053">
        <v>0</v>
      </c>
      <c r="AY144" s="1015">
        <v>0</v>
      </c>
      <c r="AZ144" s="1053">
        <v>0</v>
      </c>
      <c r="BA144" s="1015">
        <v>0</v>
      </c>
      <c r="BB144" s="1015">
        <v>0</v>
      </c>
      <c r="BC144" s="1015">
        <v>0</v>
      </c>
      <c r="BD144" s="1015">
        <v>0</v>
      </c>
      <c r="BG144" s="1057">
        <v>129817132</v>
      </c>
      <c r="BH144" s="1057">
        <v>0</v>
      </c>
      <c r="BI144" s="1057">
        <v>0</v>
      </c>
      <c r="BJ144" s="1057">
        <v>0</v>
      </c>
      <c r="BK144" s="1057">
        <v>0</v>
      </c>
      <c r="BL144" s="1057">
        <v>0</v>
      </c>
      <c r="BM144" s="1057">
        <v>0</v>
      </c>
      <c r="BN144" s="1057">
        <v>0</v>
      </c>
      <c r="BO144" s="1057">
        <v>0</v>
      </c>
      <c r="BP144" s="1057">
        <v>0</v>
      </c>
      <c r="BQ144" s="1057">
        <v>0</v>
      </c>
      <c r="BR144" s="1057">
        <v>0</v>
      </c>
      <c r="BS144" s="1057">
        <v>0</v>
      </c>
      <c r="BT144" s="1057">
        <v>0</v>
      </c>
    </row>
    <row r="145" spans="1:72" ht="23.1" customHeight="1" x14ac:dyDescent="0.2">
      <c r="A145" s="1008" t="str">
        <f t="shared" si="1"/>
        <v>A32111</v>
      </c>
      <c r="B145" s="1403" t="s">
        <v>361</v>
      </c>
      <c r="C145" s="1378"/>
      <c r="D145" s="1403" t="s">
        <v>748</v>
      </c>
      <c r="E145" s="1378"/>
      <c r="F145" s="1403" t="s">
        <v>741</v>
      </c>
      <c r="G145" s="1378"/>
      <c r="H145" s="1403" t="s">
        <v>738</v>
      </c>
      <c r="I145" s="1378"/>
      <c r="J145" s="1403"/>
      <c r="K145" s="1378"/>
      <c r="L145" s="1378"/>
      <c r="M145" s="1403"/>
      <c r="N145" s="1378"/>
      <c r="O145" s="1378"/>
      <c r="P145" s="1403"/>
      <c r="Q145" s="1378"/>
      <c r="R145" s="1403"/>
      <c r="S145" s="1378"/>
      <c r="T145" s="1402" t="s">
        <v>773</v>
      </c>
      <c r="U145" s="1378"/>
      <c r="V145" s="1378"/>
      <c r="W145" s="1378"/>
      <c r="X145" s="1378"/>
      <c r="Y145" s="1378"/>
      <c r="Z145" s="1378"/>
      <c r="AA145" s="1378"/>
      <c r="AB145" s="1403" t="s">
        <v>732</v>
      </c>
      <c r="AC145" s="1378"/>
      <c r="AD145" s="1378"/>
      <c r="AE145" s="1378"/>
      <c r="AF145" s="1378"/>
      <c r="AG145" s="1403" t="s">
        <v>735</v>
      </c>
      <c r="AH145" s="1378"/>
      <c r="AI145" s="1378"/>
      <c r="AJ145" s="1016" t="s">
        <v>433</v>
      </c>
      <c r="AK145" s="1404" t="s">
        <v>736</v>
      </c>
      <c r="AL145" s="1378"/>
      <c r="AM145" s="1378"/>
      <c r="AN145" s="1378"/>
      <c r="AO145" s="1378"/>
      <c r="AP145" s="1378"/>
      <c r="AQ145" s="1015">
        <v>519000000</v>
      </c>
      <c r="AR145" s="1053">
        <v>0</v>
      </c>
      <c r="AS145" s="1015">
        <v>0</v>
      </c>
      <c r="AT145" s="1015">
        <v>0</v>
      </c>
      <c r="AU145" s="1015">
        <v>0</v>
      </c>
      <c r="AV145" s="1053">
        <v>0</v>
      </c>
      <c r="AW145" s="1015">
        <v>0</v>
      </c>
      <c r="AX145" s="1053">
        <v>0</v>
      </c>
      <c r="AY145" s="1015">
        <v>0</v>
      </c>
      <c r="AZ145" s="1053">
        <v>0</v>
      </c>
      <c r="BA145" s="1015">
        <v>0</v>
      </c>
      <c r="BB145" s="1015">
        <v>0</v>
      </c>
      <c r="BC145" s="1015">
        <v>0</v>
      </c>
      <c r="BD145" s="1015">
        <v>0</v>
      </c>
      <c r="BG145" s="1057">
        <v>519000000</v>
      </c>
      <c r="BH145" s="1057">
        <v>0</v>
      </c>
      <c r="BI145" s="1057">
        <v>0</v>
      </c>
      <c r="BJ145" s="1057">
        <v>0</v>
      </c>
      <c r="BK145" s="1057">
        <v>0</v>
      </c>
      <c r="BL145" s="1057">
        <v>0</v>
      </c>
      <c r="BM145" s="1057">
        <v>0</v>
      </c>
      <c r="BN145" s="1057">
        <v>0</v>
      </c>
      <c r="BO145" s="1057">
        <v>0</v>
      </c>
      <c r="BP145" s="1057">
        <v>0</v>
      </c>
      <c r="BQ145" s="1057">
        <v>0</v>
      </c>
      <c r="BR145" s="1057">
        <v>0</v>
      </c>
      <c r="BS145" s="1057">
        <v>0</v>
      </c>
      <c r="BT145" s="1057">
        <v>0</v>
      </c>
    </row>
    <row r="146" spans="1:72" s="1065" customFormat="1" ht="23.1" customHeight="1" x14ac:dyDescent="0.2">
      <c r="A146" s="1065" t="str">
        <f t="shared" si="1"/>
        <v>A321110</v>
      </c>
      <c r="B146" s="1434" t="s">
        <v>361</v>
      </c>
      <c r="C146" s="1435"/>
      <c r="D146" s="1434" t="s">
        <v>748</v>
      </c>
      <c r="E146" s="1435"/>
      <c r="F146" s="1434" t="s">
        <v>741</v>
      </c>
      <c r="G146" s="1435"/>
      <c r="H146" s="1434" t="s">
        <v>738</v>
      </c>
      <c r="I146" s="1435"/>
      <c r="J146" s="1434" t="s">
        <v>738</v>
      </c>
      <c r="K146" s="1435"/>
      <c r="L146" s="1435"/>
      <c r="M146" s="1434"/>
      <c r="N146" s="1435"/>
      <c r="O146" s="1435"/>
      <c r="P146" s="1434"/>
      <c r="Q146" s="1435"/>
      <c r="R146" s="1434"/>
      <c r="S146" s="1435"/>
      <c r="T146" s="1436" t="s">
        <v>445</v>
      </c>
      <c r="U146" s="1435"/>
      <c r="V146" s="1435"/>
      <c r="W146" s="1435"/>
      <c r="X146" s="1435"/>
      <c r="Y146" s="1435"/>
      <c r="Z146" s="1435"/>
      <c r="AA146" s="1435"/>
      <c r="AB146" s="1434" t="s">
        <v>732</v>
      </c>
      <c r="AC146" s="1435"/>
      <c r="AD146" s="1435"/>
      <c r="AE146" s="1435"/>
      <c r="AF146" s="1435"/>
      <c r="AG146" s="1434" t="s">
        <v>733</v>
      </c>
      <c r="AH146" s="1435"/>
      <c r="AI146" s="1435"/>
      <c r="AJ146" s="1066" t="s">
        <v>417</v>
      </c>
      <c r="AK146" s="1437" t="s">
        <v>734</v>
      </c>
      <c r="AL146" s="1435"/>
      <c r="AM146" s="1435"/>
      <c r="AN146" s="1435"/>
      <c r="AO146" s="1435"/>
      <c r="AP146" s="1435"/>
      <c r="AQ146" s="1067">
        <v>0</v>
      </c>
      <c r="AR146" s="1067">
        <v>0</v>
      </c>
      <c r="AS146" s="1067">
        <v>0</v>
      </c>
      <c r="AT146" s="1067">
        <v>0</v>
      </c>
      <c r="AU146" s="1067">
        <v>0</v>
      </c>
      <c r="AV146" s="1067">
        <v>0</v>
      </c>
      <c r="AW146" s="1067">
        <v>0</v>
      </c>
      <c r="AX146" s="1067">
        <v>0</v>
      </c>
      <c r="AY146" s="1067">
        <v>0</v>
      </c>
      <c r="AZ146" s="1067">
        <v>0</v>
      </c>
      <c r="BA146" s="1067">
        <v>0</v>
      </c>
      <c r="BB146" s="1067">
        <v>0</v>
      </c>
      <c r="BC146" s="1067">
        <v>0</v>
      </c>
      <c r="BD146" s="1067">
        <v>0</v>
      </c>
      <c r="BG146" s="1068">
        <v>0</v>
      </c>
      <c r="BH146" s="1068">
        <v>0</v>
      </c>
      <c r="BI146" s="1068">
        <v>0</v>
      </c>
      <c r="BJ146" s="1068">
        <v>0</v>
      </c>
      <c r="BK146" s="1068">
        <v>0</v>
      </c>
      <c r="BL146" s="1068">
        <v>0</v>
      </c>
      <c r="BM146" s="1068">
        <v>0</v>
      </c>
      <c r="BN146" s="1068">
        <v>0</v>
      </c>
      <c r="BO146" s="1068">
        <v>0</v>
      </c>
      <c r="BP146" s="1068">
        <v>0</v>
      </c>
      <c r="BQ146" s="1068">
        <v>0</v>
      </c>
      <c r="BR146" s="1068">
        <v>0</v>
      </c>
      <c r="BS146" s="1068">
        <v>0</v>
      </c>
      <c r="BT146" s="1068">
        <v>0</v>
      </c>
    </row>
    <row r="147" spans="1:72" s="1065" customFormat="1" ht="23.1" customHeight="1" x14ac:dyDescent="0.2">
      <c r="A147" s="1065" t="str">
        <f t="shared" si="1"/>
        <v>A321110</v>
      </c>
      <c r="B147" s="1434" t="s">
        <v>361</v>
      </c>
      <c r="C147" s="1435"/>
      <c r="D147" s="1434" t="s">
        <v>748</v>
      </c>
      <c r="E147" s="1435"/>
      <c r="F147" s="1434" t="s">
        <v>741</v>
      </c>
      <c r="G147" s="1435"/>
      <c r="H147" s="1434" t="s">
        <v>738</v>
      </c>
      <c r="I147" s="1435"/>
      <c r="J147" s="1434" t="s">
        <v>738</v>
      </c>
      <c r="K147" s="1435"/>
      <c r="L147" s="1435"/>
      <c r="M147" s="1434"/>
      <c r="N147" s="1435"/>
      <c r="O147" s="1435"/>
      <c r="P147" s="1434"/>
      <c r="Q147" s="1435"/>
      <c r="R147" s="1434"/>
      <c r="S147" s="1435"/>
      <c r="T147" s="1436" t="s">
        <v>445</v>
      </c>
      <c r="U147" s="1435"/>
      <c r="V147" s="1435"/>
      <c r="W147" s="1435"/>
      <c r="X147" s="1435"/>
      <c r="Y147" s="1435"/>
      <c r="Z147" s="1435"/>
      <c r="AA147" s="1435"/>
      <c r="AB147" s="1434" t="s">
        <v>732</v>
      </c>
      <c r="AC147" s="1435"/>
      <c r="AD147" s="1435"/>
      <c r="AE147" s="1435"/>
      <c r="AF147" s="1435"/>
      <c r="AG147" s="1434" t="s">
        <v>735</v>
      </c>
      <c r="AH147" s="1435"/>
      <c r="AI147" s="1435"/>
      <c r="AJ147" s="1066" t="s">
        <v>417</v>
      </c>
      <c r="AK147" s="1437" t="s">
        <v>734</v>
      </c>
      <c r="AL147" s="1435"/>
      <c r="AM147" s="1435"/>
      <c r="AN147" s="1435"/>
      <c r="AO147" s="1435"/>
      <c r="AP147" s="1435"/>
      <c r="AQ147" s="1067">
        <v>129817132</v>
      </c>
      <c r="AR147" s="1067">
        <v>0</v>
      </c>
      <c r="AS147" s="1067">
        <v>0</v>
      </c>
      <c r="AT147" s="1067">
        <v>0</v>
      </c>
      <c r="AU147" s="1067">
        <v>0</v>
      </c>
      <c r="AV147" s="1067">
        <v>0</v>
      </c>
      <c r="AW147" s="1067">
        <v>0</v>
      </c>
      <c r="AX147" s="1067">
        <v>0</v>
      </c>
      <c r="AY147" s="1067">
        <v>0</v>
      </c>
      <c r="AZ147" s="1067">
        <v>0</v>
      </c>
      <c r="BA147" s="1067">
        <v>0</v>
      </c>
      <c r="BB147" s="1067">
        <v>0</v>
      </c>
      <c r="BC147" s="1067">
        <v>0</v>
      </c>
      <c r="BD147" s="1067">
        <v>0</v>
      </c>
      <c r="BG147" s="1068">
        <v>129817132</v>
      </c>
      <c r="BH147" s="1068">
        <v>0</v>
      </c>
      <c r="BI147" s="1068">
        <v>0</v>
      </c>
      <c r="BJ147" s="1068">
        <v>0</v>
      </c>
      <c r="BK147" s="1068">
        <v>0</v>
      </c>
      <c r="BL147" s="1068">
        <v>0</v>
      </c>
      <c r="BM147" s="1068">
        <v>0</v>
      </c>
      <c r="BN147" s="1068">
        <v>0</v>
      </c>
      <c r="BO147" s="1068">
        <v>0</v>
      </c>
      <c r="BP147" s="1068">
        <v>0</v>
      </c>
      <c r="BQ147" s="1068">
        <v>0</v>
      </c>
      <c r="BR147" s="1068">
        <v>0</v>
      </c>
      <c r="BS147" s="1068">
        <v>0</v>
      </c>
      <c r="BT147" s="1068">
        <v>0</v>
      </c>
    </row>
    <row r="148" spans="1:72" s="1065" customFormat="1" ht="23.1" customHeight="1" x14ac:dyDescent="0.2">
      <c r="A148" s="1065" t="str">
        <f t="shared" si="1"/>
        <v>A321111</v>
      </c>
      <c r="B148" s="1434" t="s">
        <v>361</v>
      </c>
      <c r="C148" s="1435"/>
      <c r="D148" s="1434" t="s">
        <v>748</v>
      </c>
      <c r="E148" s="1435"/>
      <c r="F148" s="1434" t="s">
        <v>741</v>
      </c>
      <c r="G148" s="1435"/>
      <c r="H148" s="1434" t="s">
        <v>738</v>
      </c>
      <c r="I148" s="1435"/>
      <c r="J148" s="1434" t="s">
        <v>738</v>
      </c>
      <c r="K148" s="1435"/>
      <c r="L148" s="1435"/>
      <c r="M148" s="1434"/>
      <c r="N148" s="1435"/>
      <c r="O148" s="1435"/>
      <c r="P148" s="1434"/>
      <c r="Q148" s="1435"/>
      <c r="R148" s="1434"/>
      <c r="S148" s="1435"/>
      <c r="T148" s="1436" t="s">
        <v>445</v>
      </c>
      <c r="U148" s="1435"/>
      <c r="V148" s="1435"/>
      <c r="W148" s="1435"/>
      <c r="X148" s="1435"/>
      <c r="Y148" s="1435"/>
      <c r="Z148" s="1435"/>
      <c r="AA148" s="1435"/>
      <c r="AB148" s="1434" t="s">
        <v>732</v>
      </c>
      <c r="AC148" s="1435"/>
      <c r="AD148" s="1435"/>
      <c r="AE148" s="1435"/>
      <c r="AF148" s="1435"/>
      <c r="AG148" s="1434" t="s">
        <v>735</v>
      </c>
      <c r="AH148" s="1435"/>
      <c r="AI148" s="1435"/>
      <c r="AJ148" s="1066" t="s">
        <v>433</v>
      </c>
      <c r="AK148" s="1437" t="s">
        <v>736</v>
      </c>
      <c r="AL148" s="1435"/>
      <c r="AM148" s="1435"/>
      <c r="AN148" s="1435"/>
      <c r="AO148" s="1435"/>
      <c r="AP148" s="1435"/>
      <c r="AQ148" s="1067">
        <v>519000000</v>
      </c>
      <c r="AR148" s="1067">
        <v>0</v>
      </c>
      <c r="AS148" s="1067">
        <v>0</v>
      </c>
      <c r="AT148" s="1067">
        <v>0</v>
      </c>
      <c r="AU148" s="1067">
        <v>0</v>
      </c>
      <c r="AV148" s="1067">
        <v>0</v>
      </c>
      <c r="AW148" s="1067">
        <v>0</v>
      </c>
      <c r="AX148" s="1067">
        <v>0</v>
      </c>
      <c r="AY148" s="1067">
        <v>0</v>
      </c>
      <c r="AZ148" s="1067">
        <v>0</v>
      </c>
      <c r="BA148" s="1067">
        <v>0</v>
      </c>
      <c r="BB148" s="1067">
        <v>0</v>
      </c>
      <c r="BC148" s="1067">
        <v>0</v>
      </c>
      <c r="BD148" s="1067">
        <v>0</v>
      </c>
      <c r="BG148" s="1068">
        <v>519000000</v>
      </c>
      <c r="BH148" s="1068">
        <v>0</v>
      </c>
      <c r="BI148" s="1068">
        <v>0</v>
      </c>
      <c r="BJ148" s="1068">
        <v>0</v>
      </c>
      <c r="BK148" s="1068">
        <v>0</v>
      </c>
      <c r="BL148" s="1068">
        <v>0</v>
      </c>
      <c r="BM148" s="1068">
        <v>0</v>
      </c>
      <c r="BN148" s="1068">
        <v>0</v>
      </c>
      <c r="BO148" s="1068">
        <v>0</v>
      </c>
      <c r="BP148" s="1068">
        <v>0</v>
      </c>
      <c r="BQ148" s="1068">
        <v>0</v>
      </c>
      <c r="BR148" s="1068">
        <v>0</v>
      </c>
      <c r="BS148" s="1068">
        <v>0</v>
      </c>
      <c r="BT148" s="1068">
        <v>0</v>
      </c>
    </row>
    <row r="149" spans="1:72" ht="23.1" customHeight="1" x14ac:dyDescent="0.2">
      <c r="A149" s="1008" t="str">
        <f t="shared" si="1"/>
        <v>A3510</v>
      </c>
      <c r="B149" s="1403" t="s">
        <v>361</v>
      </c>
      <c r="C149" s="1378"/>
      <c r="D149" s="1403" t="s">
        <v>748</v>
      </c>
      <c r="E149" s="1378"/>
      <c r="F149" s="1403" t="s">
        <v>743</v>
      </c>
      <c r="G149" s="1378"/>
      <c r="H149" s="1403"/>
      <c r="I149" s="1378"/>
      <c r="J149" s="1403"/>
      <c r="K149" s="1378"/>
      <c r="L149" s="1378"/>
      <c r="M149" s="1403"/>
      <c r="N149" s="1378"/>
      <c r="O149" s="1378"/>
      <c r="P149" s="1403"/>
      <c r="Q149" s="1378"/>
      <c r="R149" s="1403"/>
      <c r="S149" s="1378"/>
      <c r="T149" s="1402" t="s">
        <v>774</v>
      </c>
      <c r="U149" s="1378"/>
      <c r="V149" s="1378"/>
      <c r="W149" s="1378"/>
      <c r="X149" s="1378"/>
      <c r="Y149" s="1378"/>
      <c r="Z149" s="1378"/>
      <c r="AA149" s="1378"/>
      <c r="AB149" s="1403" t="s">
        <v>732</v>
      </c>
      <c r="AC149" s="1378"/>
      <c r="AD149" s="1378"/>
      <c r="AE149" s="1378"/>
      <c r="AF149" s="1378"/>
      <c r="AG149" s="1403" t="s">
        <v>733</v>
      </c>
      <c r="AH149" s="1378"/>
      <c r="AI149" s="1378"/>
      <c r="AJ149" s="1016" t="s">
        <v>417</v>
      </c>
      <c r="AK149" s="1404" t="s">
        <v>734</v>
      </c>
      <c r="AL149" s="1378"/>
      <c r="AM149" s="1378"/>
      <c r="AN149" s="1378"/>
      <c r="AO149" s="1378"/>
      <c r="AP149" s="1378"/>
      <c r="AQ149" s="1015">
        <v>606200000</v>
      </c>
      <c r="AR149" s="1053">
        <v>0</v>
      </c>
      <c r="AS149" s="1015">
        <v>6200000</v>
      </c>
      <c r="AT149" s="1015">
        <v>600000000</v>
      </c>
      <c r="AU149" s="1015">
        <v>0</v>
      </c>
      <c r="AV149" s="1053">
        <v>0</v>
      </c>
      <c r="AW149" s="1015">
        <v>0</v>
      </c>
      <c r="AX149" s="1053">
        <v>0</v>
      </c>
      <c r="AY149" s="1015">
        <v>0</v>
      </c>
      <c r="AZ149" s="1053">
        <v>0</v>
      </c>
      <c r="BA149" s="1015">
        <v>0</v>
      </c>
      <c r="BB149" s="1015">
        <v>0</v>
      </c>
      <c r="BC149" s="1015">
        <v>0</v>
      </c>
      <c r="BD149" s="1015">
        <v>0</v>
      </c>
      <c r="BG149" s="1057">
        <v>606200000</v>
      </c>
      <c r="BH149" s="1057">
        <v>0</v>
      </c>
      <c r="BI149" s="1057">
        <v>6200000</v>
      </c>
      <c r="BJ149" s="1057">
        <v>600000000</v>
      </c>
      <c r="BK149" s="1057">
        <v>0</v>
      </c>
      <c r="BL149" s="1057">
        <v>0</v>
      </c>
      <c r="BM149" s="1057">
        <v>0</v>
      </c>
      <c r="BN149" s="1057">
        <v>0</v>
      </c>
      <c r="BO149" s="1057">
        <v>0</v>
      </c>
      <c r="BP149" s="1057">
        <v>0</v>
      </c>
      <c r="BQ149" s="1057">
        <v>0</v>
      </c>
      <c r="BR149" s="1057">
        <v>0</v>
      </c>
      <c r="BS149" s="1057">
        <v>0</v>
      </c>
      <c r="BT149" s="1057">
        <v>0</v>
      </c>
    </row>
    <row r="150" spans="1:72" ht="23.1" customHeight="1" x14ac:dyDescent="0.2">
      <c r="A150" s="1008" t="str">
        <f t="shared" si="1"/>
        <v>A35310</v>
      </c>
      <c r="B150" s="1403" t="s">
        <v>361</v>
      </c>
      <c r="C150" s="1378"/>
      <c r="D150" s="1403" t="s">
        <v>748</v>
      </c>
      <c r="E150" s="1378"/>
      <c r="F150" s="1403" t="s">
        <v>743</v>
      </c>
      <c r="G150" s="1378"/>
      <c r="H150" s="1403" t="s">
        <v>748</v>
      </c>
      <c r="I150" s="1378"/>
      <c r="J150" s="1403"/>
      <c r="K150" s="1378"/>
      <c r="L150" s="1378"/>
      <c r="M150" s="1403"/>
      <c r="N150" s="1378"/>
      <c r="O150" s="1378"/>
      <c r="P150" s="1403"/>
      <c r="Q150" s="1378"/>
      <c r="R150" s="1403"/>
      <c r="S150" s="1378"/>
      <c r="T150" s="1402" t="s">
        <v>775</v>
      </c>
      <c r="U150" s="1378"/>
      <c r="V150" s="1378"/>
      <c r="W150" s="1378"/>
      <c r="X150" s="1378"/>
      <c r="Y150" s="1378"/>
      <c r="Z150" s="1378"/>
      <c r="AA150" s="1378"/>
      <c r="AB150" s="1403" t="s">
        <v>732</v>
      </c>
      <c r="AC150" s="1378"/>
      <c r="AD150" s="1378"/>
      <c r="AE150" s="1378"/>
      <c r="AF150" s="1378"/>
      <c r="AG150" s="1403" t="s">
        <v>733</v>
      </c>
      <c r="AH150" s="1378"/>
      <c r="AI150" s="1378"/>
      <c r="AJ150" s="1016" t="s">
        <v>417</v>
      </c>
      <c r="AK150" s="1404" t="s">
        <v>734</v>
      </c>
      <c r="AL150" s="1378"/>
      <c r="AM150" s="1378"/>
      <c r="AN150" s="1378"/>
      <c r="AO150" s="1378"/>
      <c r="AP150" s="1378"/>
      <c r="AQ150" s="1015">
        <v>606200000</v>
      </c>
      <c r="AR150" s="1053">
        <v>0</v>
      </c>
      <c r="AS150" s="1015">
        <v>6200000</v>
      </c>
      <c r="AT150" s="1015">
        <v>600000000</v>
      </c>
      <c r="AU150" s="1015">
        <v>0</v>
      </c>
      <c r="AV150" s="1053">
        <v>0</v>
      </c>
      <c r="AW150" s="1015">
        <v>0</v>
      </c>
      <c r="AX150" s="1053">
        <v>0</v>
      </c>
      <c r="AY150" s="1015">
        <v>0</v>
      </c>
      <c r="AZ150" s="1053">
        <v>0</v>
      </c>
      <c r="BA150" s="1015">
        <v>0</v>
      </c>
      <c r="BB150" s="1015">
        <v>0</v>
      </c>
      <c r="BC150" s="1015">
        <v>0</v>
      </c>
      <c r="BD150" s="1015">
        <v>0</v>
      </c>
      <c r="BG150" s="1057">
        <v>606200000</v>
      </c>
      <c r="BH150" s="1057">
        <v>0</v>
      </c>
      <c r="BI150" s="1057">
        <v>6200000</v>
      </c>
      <c r="BJ150" s="1057">
        <v>600000000</v>
      </c>
      <c r="BK150" s="1057">
        <v>0</v>
      </c>
      <c r="BL150" s="1057">
        <v>0</v>
      </c>
      <c r="BM150" s="1057">
        <v>0</v>
      </c>
      <c r="BN150" s="1057">
        <v>0</v>
      </c>
      <c r="BO150" s="1057">
        <v>0</v>
      </c>
      <c r="BP150" s="1057">
        <v>0</v>
      </c>
      <c r="BQ150" s="1057">
        <v>0</v>
      </c>
      <c r="BR150" s="1057">
        <v>0</v>
      </c>
      <c r="BS150" s="1057">
        <v>0</v>
      </c>
      <c r="BT150" s="1057">
        <v>0</v>
      </c>
    </row>
    <row r="151" spans="1:72" ht="23.1" customHeight="1" x14ac:dyDescent="0.2">
      <c r="A151" s="1008" t="str">
        <f t="shared" si="1"/>
        <v>A3534410</v>
      </c>
      <c r="B151" s="1411" t="s">
        <v>361</v>
      </c>
      <c r="C151" s="1378"/>
      <c r="D151" s="1411" t="s">
        <v>748</v>
      </c>
      <c r="E151" s="1378"/>
      <c r="F151" s="1411" t="s">
        <v>743</v>
      </c>
      <c r="G151" s="1378"/>
      <c r="H151" s="1411" t="s">
        <v>748</v>
      </c>
      <c r="I151" s="1378"/>
      <c r="J151" s="1411" t="s">
        <v>776</v>
      </c>
      <c r="K151" s="1378"/>
      <c r="L151" s="1378"/>
      <c r="M151" s="1411"/>
      <c r="N151" s="1378"/>
      <c r="O151" s="1378"/>
      <c r="P151" s="1411"/>
      <c r="Q151" s="1378"/>
      <c r="R151" s="1411"/>
      <c r="S151" s="1378"/>
      <c r="T151" s="1412" t="s">
        <v>446</v>
      </c>
      <c r="U151" s="1378"/>
      <c r="V151" s="1378"/>
      <c r="W151" s="1378"/>
      <c r="X151" s="1378"/>
      <c r="Y151" s="1378"/>
      <c r="Z151" s="1378"/>
      <c r="AA151" s="1378"/>
      <c r="AB151" s="1411" t="s">
        <v>732</v>
      </c>
      <c r="AC151" s="1378"/>
      <c r="AD151" s="1378"/>
      <c r="AE151" s="1378"/>
      <c r="AF151" s="1378"/>
      <c r="AG151" s="1411" t="s">
        <v>733</v>
      </c>
      <c r="AH151" s="1378"/>
      <c r="AI151" s="1378"/>
      <c r="AJ151" s="1019" t="s">
        <v>417</v>
      </c>
      <c r="AK151" s="1413" t="s">
        <v>734</v>
      </c>
      <c r="AL151" s="1378"/>
      <c r="AM151" s="1378"/>
      <c r="AN151" s="1378"/>
      <c r="AO151" s="1378"/>
      <c r="AP151" s="1378"/>
      <c r="AQ151" s="1015">
        <v>606200000</v>
      </c>
      <c r="AR151" s="1053">
        <v>0</v>
      </c>
      <c r="AS151" s="1015">
        <v>6200000</v>
      </c>
      <c r="AT151" s="1015">
        <v>600000000</v>
      </c>
      <c r="AU151" s="1015">
        <v>0</v>
      </c>
      <c r="AV151" s="1053">
        <v>0</v>
      </c>
      <c r="AW151" s="1015">
        <v>0</v>
      </c>
      <c r="AX151" s="1053">
        <v>0</v>
      </c>
      <c r="AY151" s="1015">
        <v>0</v>
      </c>
      <c r="AZ151" s="1053">
        <v>0</v>
      </c>
      <c r="BA151" s="1015">
        <v>0</v>
      </c>
      <c r="BB151" s="1015">
        <v>0</v>
      </c>
      <c r="BC151" s="1015">
        <v>0</v>
      </c>
      <c r="BD151" s="1015">
        <v>0</v>
      </c>
      <c r="BG151" s="1057">
        <v>606200000</v>
      </c>
      <c r="BH151" s="1057">
        <v>0</v>
      </c>
      <c r="BI151" s="1057">
        <v>6200000</v>
      </c>
      <c r="BJ151" s="1057">
        <v>600000000</v>
      </c>
      <c r="BK151" s="1057">
        <v>0</v>
      </c>
      <c r="BL151" s="1057">
        <v>0</v>
      </c>
      <c r="BM151" s="1057">
        <v>0</v>
      </c>
      <c r="BN151" s="1057">
        <v>0</v>
      </c>
      <c r="BO151" s="1057">
        <v>0</v>
      </c>
      <c r="BP151" s="1057">
        <v>0</v>
      </c>
      <c r="BQ151" s="1057">
        <v>0</v>
      </c>
      <c r="BR151" s="1057">
        <v>0</v>
      </c>
      <c r="BS151" s="1057">
        <v>0</v>
      </c>
      <c r="BT151" s="1057">
        <v>0</v>
      </c>
    </row>
    <row r="152" spans="1:72" ht="23.1" customHeight="1" x14ac:dyDescent="0.2">
      <c r="A152" s="1008" t="str">
        <f t="shared" si="1"/>
        <v>A3610</v>
      </c>
      <c r="B152" s="1403" t="s">
        <v>361</v>
      </c>
      <c r="C152" s="1378"/>
      <c r="D152" s="1403" t="s">
        <v>748</v>
      </c>
      <c r="E152" s="1378"/>
      <c r="F152" s="1403" t="s">
        <v>753</v>
      </c>
      <c r="G152" s="1378"/>
      <c r="H152" s="1403"/>
      <c r="I152" s="1378"/>
      <c r="J152" s="1403"/>
      <c r="K152" s="1378"/>
      <c r="L152" s="1378"/>
      <c r="M152" s="1403"/>
      <c r="N152" s="1378"/>
      <c r="O152" s="1378"/>
      <c r="P152" s="1403"/>
      <c r="Q152" s="1378"/>
      <c r="R152" s="1403"/>
      <c r="S152" s="1378"/>
      <c r="T152" s="1402" t="s">
        <v>777</v>
      </c>
      <c r="U152" s="1378"/>
      <c r="V152" s="1378"/>
      <c r="W152" s="1378"/>
      <c r="X152" s="1378"/>
      <c r="Y152" s="1378"/>
      <c r="Z152" s="1378"/>
      <c r="AA152" s="1378"/>
      <c r="AB152" s="1403" t="s">
        <v>732</v>
      </c>
      <c r="AC152" s="1378"/>
      <c r="AD152" s="1378"/>
      <c r="AE152" s="1378"/>
      <c r="AF152" s="1378"/>
      <c r="AG152" s="1403" t="s">
        <v>733</v>
      </c>
      <c r="AH152" s="1378"/>
      <c r="AI152" s="1378"/>
      <c r="AJ152" s="1016" t="s">
        <v>417</v>
      </c>
      <c r="AK152" s="1404" t="s">
        <v>734</v>
      </c>
      <c r="AL152" s="1378"/>
      <c r="AM152" s="1378"/>
      <c r="AN152" s="1378"/>
      <c r="AO152" s="1378"/>
      <c r="AP152" s="1378"/>
      <c r="AQ152" s="1015">
        <v>227454384116</v>
      </c>
      <c r="AR152" s="1053">
        <v>9512658156</v>
      </c>
      <c r="AS152" s="1015">
        <v>466985577</v>
      </c>
      <c r="AT152" s="1015">
        <v>33003786667</v>
      </c>
      <c r="AU152" s="1015">
        <v>0</v>
      </c>
      <c r="AV152" s="1053">
        <v>19629765667</v>
      </c>
      <c r="AW152" s="1015">
        <v>10117107511</v>
      </c>
      <c r="AX152" s="1053">
        <v>12390574642</v>
      </c>
      <c r="AY152" s="1015">
        <v>7239191025</v>
      </c>
      <c r="AZ152" s="1053">
        <v>14516091308</v>
      </c>
      <c r="BA152" s="1015">
        <v>2125516666</v>
      </c>
      <c r="BB152" s="1015">
        <v>14515767308</v>
      </c>
      <c r="BC152" s="1015">
        <v>324000</v>
      </c>
      <c r="BD152" s="1015">
        <v>0</v>
      </c>
      <c r="BG152" s="1057">
        <v>227454384116</v>
      </c>
      <c r="BH152" s="1057">
        <v>9512658156</v>
      </c>
      <c r="BI152" s="1057">
        <v>466985577</v>
      </c>
      <c r="BJ152" s="1057">
        <v>33003786667</v>
      </c>
      <c r="BK152" s="1057">
        <v>0</v>
      </c>
      <c r="BL152" s="1057">
        <v>19629765667</v>
      </c>
      <c r="BM152" s="1057">
        <v>10117107511</v>
      </c>
      <c r="BN152" s="1057">
        <v>12390574642</v>
      </c>
      <c r="BO152" s="1057">
        <v>7239191025</v>
      </c>
      <c r="BP152" s="1057">
        <v>14516091308</v>
      </c>
      <c r="BQ152" s="1057">
        <v>2125516666</v>
      </c>
      <c r="BR152" s="1057">
        <v>14515767308</v>
      </c>
      <c r="BS152" s="1057">
        <v>324000</v>
      </c>
      <c r="BT152" s="1057">
        <v>0</v>
      </c>
    </row>
    <row r="153" spans="1:72" ht="23.1" customHeight="1" x14ac:dyDescent="0.2">
      <c r="A153" s="1008" t="str">
        <f t="shared" si="1"/>
        <v>A3616</v>
      </c>
      <c r="B153" s="1403" t="s">
        <v>361</v>
      </c>
      <c r="C153" s="1378"/>
      <c r="D153" s="1403" t="s">
        <v>748</v>
      </c>
      <c r="E153" s="1378"/>
      <c r="F153" s="1403" t="s">
        <v>753</v>
      </c>
      <c r="G153" s="1378"/>
      <c r="H153" s="1403"/>
      <c r="I153" s="1378"/>
      <c r="J153" s="1403"/>
      <c r="K153" s="1378"/>
      <c r="L153" s="1378"/>
      <c r="M153" s="1403"/>
      <c r="N153" s="1378"/>
      <c r="O153" s="1378"/>
      <c r="P153" s="1403"/>
      <c r="Q153" s="1378"/>
      <c r="R153" s="1403"/>
      <c r="S153" s="1378"/>
      <c r="T153" s="1402" t="s">
        <v>777</v>
      </c>
      <c r="U153" s="1378"/>
      <c r="V153" s="1378"/>
      <c r="W153" s="1378"/>
      <c r="X153" s="1378"/>
      <c r="Y153" s="1378"/>
      <c r="Z153" s="1378"/>
      <c r="AA153" s="1378"/>
      <c r="AB153" s="1403" t="s">
        <v>732</v>
      </c>
      <c r="AC153" s="1378"/>
      <c r="AD153" s="1378"/>
      <c r="AE153" s="1378"/>
      <c r="AF153" s="1378"/>
      <c r="AG153" s="1403" t="s">
        <v>735</v>
      </c>
      <c r="AH153" s="1378"/>
      <c r="AI153" s="1378"/>
      <c r="AJ153" s="1016" t="s">
        <v>370</v>
      </c>
      <c r="AK153" s="1404" t="s">
        <v>737</v>
      </c>
      <c r="AL153" s="1378"/>
      <c r="AM153" s="1378"/>
      <c r="AN153" s="1378"/>
      <c r="AO153" s="1378"/>
      <c r="AP153" s="1378"/>
      <c r="AQ153" s="1015">
        <v>64533630000</v>
      </c>
      <c r="AR153" s="1053">
        <v>1044682567</v>
      </c>
      <c r="AS153" s="1015">
        <v>21330501344</v>
      </c>
      <c r="AT153" s="1015">
        <v>0</v>
      </c>
      <c r="AU153" s="1015">
        <v>0</v>
      </c>
      <c r="AV153" s="1053">
        <v>24404931176</v>
      </c>
      <c r="AW153" s="1015">
        <v>23360248609</v>
      </c>
      <c r="AX153" s="1053">
        <v>15386424828.5</v>
      </c>
      <c r="AY153" s="1015">
        <v>9018506347.5</v>
      </c>
      <c r="AZ153" s="1053">
        <v>14942321216.5</v>
      </c>
      <c r="BA153" s="1015">
        <v>444103612</v>
      </c>
      <c r="BB153" s="1015">
        <v>14942321216.5</v>
      </c>
      <c r="BC153" s="1015">
        <v>0</v>
      </c>
      <c r="BD153" s="1015">
        <v>0</v>
      </c>
      <c r="BG153" s="1057">
        <v>64533630000</v>
      </c>
      <c r="BH153" s="1057">
        <v>1044682567</v>
      </c>
      <c r="BI153" s="1057">
        <v>21330501344</v>
      </c>
      <c r="BJ153" s="1057">
        <v>0</v>
      </c>
      <c r="BK153" s="1057">
        <v>0</v>
      </c>
      <c r="BL153" s="1057">
        <v>24404931176</v>
      </c>
      <c r="BM153" s="1057">
        <v>23360248609</v>
      </c>
      <c r="BN153" s="1057">
        <v>15386424828.5</v>
      </c>
      <c r="BO153" s="1057">
        <v>9018506347.5</v>
      </c>
      <c r="BP153" s="1057">
        <v>14942321216.5</v>
      </c>
      <c r="BQ153" s="1057">
        <v>444103612</v>
      </c>
      <c r="BR153" s="1057">
        <v>14942321216.5</v>
      </c>
      <c r="BS153" s="1057">
        <v>0</v>
      </c>
      <c r="BT153" s="1057">
        <v>0</v>
      </c>
    </row>
    <row r="154" spans="1:72" ht="23.1" customHeight="1" x14ac:dyDescent="0.2">
      <c r="A154" s="1008" t="str">
        <f t="shared" si="1"/>
        <v>A36110</v>
      </c>
      <c r="B154" s="1403" t="s">
        <v>361</v>
      </c>
      <c r="C154" s="1378"/>
      <c r="D154" s="1403" t="s">
        <v>748</v>
      </c>
      <c r="E154" s="1378"/>
      <c r="F154" s="1403" t="s">
        <v>753</v>
      </c>
      <c r="G154" s="1378"/>
      <c r="H154" s="1403" t="s">
        <v>738</v>
      </c>
      <c r="I154" s="1378"/>
      <c r="J154" s="1403"/>
      <c r="K154" s="1378"/>
      <c r="L154" s="1378"/>
      <c r="M154" s="1403"/>
      <c r="N154" s="1378"/>
      <c r="O154" s="1378"/>
      <c r="P154" s="1403"/>
      <c r="Q154" s="1378"/>
      <c r="R154" s="1403"/>
      <c r="S154" s="1378"/>
      <c r="T154" s="1402" t="s">
        <v>447</v>
      </c>
      <c r="U154" s="1378"/>
      <c r="V154" s="1378"/>
      <c r="W154" s="1378"/>
      <c r="X154" s="1378"/>
      <c r="Y154" s="1378"/>
      <c r="Z154" s="1378"/>
      <c r="AA154" s="1378"/>
      <c r="AB154" s="1403" t="s">
        <v>732</v>
      </c>
      <c r="AC154" s="1378"/>
      <c r="AD154" s="1378"/>
      <c r="AE154" s="1378"/>
      <c r="AF154" s="1378"/>
      <c r="AG154" s="1403" t="s">
        <v>733</v>
      </c>
      <c r="AH154" s="1378"/>
      <c r="AI154" s="1378"/>
      <c r="AJ154" s="1016" t="s">
        <v>417</v>
      </c>
      <c r="AK154" s="1404" t="s">
        <v>734</v>
      </c>
      <c r="AL154" s="1378"/>
      <c r="AM154" s="1378"/>
      <c r="AN154" s="1378"/>
      <c r="AO154" s="1378"/>
      <c r="AP154" s="1378"/>
      <c r="AQ154" s="1015">
        <v>764000000</v>
      </c>
      <c r="AR154" s="1053">
        <v>12658156</v>
      </c>
      <c r="AS154" s="1015">
        <v>462604794</v>
      </c>
      <c r="AT154" s="1015">
        <v>0</v>
      </c>
      <c r="AU154" s="1015">
        <v>0</v>
      </c>
      <c r="AV154" s="1053">
        <v>0</v>
      </c>
      <c r="AW154" s="1015">
        <v>12658156</v>
      </c>
      <c r="AX154" s="1053">
        <v>0</v>
      </c>
      <c r="AY154" s="1015">
        <v>0</v>
      </c>
      <c r="AZ154" s="1053">
        <v>0</v>
      </c>
      <c r="BA154" s="1015">
        <v>0</v>
      </c>
      <c r="BB154" s="1015">
        <v>0</v>
      </c>
      <c r="BC154" s="1015">
        <v>0</v>
      </c>
      <c r="BD154" s="1015">
        <v>0</v>
      </c>
      <c r="BG154" s="1057">
        <v>764000000</v>
      </c>
      <c r="BH154" s="1057">
        <v>12658156</v>
      </c>
      <c r="BI154" s="1057">
        <v>462604794</v>
      </c>
      <c r="BJ154" s="1057">
        <v>0</v>
      </c>
      <c r="BK154" s="1057">
        <v>0</v>
      </c>
      <c r="BL154" s="1057">
        <v>0</v>
      </c>
      <c r="BM154" s="1057">
        <v>12658156</v>
      </c>
      <c r="BN154" s="1057">
        <v>0</v>
      </c>
      <c r="BO154" s="1057">
        <v>0</v>
      </c>
      <c r="BP154" s="1057">
        <v>0</v>
      </c>
      <c r="BQ154" s="1057">
        <v>0</v>
      </c>
      <c r="BR154" s="1057">
        <v>0</v>
      </c>
      <c r="BS154" s="1057">
        <v>0</v>
      </c>
      <c r="BT154" s="1057">
        <v>0</v>
      </c>
    </row>
    <row r="155" spans="1:72" ht="23.1" customHeight="1" x14ac:dyDescent="0.2">
      <c r="A155" s="1008" t="str">
        <f t="shared" ref="A155:A218" si="2">+B155&amp;D155&amp;F155&amp;H155&amp;J155&amp;M155&amp;AJ155</f>
        <v>A361110</v>
      </c>
      <c r="B155" s="1411" t="s">
        <v>361</v>
      </c>
      <c r="C155" s="1378"/>
      <c r="D155" s="1411" t="s">
        <v>748</v>
      </c>
      <c r="E155" s="1378"/>
      <c r="F155" s="1411" t="s">
        <v>753</v>
      </c>
      <c r="G155" s="1378"/>
      <c r="H155" s="1411" t="s">
        <v>738</v>
      </c>
      <c r="I155" s="1378"/>
      <c r="J155" s="1411" t="s">
        <v>738</v>
      </c>
      <c r="K155" s="1378"/>
      <c r="L155" s="1378"/>
      <c r="M155" s="1411"/>
      <c r="N155" s="1378"/>
      <c r="O155" s="1378"/>
      <c r="P155" s="1411"/>
      <c r="Q155" s="1378"/>
      <c r="R155" s="1411"/>
      <c r="S155" s="1378"/>
      <c r="T155" s="1412" t="s">
        <v>447</v>
      </c>
      <c r="U155" s="1378"/>
      <c r="V155" s="1378"/>
      <c r="W155" s="1378"/>
      <c r="X155" s="1378"/>
      <c r="Y155" s="1378"/>
      <c r="Z155" s="1378"/>
      <c r="AA155" s="1378"/>
      <c r="AB155" s="1411" t="s">
        <v>732</v>
      </c>
      <c r="AC155" s="1378"/>
      <c r="AD155" s="1378"/>
      <c r="AE155" s="1378"/>
      <c r="AF155" s="1378"/>
      <c r="AG155" s="1411" t="s">
        <v>733</v>
      </c>
      <c r="AH155" s="1378"/>
      <c r="AI155" s="1378"/>
      <c r="AJ155" s="1019" t="s">
        <v>417</v>
      </c>
      <c r="AK155" s="1413" t="s">
        <v>734</v>
      </c>
      <c r="AL155" s="1378"/>
      <c r="AM155" s="1378"/>
      <c r="AN155" s="1378"/>
      <c r="AO155" s="1378"/>
      <c r="AP155" s="1378"/>
      <c r="AQ155" s="1015">
        <v>764000000</v>
      </c>
      <c r="AR155" s="1053">
        <v>12658156</v>
      </c>
      <c r="AS155" s="1015">
        <v>462604794</v>
      </c>
      <c r="AT155" s="1015">
        <v>0</v>
      </c>
      <c r="AU155" s="1015">
        <v>0</v>
      </c>
      <c r="AV155" s="1053">
        <v>0</v>
      </c>
      <c r="AW155" s="1015">
        <v>12658156</v>
      </c>
      <c r="AX155" s="1053">
        <v>0</v>
      </c>
      <c r="AY155" s="1015">
        <v>0</v>
      </c>
      <c r="AZ155" s="1053">
        <v>0</v>
      </c>
      <c r="BA155" s="1015">
        <v>0</v>
      </c>
      <c r="BB155" s="1015">
        <v>0</v>
      </c>
      <c r="BC155" s="1015">
        <v>0</v>
      </c>
      <c r="BD155" s="1015">
        <v>0</v>
      </c>
      <c r="BG155" s="1057">
        <v>764000000</v>
      </c>
      <c r="BH155" s="1057">
        <v>12658156</v>
      </c>
      <c r="BI155" s="1057">
        <v>462604794</v>
      </c>
      <c r="BJ155" s="1057">
        <v>0</v>
      </c>
      <c r="BK155" s="1057">
        <v>0</v>
      </c>
      <c r="BL155" s="1057">
        <v>0</v>
      </c>
      <c r="BM155" s="1057">
        <v>12658156</v>
      </c>
      <c r="BN155" s="1057">
        <v>0</v>
      </c>
      <c r="BO155" s="1057">
        <v>0</v>
      </c>
      <c r="BP155" s="1057">
        <v>0</v>
      </c>
      <c r="BQ155" s="1057">
        <v>0</v>
      </c>
      <c r="BR155" s="1057">
        <v>0</v>
      </c>
      <c r="BS155" s="1057">
        <v>0</v>
      </c>
      <c r="BT155" s="1057">
        <v>0</v>
      </c>
    </row>
    <row r="156" spans="1:72" ht="23.1" customHeight="1" x14ac:dyDescent="0.2">
      <c r="A156" s="1008" t="str">
        <f t="shared" si="2"/>
        <v>A3611210</v>
      </c>
      <c r="B156" s="1411" t="s">
        <v>361</v>
      </c>
      <c r="C156" s="1378"/>
      <c r="D156" s="1411" t="s">
        <v>748</v>
      </c>
      <c r="E156" s="1378"/>
      <c r="F156" s="1411" t="s">
        <v>753</v>
      </c>
      <c r="G156" s="1378"/>
      <c r="H156" s="1411" t="s">
        <v>738</v>
      </c>
      <c r="I156" s="1378"/>
      <c r="J156" s="1411" t="s">
        <v>738</v>
      </c>
      <c r="K156" s="1378"/>
      <c r="L156" s="1378"/>
      <c r="M156" s="1411" t="s">
        <v>741</v>
      </c>
      <c r="N156" s="1378"/>
      <c r="O156" s="1378"/>
      <c r="P156" s="1411"/>
      <c r="Q156" s="1378"/>
      <c r="R156" s="1411"/>
      <c r="S156" s="1378"/>
      <c r="T156" s="1412" t="s">
        <v>577</v>
      </c>
      <c r="U156" s="1378"/>
      <c r="V156" s="1378"/>
      <c r="W156" s="1378"/>
      <c r="X156" s="1378"/>
      <c r="Y156" s="1378"/>
      <c r="Z156" s="1378"/>
      <c r="AA156" s="1378"/>
      <c r="AB156" s="1411" t="s">
        <v>732</v>
      </c>
      <c r="AC156" s="1378"/>
      <c r="AD156" s="1378"/>
      <c r="AE156" s="1378"/>
      <c r="AF156" s="1378"/>
      <c r="AG156" s="1411" t="s">
        <v>733</v>
      </c>
      <c r="AH156" s="1378"/>
      <c r="AI156" s="1378"/>
      <c r="AJ156" s="1019" t="s">
        <v>417</v>
      </c>
      <c r="AK156" s="1413" t="s">
        <v>734</v>
      </c>
      <c r="AL156" s="1378"/>
      <c r="AM156" s="1378"/>
      <c r="AN156" s="1378"/>
      <c r="AO156" s="1378"/>
      <c r="AP156" s="1378"/>
      <c r="AQ156" s="1015">
        <v>764000000</v>
      </c>
      <c r="AR156" s="1053">
        <v>12658156</v>
      </c>
      <c r="AS156" s="1015">
        <v>462604794</v>
      </c>
      <c r="AT156" s="1015">
        <v>0</v>
      </c>
      <c r="AU156" s="1015">
        <v>0</v>
      </c>
      <c r="AV156" s="1053">
        <v>0</v>
      </c>
      <c r="AW156" s="1015">
        <v>12658156</v>
      </c>
      <c r="AX156" s="1053">
        <v>0</v>
      </c>
      <c r="AY156" s="1015">
        <v>0</v>
      </c>
      <c r="AZ156" s="1053">
        <v>0</v>
      </c>
      <c r="BA156" s="1015">
        <v>0</v>
      </c>
      <c r="BB156" s="1015">
        <v>0</v>
      </c>
      <c r="BC156" s="1015">
        <v>0</v>
      </c>
      <c r="BD156" s="1015">
        <v>0</v>
      </c>
      <c r="BG156" s="1057">
        <v>764000000</v>
      </c>
      <c r="BH156" s="1057">
        <v>12658156</v>
      </c>
      <c r="BI156" s="1057">
        <v>462604794</v>
      </c>
      <c r="BJ156" s="1057">
        <v>0</v>
      </c>
      <c r="BK156" s="1057">
        <v>0</v>
      </c>
      <c r="BL156" s="1057">
        <v>0</v>
      </c>
      <c r="BM156" s="1057">
        <v>12658156</v>
      </c>
      <c r="BN156" s="1057">
        <v>0</v>
      </c>
      <c r="BO156" s="1057">
        <v>0</v>
      </c>
      <c r="BP156" s="1057">
        <v>0</v>
      </c>
      <c r="BQ156" s="1057">
        <v>0</v>
      </c>
      <c r="BR156" s="1057">
        <v>0</v>
      </c>
      <c r="BS156" s="1057">
        <v>0</v>
      </c>
      <c r="BT156" s="1057">
        <v>0</v>
      </c>
    </row>
    <row r="157" spans="1:72" ht="23.1" customHeight="1" x14ac:dyDescent="0.2">
      <c r="A157" s="1008" t="str">
        <f t="shared" si="2"/>
        <v>A36310</v>
      </c>
      <c r="B157" s="1403" t="s">
        <v>361</v>
      </c>
      <c r="C157" s="1378"/>
      <c r="D157" s="1403" t="s">
        <v>748</v>
      </c>
      <c r="E157" s="1378"/>
      <c r="F157" s="1403" t="s">
        <v>753</v>
      </c>
      <c r="G157" s="1378"/>
      <c r="H157" s="1403" t="s">
        <v>748</v>
      </c>
      <c r="I157" s="1378"/>
      <c r="J157" s="1403"/>
      <c r="K157" s="1378"/>
      <c r="L157" s="1378"/>
      <c r="M157" s="1403"/>
      <c r="N157" s="1378"/>
      <c r="O157" s="1378"/>
      <c r="P157" s="1403"/>
      <c r="Q157" s="1378"/>
      <c r="R157" s="1403"/>
      <c r="S157" s="1378"/>
      <c r="T157" s="1402" t="s">
        <v>778</v>
      </c>
      <c r="U157" s="1378"/>
      <c r="V157" s="1378"/>
      <c r="W157" s="1378"/>
      <c r="X157" s="1378"/>
      <c r="Y157" s="1378"/>
      <c r="Z157" s="1378"/>
      <c r="AA157" s="1378"/>
      <c r="AB157" s="1403" t="s">
        <v>732</v>
      </c>
      <c r="AC157" s="1378"/>
      <c r="AD157" s="1378"/>
      <c r="AE157" s="1378"/>
      <c r="AF157" s="1378"/>
      <c r="AG157" s="1403" t="s">
        <v>733</v>
      </c>
      <c r="AH157" s="1378"/>
      <c r="AI157" s="1378"/>
      <c r="AJ157" s="1016" t="s">
        <v>417</v>
      </c>
      <c r="AK157" s="1404" t="s">
        <v>734</v>
      </c>
      <c r="AL157" s="1378"/>
      <c r="AM157" s="1378"/>
      <c r="AN157" s="1378"/>
      <c r="AO157" s="1378"/>
      <c r="AP157" s="1378"/>
      <c r="AQ157" s="1015">
        <v>226690384116</v>
      </c>
      <c r="AR157" s="1053">
        <v>9500000000</v>
      </c>
      <c r="AS157" s="1015">
        <v>4380783</v>
      </c>
      <c r="AT157" s="1015">
        <v>33003786667</v>
      </c>
      <c r="AU157" s="1015">
        <v>0</v>
      </c>
      <c r="AV157" s="1053">
        <v>19629765667</v>
      </c>
      <c r="AW157" s="1015">
        <v>10129765667</v>
      </c>
      <c r="AX157" s="1053">
        <v>12390574642</v>
      </c>
      <c r="AY157" s="1015">
        <v>7239191025</v>
      </c>
      <c r="AZ157" s="1053">
        <v>14516091308</v>
      </c>
      <c r="BA157" s="1015">
        <v>2125516666</v>
      </c>
      <c r="BB157" s="1015">
        <v>14515767308</v>
      </c>
      <c r="BC157" s="1015">
        <v>324000</v>
      </c>
      <c r="BD157" s="1015">
        <v>0</v>
      </c>
      <c r="BG157" s="1057">
        <v>226690384116</v>
      </c>
      <c r="BH157" s="1057">
        <v>9500000000</v>
      </c>
      <c r="BI157" s="1057">
        <v>4380783</v>
      </c>
      <c r="BJ157" s="1057">
        <v>33003786667</v>
      </c>
      <c r="BK157" s="1057">
        <v>0</v>
      </c>
      <c r="BL157" s="1057">
        <v>19629765667</v>
      </c>
      <c r="BM157" s="1057">
        <v>10129765667</v>
      </c>
      <c r="BN157" s="1057">
        <v>12390574642</v>
      </c>
      <c r="BO157" s="1057">
        <v>7239191025</v>
      </c>
      <c r="BP157" s="1057">
        <v>14516091308</v>
      </c>
      <c r="BQ157" s="1057">
        <v>2125516666</v>
      </c>
      <c r="BR157" s="1057">
        <v>14515767308</v>
      </c>
      <c r="BS157" s="1057">
        <v>324000</v>
      </c>
      <c r="BT157" s="1057">
        <v>0</v>
      </c>
    </row>
    <row r="158" spans="1:72" ht="23.1" customHeight="1" x14ac:dyDescent="0.2">
      <c r="A158" s="1008" t="str">
        <f t="shared" si="2"/>
        <v>A36316</v>
      </c>
      <c r="B158" s="1403" t="s">
        <v>361</v>
      </c>
      <c r="C158" s="1378"/>
      <c r="D158" s="1403" t="s">
        <v>748</v>
      </c>
      <c r="E158" s="1378"/>
      <c r="F158" s="1403" t="s">
        <v>753</v>
      </c>
      <c r="G158" s="1378"/>
      <c r="H158" s="1403" t="s">
        <v>748</v>
      </c>
      <c r="I158" s="1378"/>
      <c r="J158" s="1403"/>
      <c r="K158" s="1378"/>
      <c r="L158" s="1378"/>
      <c r="M158" s="1403"/>
      <c r="N158" s="1378"/>
      <c r="O158" s="1378"/>
      <c r="P158" s="1403"/>
      <c r="Q158" s="1378"/>
      <c r="R158" s="1403"/>
      <c r="S158" s="1378"/>
      <c r="T158" s="1402" t="s">
        <v>778</v>
      </c>
      <c r="U158" s="1378"/>
      <c r="V158" s="1378"/>
      <c r="W158" s="1378"/>
      <c r="X158" s="1378"/>
      <c r="Y158" s="1378"/>
      <c r="Z158" s="1378"/>
      <c r="AA158" s="1378"/>
      <c r="AB158" s="1403" t="s">
        <v>732</v>
      </c>
      <c r="AC158" s="1378"/>
      <c r="AD158" s="1378"/>
      <c r="AE158" s="1378"/>
      <c r="AF158" s="1378"/>
      <c r="AG158" s="1403" t="s">
        <v>735</v>
      </c>
      <c r="AH158" s="1378"/>
      <c r="AI158" s="1378"/>
      <c r="AJ158" s="1016" t="s">
        <v>370</v>
      </c>
      <c r="AK158" s="1404" t="s">
        <v>737</v>
      </c>
      <c r="AL158" s="1378"/>
      <c r="AM158" s="1378"/>
      <c r="AN158" s="1378"/>
      <c r="AO158" s="1378"/>
      <c r="AP158" s="1378"/>
      <c r="AQ158" s="1015">
        <v>64533630000</v>
      </c>
      <c r="AR158" s="1053">
        <v>1044682567</v>
      </c>
      <c r="AS158" s="1015">
        <v>21330501344</v>
      </c>
      <c r="AT158" s="1015">
        <v>0</v>
      </c>
      <c r="AU158" s="1015">
        <v>0</v>
      </c>
      <c r="AV158" s="1053">
        <v>24404931176</v>
      </c>
      <c r="AW158" s="1015">
        <v>23360248609</v>
      </c>
      <c r="AX158" s="1053">
        <v>15386424828.5</v>
      </c>
      <c r="AY158" s="1015">
        <v>9018506347.5</v>
      </c>
      <c r="AZ158" s="1053">
        <v>14942321216.5</v>
      </c>
      <c r="BA158" s="1015">
        <v>444103612</v>
      </c>
      <c r="BB158" s="1015">
        <v>14942321216.5</v>
      </c>
      <c r="BC158" s="1015">
        <v>0</v>
      </c>
      <c r="BD158" s="1015">
        <v>0</v>
      </c>
      <c r="BG158" s="1057">
        <v>64533630000</v>
      </c>
      <c r="BH158" s="1057">
        <v>1044682567</v>
      </c>
      <c r="BI158" s="1057">
        <v>21330501344</v>
      </c>
      <c r="BJ158" s="1057">
        <v>0</v>
      </c>
      <c r="BK158" s="1057">
        <v>0</v>
      </c>
      <c r="BL158" s="1057">
        <v>24404931176</v>
      </c>
      <c r="BM158" s="1057">
        <v>23360248609</v>
      </c>
      <c r="BN158" s="1057">
        <v>15386424828.5</v>
      </c>
      <c r="BO158" s="1057">
        <v>9018506347.5</v>
      </c>
      <c r="BP158" s="1057">
        <v>14942321216.5</v>
      </c>
      <c r="BQ158" s="1057">
        <v>444103612</v>
      </c>
      <c r="BR158" s="1057">
        <v>14942321216.5</v>
      </c>
      <c r="BS158" s="1057">
        <v>0</v>
      </c>
      <c r="BT158" s="1057">
        <v>0</v>
      </c>
    </row>
    <row r="159" spans="1:72" ht="23.1" customHeight="1" x14ac:dyDescent="0.2">
      <c r="A159" s="1008" t="str">
        <f t="shared" si="2"/>
        <v>A363410</v>
      </c>
      <c r="B159" s="1411" t="s">
        <v>361</v>
      </c>
      <c r="C159" s="1378"/>
      <c r="D159" s="1411" t="s">
        <v>748</v>
      </c>
      <c r="E159" s="1378"/>
      <c r="F159" s="1411" t="s">
        <v>753</v>
      </c>
      <c r="G159" s="1378"/>
      <c r="H159" s="1411" t="s">
        <v>748</v>
      </c>
      <c r="I159" s="1378"/>
      <c r="J159" s="1411" t="s">
        <v>742</v>
      </c>
      <c r="K159" s="1378"/>
      <c r="L159" s="1378"/>
      <c r="M159" s="1411"/>
      <c r="N159" s="1378"/>
      <c r="O159" s="1378"/>
      <c r="P159" s="1411"/>
      <c r="Q159" s="1378"/>
      <c r="R159" s="1411"/>
      <c r="S159" s="1378"/>
      <c r="T159" s="1412" t="s">
        <v>448</v>
      </c>
      <c r="U159" s="1378"/>
      <c r="V159" s="1378"/>
      <c r="W159" s="1378"/>
      <c r="X159" s="1378"/>
      <c r="Y159" s="1378"/>
      <c r="Z159" s="1378"/>
      <c r="AA159" s="1378"/>
      <c r="AB159" s="1411" t="s">
        <v>732</v>
      </c>
      <c r="AC159" s="1378"/>
      <c r="AD159" s="1378"/>
      <c r="AE159" s="1378"/>
      <c r="AF159" s="1378"/>
      <c r="AG159" s="1411" t="s">
        <v>733</v>
      </c>
      <c r="AH159" s="1378"/>
      <c r="AI159" s="1378"/>
      <c r="AJ159" s="1019" t="s">
        <v>417</v>
      </c>
      <c r="AK159" s="1413" t="s">
        <v>734</v>
      </c>
      <c r="AL159" s="1378"/>
      <c r="AM159" s="1378"/>
      <c r="AN159" s="1378"/>
      <c r="AO159" s="1378"/>
      <c r="AP159" s="1378"/>
      <c r="AQ159" s="1015">
        <v>355500000</v>
      </c>
      <c r="AR159" s="1053">
        <v>0</v>
      </c>
      <c r="AS159" s="1015">
        <v>0</v>
      </c>
      <c r="AT159" s="1015">
        <v>0</v>
      </c>
      <c r="AU159" s="1015">
        <v>0</v>
      </c>
      <c r="AV159" s="1053">
        <v>7500000</v>
      </c>
      <c r="AW159" s="1015">
        <v>7500000</v>
      </c>
      <c r="AX159" s="1053">
        <v>36767464</v>
      </c>
      <c r="AY159" s="1015">
        <v>29267464</v>
      </c>
      <c r="AZ159" s="1053">
        <v>36767464</v>
      </c>
      <c r="BA159" s="1015">
        <v>0</v>
      </c>
      <c r="BB159" s="1015">
        <v>36767464</v>
      </c>
      <c r="BC159" s="1015">
        <v>0</v>
      </c>
      <c r="BD159" s="1015">
        <v>0</v>
      </c>
      <c r="BG159" s="1057">
        <v>355500000</v>
      </c>
      <c r="BH159" s="1057">
        <v>0</v>
      </c>
      <c r="BI159" s="1057">
        <v>0</v>
      </c>
      <c r="BJ159" s="1057">
        <v>0</v>
      </c>
      <c r="BK159" s="1057">
        <v>0</v>
      </c>
      <c r="BL159" s="1057">
        <v>7500000</v>
      </c>
      <c r="BM159" s="1057">
        <v>7500000</v>
      </c>
      <c r="BN159" s="1057">
        <v>36767464</v>
      </c>
      <c r="BO159" s="1057">
        <v>29267464</v>
      </c>
      <c r="BP159" s="1057">
        <v>36767464</v>
      </c>
      <c r="BQ159" s="1057">
        <v>0</v>
      </c>
      <c r="BR159" s="1057">
        <v>36767464</v>
      </c>
      <c r="BS159" s="1057">
        <v>0</v>
      </c>
      <c r="BT159" s="1057">
        <v>0</v>
      </c>
    </row>
    <row r="160" spans="1:72" ht="23.1" customHeight="1" x14ac:dyDescent="0.2">
      <c r="A160" s="1008" t="str">
        <f t="shared" si="2"/>
        <v>A363710</v>
      </c>
      <c r="B160" s="1411" t="s">
        <v>361</v>
      </c>
      <c r="C160" s="1378"/>
      <c r="D160" s="1411" t="s">
        <v>748</v>
      </c>
      <c r="E160" s="1378"/>
      <c r="F160" s="1411" t="s">
        <v>753</v>
      </c>
      <c r="G160" s="1378"/>
      <c r="H160" s="1411" t="s">
        <v>748</v>
      </c>
      <c r="I160" s="1378"/>
      <c r="J160" s="1411" t="s">
        <v>754</v>
      </c>
      <c r="K160" s="1378"/>
      <c r="L160" s="1378"/>
      <c r="M160" s="1411"/>
      <c r="N160" s="1378"/>
      <c r="O160" s="1378"/>
      <c r="P160" s="1411"/>
      <c r="Q160" s="1378"/>
      <c r="R160" s="1411"/>
      <c r="S160" s="1378"/>
      <c r="T160" s="1412" t="s">
        <v>449</v>
      </c>
      <c r="U160" s="1378"/>
      <c r="V160" s="1378"/>
      <c r="W160" s="1378"/>
      <c r="X160" s="1378"/>
      <c r="Y160" s="1378"/>
      <c r="Z160" s="1378"/>
      <c r="AA160" s="1378"/>
      <c r="AB160" s="1411" t="s">
        <v>732</v>
      </c>
      <c r="AC160" s="1378"/>
      <c r="AD160" s="1378"/>
      <c r="AE160" s="1378"/>
      <c r="AF160" s="1378"/>
      <c r="AG160" s="1411" t="s">
        <v>733</v>
      </c>
      <c r="AH160" s="1378"/>
      <c r="AI160" s="1378"/>
      <c r="AJ160" s="1019" t="s">
        <v>417</v>
      </c>
      <c r="AK160" s="1413" t="s">
        <v>734</v>
      </c>
      <c r="AL160" s="1378"/>
      <c r="AM160" s="1378"/>
      <c r="AN160" s="1378"/>
      <c r="AO160" s="1378"/>
      <c r="AP160" s="1378"/>
      <c r="AQ160" s="1015">
        <v>196331097449</v>
      </c>
      <c r="AR160" s="1053">
        <v>9500000000</v>
      </c>
      <c r="AS160" s="1015">
        <v>4380783</v>
      </c>
      <c r="AT160" s="1015">
        <v>3003786667</v>
      </c>
      <c r="AU160" s="1015">
        <v>0</v>
      </c>
      <c r="AV160" s="1053">
        <v>19622265667</v>
      </c>
      <c r="AW160" s="1015">
        <v>10122265667</v>
      </c>
      <c r="AX160" s="1053">
        <v>12353807178</v>
      </c>
      <c r="AY160" s="1015">
        <v>7268458489</v>
      </c>
      <c r="AZ160" s="1053">
        <v>14479323844</v>
      </c>
      <c r="BA160" s="1015">
        <v>2125516666</v>
      </c>
      <c r="BB160" s="1015">
        <v>14478999844</v>
      </c>
      <c r="BC160" s="1015">
        <v>324000</v>
      </c>
      <c r="BD160" s="1015">
        <v>0</v>
      </c>
      <c r="BG160" s="1057">
        <v>196331097449</v>
      </c>
      <c r="BH160" s="1057">
        <v>9500000000</v>
      </c>
      <c r="BI160" s="1057">
        <v>4380783</v>
      </c>
      <c r="BJ160" s="1057">
        <v>3003786667</v>
      </c>
      <c r="BK160" s="1057">
        <v>0</v>
      </c>
      <c r="BL160" s="1057">
        <v>19622265667</v>
      </c>
      <c r="BM160" s="1057">
        <v>10122265667</v>
      </c>
      <c r="BN160" s="1057">
        <v>12353807178</v>
      </c>
      <c r="BO160" s="1057">
        <v>7268458489</v>
      </c>
      <c r="BP160" s="1057">
        <v>14479323844</v>
      </c>
      <c r="BQ160" s="1057">
        <v>2125516666</v>
      </c>
      <c r="BR160" s="1057">
        <v>14478999844</v>
      </c>
      <c r="BS160" s="1057">
        <v>324000</v>
      </c>
      <c r="BT160" s="1057">
        <v>0</v>
      </c>
    </row>
    <row r="161" spans="1:72" ht="23.1" customHeight="1" x14ac:dyDescent="0.2">
      <c r="A161" s="1008" t="str">
        <f t="shared" si="2"/>
        <v>A3631116</v>
      </c>
      <c r="B161" s="1411" t="s">
        <v>361</v>
      </c>
      <c r="C161" s="1378"/>
      <c r="D161" s="1411" t="s">
        <v>748</v>
      </c>
      <c r="E161" s="1378"/>
      <c r="F161" s="1411" t="s">
        <v>753</v>
      </c>
      <c r="G161" s="1378"/>
      <c r="H161" s="1411" t="s">
        <v>748</v>
      </c>
      <c r="I161" s="1378"/>
      <c r="J161" s="1411" t="s">
        <v>433</v>
      </c>
      <c r="K161" s="1378"/>
      <c r="L161" s="1378"/>
      <c r="M161" s="1411"/>
      <c r="N161" s="1378"/>
      <c r="O161" s="1378"/>
      <c r="P161" s="1411"/>
      <c r="Q161" s="1378"/>
      <c r="R161" s="1411"/>
      <c r="S161" s="1378"/>
      <c r="T161" s="1412" t="s">
        <v>578</v>
      </c>
      <c r="U161" s="1378"/>
      <c r="V161" s="1378"/>
      <c r="W161" s="1378"/>
      <c r="X161" s="1378"/>
      <c r="Y161" s="1378"/>
      <c r="Z161" s="1378"/>
      <c r="AA161" s="1378"/>
      <c r="AB161" s="1411" t="s">
        <v>732</v>
      </c>
      <c r="AC161" s="1378"/>
      <c r="AD161" s="1378"/>
      <c r="AE161" s="1378"/>
      <c r="AF161" s="1378"/>
      <c r="AG161" s="1411" t="s">
        <v>735</v>
      </c>
      <c r="AH161" s="1378"/>
      <c r="AI161" s="1378"/>
      <c r="AJ161" s="1019" t="s">
        <v>370</v>
      </c>
      <c r="AK161" s="1413" t="s">
        <v>737</v>
      </c>
      <c r="AL161" s="1378"/>
      <c r="AM161" s="1378"/>
      <c r="AN161" s="1378"/>
      <c r="AO161" s="1378"/>
      <c r="AP161" s="1378"/>
      <c r="AQ161" s="1015">
        <v>64028730000</v>
      </c>
      <c r="AR161" s="1053">
        <v>1044682567</v>
      </c>
      <c r="AS161" s="1015">
        <v>20825601344</v>
      </c>
      <c r="AT161" s="1015">
        <v>0</v>
      </c>
      <c r="AU161" s="1015">
        <v>0</v>
      </c>
      <c r="AV161" s="1053">
        <v>24404931176</v>
      </c>
      <c r="AW161" s="1015">
        <v>23360248609</v>
      </c>
      <c r="AX161" s="1053">
        <v>15386424828.5</v>
      </c>
      <c r="AY161" s="1015">
        <v>9018506347.5</v>
      </c>
      <c r="AZ161" s="1053">
        <v>14942321216.5</v>
      </c>
      <c r="BA161" s="1015">
        <v>444103612</v>
      </c>
      <c r="BB161" s="1015">
        <v>14942321216.5</v>
      </c>
      <c r="BC161" s="1015">
        <v>0</v>
      </c>
      <c r="BD161" s="1015">
        <v>0</v>
      </c>
      <c r="BG161" s="1057">
        <v>64028730000</v>
      </c>
      <c r="BH161" s="1057">
        <v>1044682567</v>
      </c>
      <c r="BI161" s="1057">
        <v>20825601344</v>
      </c>
      <c r="BJ161" s="1057">
        <v>0</v>
      </c>
      <c r="BK161" s="1057">
        <v>0</v>
      </c>
      <c r="BL161" s="1057">
        <v>24404931176</v>
      </c>
      <c r="BM161" s="1057">
        <v>23360248609</v>
      </c>
      <c r="BN161" s="1057">
        <v>15386424828.5</v>
      </c>
      <c r="BO161" s="1057">
        <v>9018506347.5</v>
      </c>
      <c r="BP161" s="1057">
        <v>14942321216.5</v>
      </c>
      <c r="BQ161" s="1057">
        <v>444103612</v>
      </c>
      <c r="BR161" s="1057">
        <v>14942321216.5</v>
      </c>
      <c r="BS161" s="1057">
        <v>0</v>
      </c>
      <c r="BT161" s="1057">
        <v>0</v>
      </c>
    </row>
    <row r="162" spans="1:72" ht="23.1" customHeight="1" x14ac:dyDescent="0.2">
      <c r="A162" s="1008" t="str">
        <f t="shared" si="2"/>
        <v>A36311116</v>
      </c>
      <c r="B162" s="1411" t="s">
        <v>361</v>
      </c>
      <c r="C162" s="1378"/>
      <c r="D162" s="1411" t="s">
        <v>748</v>
      </c>
      <c r="E162" s="1378"/>
      <c r="F162" s="1411" t="s">
        <v>753</v>
      </c>
      <c r="G162" s="1378"/>
      <c r="H162" s="1411" t="s">
        <v>748</v>
      </c>
      <c r="I162" s="1378"/>
      <c r="J162" s="1411" t="s">
        <v>433</v>
      </c>
      <c r="K162" s="1378"/>
      <c r="L162" s="1378"/>
      <c r="M162" s="1411" t="s">
        <v>738</v>
      </c>
      <c r="N162" s="1378"/>
      <c r="O162" s="1378"/>
      <c r="P162" s="1411" t="s">
        <v>685</v>
      </c>
      <c r="Q162" s="1378"/>
      <c r="R162" s="1411" t="s">
        <v>685</v>
      </c>
      <c r="S162" s="1378"/>
      <c r="T162" s="1412" t="s">
        <v>450</v>
      </c>
      <c r="U162" s="1378"/>
      <c r="V162" s="1378"/>
      <c r="W162" s="1378"/>
      <c r="X162" s="1378"/>
      <c r="Y162" s="1378"/>
      <c r="Z162" s="1378"/>
      <c r="AA162" s="1378"/>
      <c r="AB162" s="1411" t="s">
        <v>732</v>
      </c>
      <c r="AC162" s="1378"/>
      <c r="AD162" s="1378"/>
      <c r="AE162" s="1378"/>
      <c r="AF162" s="1378"/>
      <c r="AG162" s="1411" t="s">
        <v>735</v>
      </c>
      <c r="AH162" s="1378"/>
      <c r="AI162" s="1378"/>
      <c r="AJ162" s="1019" t="s">
        <v>370</v>
      </c>
      <c r="AK162" s="1413" t="s">
        <v>737</v>
      </c>
      <c r="AL162" s="1378"/>
      <c r="AM162" s="1378"/>
      <c r="AN162" s="1378"/>
      <c r="AO162" s="1378"/>
      <c r="AP162" s="1378"/>
      <c r="AQ162" s="1015">
        <v>55879230000</v>
      </c>
      <c r="AR162" s="1053">
        <v>1044682567</v>
      </c>
      <c r="AS162" s="1015">
        <v>20825601344</v>
      </c>
      <c r="AT162" s="1015">
        <v>0</v>
      </c>
      <c r="AU162" s="1015">
        <v>0</v>
      </c>
      <c r="AV162" s="1053">
        <v>24369904991</v>
      </c>
      <c r="AW162" s="1015">
        <v>23325222424</v>
      </c>
      <c r="AX162" s="1053">
        <v>15350100288.5</v>
      </c>
      <c r="AY162" s="1015">
        <v>9019804702.5</v>
      </c>
      <c r="AZ162" s="1053">
        <v>14905996676.5</v>
      </c>
      <c r="BA162" s="1015">
        <v>444103612</v>
      </c>
      <c r="BB162" s="1015">
        <v>14905996676.5</v>
      </c>
      <c r="BC162" s="1015">
        <v>0</v>
      </c>
      <c r="BD162" s="1015">
        <v>0</v>
      </c>
      <c r="BG162" s="1057">
        <v>55879230000</v>
      </c>
      <c r="BH162" s="1057">
        <v>1044682567</v>
      </c>
      <c r="BI162" s="1057">
        <v>20825601344</v>
      </c>
      <c r="BJ162" s="1057">
        <v>0</v>
      </c>
      <c r="BK162" s="1057">
        <v>0</v>
      </c>
      <c r="BL162" s="1057">
        <v>24369904991</v>
      </c>
      <c r="BM162" s="1057">
        <v>23325222424</v>
      </c>
      <c r="BN162" s="1057">
        <v>15350100288.5</v>
      </c>
      <c r="BO162" s="1057">
        <v>9019804702.5</v>
      </c>
      <c r="BP162" s="1057">
        <v>14905996676.5</v>
      </c>
      <c r="BQ162" s="1057">
        <v>444103612</v>
      </c>
      <c r="BR162" s="1057">
        <v>14905996676.5</v>
      </c>
      <c r="BS162" s="1057">
        <v>0</v>
      </c>
      <c r="BT162" s="1057">
        <v>0</v>
      </c>
    </row>
    <row r="163" spans="1:72" ht="23.1" customHeight="1" x14ac:dyDescent="0.2">
      <c r="A163" s="1008" t="str">
        <f t="shared" si="2"/>
        <v>A36311216</v>
      </c>
      <c r="B163" s="1411" t="s">
        <v>361</v>
      </c>
      <c r="C163" s="1378"/>
      <c r="D163" s="1411" t="s">
        <v>748</v>
      </c>
      <c r="E163" s="1378"/>
      <c r="F163" s="1411" t="s">
        <v>753</v>
      </c>
      <c r="G163" s="1378"/>
      <c r="H163" s="1411" t="s">
        <v>748</v>
      </c>
      <c r="I163" s="1378"/>
      <c r="J163" s="1411" t="s">
        <v>433</v>
      </c>
      <c r="K163" s="1378"/>
      <c r="L163" s="1378"/>
      <c r="M163" s="1411" t="s">
        <v>741</v>
      </c>
      <c r="N163" s="1378"/>
      <c r="O163" s="1378"/>
      <c r="P163" s="1411" t="s">
        <v>685</v>
      </c>
      <c r="Q163" s="1378"/>
      <c r="R163" s="1411" t="s">
        <v>685</v>
      </c>
      <c r="S163" s="1378"/>
      <c r="T163" s="1412" t="s">
        <v>451</v>
      </c>
      <c r="U163" s="1378"/>
      <c r="V163" s="1378"/>
      <c r="W163" s="1378"/>
      <c r="X163" s="1378"/>
      <c r="Y163" s="1378"/>
      <c r="Z163" s="1378"/>
      <c r="AA163" s="1378"/>
      <c r="AB163" s="1411" t="s">
        <v>732</v>
      </c>
      <c r="AC163" s="1378"/>
      <c r="AD163" s="1378"/>
      <c r="AE163" s="1378"/>
      <c r="AF163" s="1378"/>
      <c r="AG163" s="1411" t="s">
        <v>735</v>
      </c>
      <c r="AH163" s="1378"/>
      <c r="AI163" s="1378"/>
      <c r="AJ163" s="1019" t="s">
        <v>370</v>
      </c>
      <c r="AK163" s="1413" t="s">
        <v>737</v>
      </c>
      <c r="AL163" s="1378"/>
      <c r="AM163" s="1378"/>
      <c r="AN163" s="1378"/>
      <c r="AO163" s="1378"/>
      <c r="AP163" s="1378"/>
      <c r="AQ163" s="1015">
        <v>8149500000</v>
      </c>
      <c r="AR163" s="1053">
        <v>0</v>
      </c>
      <c r="AS163" s="1015">
        <v>0</v>
      </c>
      <c r="AT163" s="1015">
        <v>0</v>
      </c>
      <c r="AU163" s="1015">
        <v>0</v>
      </c>
      <c r="AV163" s="1053">
        <v>35026185</v>
      </c>
      <c r="AW163" s="1015">
        <v>35026185</v>
      </c>
      <c r="AX163" s="1053">
        <v>36324540</v>
      </c>
      <c r="AY163" s="1015">
        <v>1298355</v>
      </c>
      <c r="AZ163" s="1053">
        <v>36324540</v>
      </c>
      <c r="BA163" s="1015">
        <v>0</v>
      </c>
      <c r="BB163" s="1015">
        <v>36324540</v>
      </c>
      <c r="BC163" s="1015">
        <v>0</v>
      </c>
      <c r="BD163" s="1015">
        <v>0</v>
      </c>
      <c r="BG163" s="1057">
        <v>8149500000</v>
      </c>
      <c r="BH163" s="1057">
        <v>0</v>
      </c>
      <c r="BI163" s="1057">
        <v>0</v>
      </c>
      <c r="BJ163" s="1057">
        <v>0</v>
      </c>
      <c r="BK163" s="1057">
        <v>0</v>
      </c>
      <c r="BL163" s="1057">
        <v>35026185</v>
      </c>
      <c r="BM163" s="1057">
        <v>35026185</v>
      </c>
      <c r="BN163" s="1057">
        <v>36324540</v>
      </c>
      <c r="BO163" s="1057">
        <v>1298355</v>
      </c>
      <c r="BP163" s="1057">
        <v>36324540</v>
      </c>
      <c r="BQ163" s="1057">
        <v>0</v>
      </c>
      <c r="BR163" s="1057">
        <v>36324540</v>
      </c>
      <c r="BS163" s="1057">
        <v>0</v>
      </c>
      <c r="BT163" s="1057">
        <v>0</v>
      </c>
    </row>
    <row r="164" spans="1:72" ht="23.1" customHeight="1" x14ac:dyDescent="0.2">
      <c r="A164" s="1008" t="str">
        <f t="shared" si="2"/>
        <v>A3631910</v>
      </c>
      <c r="B164" s="1411" t="s">
        <v>361</v>
      </c>
      <c r="C164" s="1378"/>
      <c r="D164" s="1411" t="s">
        <v>748</v>
      </c>
      <c r="E164" s="1378"/>
      <c r="F164" s="1411" t="s">
        <v>753</v>
      </c>
      <c r="G164" s="1378"/>
      <c r="H164" s="1411" t="s">
        <v>748</v>
      </c>
      <c r="I164" s="1378"/>
      <c r="J164" s="1411" t="s">
        <v>823</v>
      </c>
      <c r="K164" s="1378"/>
      <c r="L164" s="1378"/>
      <c r="M164" s="1411"/>
      <c r="N164" s="1378"/>
      <c r="O164" s="1378"/>
      <c r="P164" s="1411"/>
      <c r="Q164" s="1378"/>
      <c r="R164" s="1411"/>
      <c r="S164" s="1378"/>
      <c r="T164" s="1412" t="s">
        <v>824</v>
      </c>
      <c r="U164" s="1378"/>
      <c r="V164" s="1378"/>
      <c r="W164" s="1378"/>
      <c r="X164" s="1378"/>
      <c r="Y164" s="1378"/>
      <c r="Z164" s="1378"/>
      <c r="AA164" s="1378"/>
      <c r="AB164" s="1411" t="s">
        <v>732</v>
      </c>
      <c r="AC164" s="1378"/>
      <c r="AD164" s="1378"/>
      <c r="AE164" s="1378"/>
      <c r="AF164" s="1378"/>
      <c r="AG164" s="1411" t="s">
        <v>733</v>
      </c>
      <c r="AH164" s="1378"/>
      <c r="AI164" s="1378"/>
      <c r="AJ164" s="1019" t="s">
        <v>417</v>
      </c>
      <c r="AK164" s="1413" t="s">
        <v>734</v>
      </c>
      <c r="AL164" s="1378"/>
      <c r="AM164" s="1378"/>
      <c r="AN164" s="1378"/>
      <c r="AO164" s="1378"/>
      <c r="AP164" s="1378"/>
      <c r="AQ164" s="1015">
        <v>30000000000</v>
      </c>
      <c r="AR164" s="1053">
        <v>0</v>
      </c>
      <c r="AS164" s="1015">
        <v>0</v>
      </c>
      <c r="AT164" s="1015">
        <v>30000000000</v>
      </c>
      <c r="AU164" s="1015">
        <v>0</v>
      </c>
      <c r="AV164" s="1053">
        <v>0</v>
      </c>
      <c r="AW164" s="1015">
        <v>0</v>
      </c>
      <c r="AX164" s="1053">
        <v>0</v>
      </c>
      <c r="AY164" s="1015">
        <v>0</v>
      </c>
      <c r="AZ164" s="1053">
        <v>0</v>
      </c>
      <c r="BA164" s="1015">
        <v>0</v>
      </c>
      <c r="BB164" s="1015">
        <v>0</v>
      </c>
      <c r="BC164" s="1015">
        <v>0</v>
      </c>
      <c r="BD164" s="1015">
        <v>0</v>
      </c>
      <c r="BG164" s="1057">
        <v>30000000000</v>
      </c>
      <c r="BH164" s="1057">
        <v>0</v>
      </c>
      <c r="BI164" s="1057">
        <v>0</v>
      </c>
      <c r="BJ164" s="1057">
        <v>30000000000</v>
      </c>
      <c r="BK164" s="1057">
        <v>0</v>
      </c>
      <c r="BL164" s="1057">
        <v>0</v>
      </c>
      <c r="BM164" s="1057">
        <v>0</v>
      </c>
      <c r="BN164" s="1057">
        <v>0</v>
      </c>
      <c r="BO164" s="1057">
        <v>0</v>
      </c>
      <c r="BP164" s="1057">
        <v>0</v>
      </c>
      <c r="BQ164" s="1057">
        <v>0</v>
      </c>
      <c r="BR164" s="1057">
        <v>0</v>
      </c>
      <c r="BS164" s="1057">
        <v>0</v>
      </c>
      <c r="BT164" s="1057">
        <v>0</v>
      </c>
    </row>
    <row r="165" spans="1:72" ht="23.1" customHeight="1" x14ac:dyDescent="0.2">
      <c r="A165" s="1008" t="str">
        <f t="shared" si="2"/>
        <v>A3636616</v>
      </c>
      <c r="B165" s="1411" t="s">
        <v>361</v>
      </c>
      <c r="C165" s="1378"/>
      <c r="D165" s="1411" t="s">
        <v>748</v>
      </c>
      <c r="E165" s="1378"/>
      <c r="F165" s="1411" t="s">
        <v>753</v>
      </c>
      <c r="G165" s="1378"/>
      <c r="H165" s="1411" t="s">
        <v>748</v>
      </c>
      <c r="I165" s="1378"/>
      <c r="J165" s="1411" t="s">
        <v>779</v>
      </c>
      <c r="K165" s="1378"/>
      <c r="L165" s="1378"/>
      <c r="M165" s="1411"/>
      <c r="N165" s="1378"/>
      <c r="O165" s="1378"/>
      <c r="P165" s="1411"/>
      <c r="Q165" s="1378"/>
      <c r="R165" s="1411"/>
      <c r="S165" s="1378"/>
      <c r="T165" s="1412" t="s">
        <v>452</v>
      </c>
      <c r="U165" s="1378"/>
      <c r="V165" s="1378"/>
      <c r="W165" s="1378"/>
      <c r="X165" s="1378"/>
      <c r="Y165" s="1378"/>
      <c r="Z165" s="1378"/>
      <c r="AA165" s="1378"/>
      <c r="AB165" s="1411" t="s">
        <v>732</v>
      </c>
      <c r="AC165" s="1378"/>
      <c r="AD165" s="1378"/>
      <c r="AE165" s="1378"/>
      <c r="AF165" s="1378"/>
      <c r="AG165" s="1411" t="s">
        <v>735</v>
      </c>
      <c r="AH165" s="1378"/>
      <c r="AI165" s="1378"/>
      <c r="AJ165" s="1019" t="s">
        <v>370</v>
      </c>
      <c r="AK165" s="1413" t="s">
        <v>737</v>
      </c>
      <c r="AL165" s="1378"/>
      <c r="AM165" s="1378"/>
      <c r="AN165" s="1378"/>
      <c r="AO165" s="1378"/>
      <c r="AP165" s="1378"/>
      <c r="AQ165" s="1015">
        <v>504900000</v>
      </c>
      <c r="AR165" s="1053">
        <v>0</v>
      </c>
      <c r="AS165" s="1015">
        <v>504900000</v>
      </c>
      <c r="AT165" s="1015">
        <v>0</v>
      </c>
      <c r="AU165" s="1015">
        <v>0</v>
      </c>
      <c r="AV165" s="1053">
        <v>0</v>
      </c>
      <c r="AW165" s="1015">
        <v>0</v>
      </c>
      <c r="AX165" s="1053">
        <v>0</v>
      </c>
      <c r="AY165" s="1015">
        <v>0</v>
      </c>
      <c r="AZ165" s="1053">
        <v>0</v>
      </c>
      <c r="BA165" s="1015">
        <v>0</v>
      </c>
      <c r="BB165" s="1015">
        <v>0</v>
      </c>
      <c r="BC165" s="1015">
        <v>0</v>
      </c>
      <c r="BD165" s="1015">
        <v>0</v>
      </c>
      <c r="BG165" s="1057">
        <v>504900000</v>
      </c>
      <c r="BH165" s="1057">
        <v>0</v>
      </c>
      <c r="BI165" s="1057">
        <v>504900000</v>
      </c>
      <c r="BJ165" s="1057">
        <v>0</v>
      </c>
      <c r="BK165" s="1057">
        <v>0</v>
      </c>
      <c r="BL165" s="1057">
        <v>0</v>
      </c>
      <c r="BM165" s="1057">
        <v>0</v>
      </c>
      <c r="BN165" s="1057">
        <v>0</v>
      </c>
      <c r="BO165" s="1057">
        <v>0</v>
      </c>
      <c r="BP165" s="1057">
        <v>0</v>
      </c>
      <c r="BQ165" s="1057">
        <v>0</v>
      </c>
      <c r="BR165" s="1057">
        <v>0</v>
      </c>
      <c r="BS165" s="1057">
        <v>0</v>
      </c>
      <c r="BT165" s="1057">
        <v>0</v>
      </c>
    </row>
    <row r="166" spans="1:72" ht="23.1" customHeight="1" x14ac:dyDescent="0.2">
      <c r="A166" s="1008" t="str">
        <f t="shared" si="2"/>
        <v>A36399910</v>
      </c>
      <c r="B166" s="1411" t="s">
        <v>361</v>
      </c>
      <c r="C166" s="1378"/>
      <c r="D166" s="1411" t="s">
        <v>748</v>
      </c>
      <c r="E166" s="1378"/>
      <c r="F166" s="1411" t="s">
        <v>753</v>
      </c>
      <c r="G166" s="1378"/>
      <c r="H166" s="1411" t="s">
        <v>748</v>
      </c>
      <c r="I166" s="1378"/>
      <c r="J166" s="1411" t="s">
        <v>749</v>
      </c>
      <c r="K166" s="1378"/>
      <c r="L166" s="1378"/>
      <c r="M166" s="1411"/>
      <c r="N166" s="1378"/>
      <c r="O166" s="1378"/>
      <c r="P166" s="1411"/>
      <c r="Q166" s="1378"/>
      <c r="R166" s="1411"/>
      <c r="S166" s="1378"/>
      <c r="T166" s="1412" t="s">
        <v>780</v>
      </c>
      <c r="U166" s="1378"/>
      <c r="V166" s="1378"/>
      <c r="W166" s="1378"/>
      <c r="X166" s="1378"/>
      <c r="Y166" s="1378"/>
      <c r="Z166" s="1378"/>
      <c r="AA166" s="1378"/>
      <c r="AB166" s="1411" t="s">
        <v>732</v>
      </c>
      <c r="AC166" s="1378"/>
      <c r="AD166" s="1378"/>
      <c r="AE166" s="1378"/>
      <c r="AF166" s="1378"/>
      <c r="AG166" s="1411" t="s">
        <v>733</v>
      </c>
      <c r="AH166" s="1378"/>
      <c r="AI166" s="1378"/>
      <c r="AJ166" s="1019" t="s">
        <v>417</v>
      </c>
      <c r="AK166" s="1413" t="s">
        <v>734</v>
      </c>
      <c r="AL166" s="1378"/>
      <c r="AM166" s="1378"/>
      <c r="AN166" s="1378"/>
      <c r="AO166" s="1378"/>
      <c r="AP166" s="1378"/>
      <c r="AQ166" s="1015">
        <v>3786667</v>
      </c>
      <c r="AR166" s="1053">
        <v>0</v>
      </c>
      <c r="AS166" s="1015">
        <v>0</v>
      </c>
      <c r="AT166" s="1015">
        <v>0</v>
      </c>
      <c r="AU166" s="1015">
        <v>0</v>
      </c>
      <c r="AV166" s="1053">
        <v>0</v>
      </c>
      <c r="AW166" s="1015">
        <v>0</v>
      </c>
      <c r="AX166" s="1053">
        <v>0</v>
      </c>
      <c r="AY166" s="1015">
        <v>0</v>
      </c>
      <c r="AZ166" s="1053">
        <v>0</v>
      </c>
      <c r="BA166" s="1015">
        <v>0</v>
      </c>
      <c r="BB166" s="1015">
        <v>0</v>
      </c>
      <c r="BC166" s="1015">
        <v>0</v>
      </c>
      <c r="BD166" s="1015">
        <v>0</v>
      </c>
      <c r="BG166" s="1057">
        <v>3786667</v>
      </c>
      <c r="BH166" s="1057">
        <v>0</v>
      </c>
      <c r="BI166" s="1057">
        <v>0</v>
      </c>
      <c r="BJ166" s="1057">
        <v>0</v>
      </c>
      <c r="BK166" s="1057">
        <v>0</v>
      </c>
      <c r="BL166" s="1057">
        <v>0</v>
      </c>
      <c r="BM166" s="1057">
        <v>0</v>
      </c>
      <c r="BN166" s="1057">
        <v>0</v>
      </c>
      <c r="BO166" s="1057">
        <v>0</v>
      </c>
      <c r="BP166" s="1057">
        <v>0</v>
      </c>
      <c r="BQ166" s="1057">
        <v>0</v>
      </c>
      <c r="BR166" s="1057">
        <v>0</v>
      </c>
      <c r="BS166" s="1057">
        <v>0</v>
      </c>
      <c r="BT166" s="1057">
        <v>0</v>
      </c>
    </row>
    <row r="167" spans="1:72" ht="23.1" customHeight="1" x14ac:dyDescent="0.2">
      <c r="A167" s="1008" t="str">
        <f t="shared" si="2"/>
        <v>C10</v>
      </c>
      <c r="B167" s="1403" t="s">
        <v>453</v>
      </c>
      <c r="C167" s="1378"/>
      <c r="D167" s="1403"/>
      <c r="E167" s="1378"/>
      <c r="F167" s="1403"/>
      <c r="G167" s="1378"/>
      <c r="H167" s="1403"/>
      <c r="I167" s="1378"/>
      <c r="J167" s="1403"/>
      <c r="K167" s="1378"/>
      <c r="L167" s="1378"/>
      <c r="M167" s="1403"/>
      <c r="N167" s="1378"/>
      <c r="O167" s="1378"/>
      <c r="P167" s="1403"/>
      <c r="Q167" s="1378"/>
      <c r="R167" s="1403"/>
      <c r="S167" s="1378"/>
      <c r="T167" s="1402" t="s">
        <v>61</v>
      </c>
      <c r="U167" s="1378"/>
      <c r="V167" s="1378"/>
      <c r="W167" s="1378"/>
      <c r="X167" s="1378"/>
      <c r="Y167" s="1378"/>
      <c r="Z167" s="1378"/>
      <c r="AA167" s="1378"/>
      <c r="AB167" s="1403" t="s">
        <v>732</v>
      </c>
      <c r="AC167" s="1378"/>
      <c r="AD167" s="1378"/>
      <c r="AE167" s="1378"/>
      <c r="AF167" s="1378"/>
      <c r="AG167" s="1403" t="s">
        <v>733</v>
      </c>
      <c r="AH167" s="1378"/>
      <c r="AI167" s="1378"/>
      <c r="AJ167" s="1016" t="s">
        <v>417</v>
      </c>
      <c r="AK167" s="1404" t="s">
        <v>734</v>
      </c>
      <c r="AL167" s="1378"/>
      <c r="AM167" s="1378"/>
      <c r="AN167" s="1378"/>
      <c r="AO167" s="1378"/>
      <c r="AP167" s="1378"/>
      <c r="AQ167" s="1015">
        <v>34422036845</v>
      </c>
      <c r="AR167" s="1053">
        <v>413571532</v>
      </c>
      <c r="AS167" s="1015">
        <v>309166467</v>
      </c>
      <c r="AT167" s="1015">
        <v>216052341</v>
      </c>
      <c r="AU167" s="1015">
        <v>0</v>
      </c>
      <c r="AV167" s="1053">
        <v>554800597</v>
      </c>
      <c r="AW167" s="1015">
        <v>141229065</v>
      </c>
      <c r="AX167" s="1053">
        <v>2450263796</v>
      </c>
      <c r="AY167" s="1015">
        <v>1895463199</v>
      </c>
      <c r="AZ167" s="1053">
        <v>2491356878</v>
      </c>
      <c r="BA167" s="1015">
        <v>41093082</v>
      </c>
      <c r="BB167" s="1015">
        <v>2491356878</v>
      </c>
      <c r="BC167" s="1015">
        <v>0</v>
      </c>
      <c r="BD167" s="1015">
        <v>0</v>
      </c>
      <c r="BG167" s="1057">
        <v>34422036845</v>
      </c>
      <c r="BH167" s="1057">
        <v>413571532</v>
      </c>
      <c r="BI167" s="1057">
        <v>309166467</v>
      </c>
      <c r="BJ167" s="1057">
        <v>216052341</v>
      </c>
      <c r="BK167" s="1057">
        <v>0</v>
      </c>
      <c r="BL167" s="1057">
        <v>554800597</v>
      </c>
      <c r="BM167" s="1057">
        <v>141229065</v>
      </c>
      <c r="BN167" s="1057">
        <v>2450263796</v>
      </c>
      <c r="BO167" s="1057">
        <v>1895463199</v>
      </c>
      <c r="BP167" s="1057">
        <v>2491356878</v>
      </c>
      <c r="BQ167" s="1057">
        <v>41093082</v>
      </c>
      <c r="BR167" s="1057">
        <v>2491356878</v>
      </c>
      <c r="BS167" s="1057">
        <v>0</v>
      </c>
      <c r="BT167" s="1057">
        <v>0</v>
      </c>
    </row>
    <row r="168" spans="1:72" ht="23.1" customHeight="1" x14ac:dyDescent="0.2">
      <c r="A168" s="1008" t="str">
        <f t="shared" si="2"/>
        <v>C15</v>
      </c>
      <c r="B168" s="1403" t="s">
        <v>453</v>
      </c>
      <c r="C168" s="1378"/>
      <c r="D168" s="1403"/>
      <c r="E168" s="1378"/>
      <c r="F168" s="1403"/>
      <c r="G168" s="1378"/>
      <c r="H168" s="1403"/>
      <c r="I168" s="1378"/>
      <c r="J168" s="1403"/>
      <c r="K168" s="1378"/>
      <c r="L168" s="1378"/>
      <c r="M168" s="1403"/>
      <c r="N168" s="1378"/>
      <c r="O168" s="1378"/>
      <c r="P168" s="1403"/>
      <c r="Q168" s="1378"/>
      <c r="R168" s="1403"/>
      <c r="S168" s="1378"/>
      <c r="T168" s="1402" t="s">
        <v>61</v>
      </c>
      <c r="U168" s="1378"/>
      <c r="V168" s="1378"/>
      <c r="W168" s="1378"/>
      <c r="X168" s="1378"/>
      <c r="Y168" s="1378"/>
      <c r="Z168" s="1378"/>
      <c r="AA168" s="1378"/>
      <c r="AB168" s="1403" t="s">
        <v>732</v>
      </c>
      <c r="AC168" s="1378"/>
      <c r="AD168" s="1378"/>
      <c r="AE168" s="1378"/>
      <c r="AF168" s="1378"/>
      <c r="AG168" s="1403" t="s">
        <v>733</v>
      </c>
      <c r="AH168" s="1378"/>
      <c r="AI168" s="1378"/>
      <c r="AJ168" s="1016" t="s">
        <v>745</v>
      </c>
      <c r="AK168" s="1404" t="s">
        <v>781</v>
      </c>
      <c r="AL168" s="1378"/>
      <c r="AM168" s="1378"/>
      <c r="AN168" s="1378"/>
      <c r="AO168" s="1378"/>
      <c r="AP168" s="1378"/>
      <c r="AQ168" s="1015">
        <v>1140000000</v>
      </c>
      <c r="AR168" s="1053">
        <v>0</v>
      </c>
      <c r="AS168" s="1015">
        <v>1140000000</v>
      </c>
      <c r="AT168" s="1015">
        <v>0</v>
      </c>
      <c r="AU168" s="1015">
        <v>0</v>
      </c>
      <c r="AV168" s="1053">
        <v>0</v>
      </c>
      <c r="AW168" s="1015">
        <v>0</v>
      </c>
      <c r="AX168" s="1053">
        <v>0</v>
      </c>
      <c r="AY168" s="1015">
        <v>0</v>
      </c>
      <c r="AZ168" s="1053">
        <v>0</v>
      </c>
      <c r="BA168" s="1015">
        <v>0</v>
      </c>
      <c r="BB168" s="1015">
        <v>0</v>
      </c>
      <c r="BC168" s="1015">
        <v>0</v>
      </c>
      <c r="BD168" s="1015">
        <v>0</v>
      </c>
      <c r="BG168" s="1057">
        <v>1140000000</v>
      </c>
      <c r="BH168" s="1057">
        <v>0</v>
      </c>
      <c r="BI168" s="1057">
        <v>1140000000</v>
      </c>
      <c r="BJ168" s="1057">
        <v>0</v>
      </c>
      <c r="BK168" s="1057">
        <v>0</v>
      </c>
      <c r="BL168" s="1057">
        <v>0</v>
      </c>
      <c r="BM168" s="1057">
        <v>0</v>
      </c>
      <c r="BN168" s="1057">
        <v>0</v>
      </c>
      <c r="BO168" s="1057">
        <v>0</v>
      </c>
      <c r="BP168" s="1057">
        <v>0</v>
      </c>
      <c r="BQ168" s="1057">
        <v>0</v>
      </c>
      <c r="BR168" s="1057">
        <v>0</v>
      </c>
      <c r="BS168" s="1057">
        <v>0</v>
      </c>
      <c r="BT168" s="1057">
        <v>0</v>
      </c>
    </row>
    <row r="169" spans="1:72" ht="23.1" customHeight="1" x14ac:dyDescent="0.2">
      <c r="A169" s="1008" t="str">
        <f t="shared" si="2"/>
        <v>C12110</v>
      </c>
      <c r="B169" s="1403" t="s">
        <v>453</v>
      </c>
      <c r="C169" s="1378"/>
      <c r="D169" s="1403" t="s">
        <v>782</v>
      </c>
      <c r="E169" s="1378"/>
      <c r="F169" s="1403"/>
      <c r="G169" s="1378"/>
      <c r="H169" s="1403"/>
      <c r="I169" s="1378"/>
      <c r="J169" s="1403"/>
      <c r="K169" s="1378"/>
      <c r="L169" s="1378"/>
      <c r="M169" s="1403"/>
      <c r="N169" s="1378"/>
      <c r="O169" s="1378"/>
      <c r="P169" s="1403"/>
      <c r="Q169" s="1378"/>
      <c r="R169" s="1403"/>
      <c r="S169" s="1378"/>
      <c r="T169" s="1402" t="s">
        <v>783</v>
      </c>
      <c r="U169" s="1378"/>
      <c r="V169" s="1378"/>
      <c r="W169" s="1378"/>
      <c r="X169" s="1378"/>
      <c r="Y169" s="1378"/>
      <c r="Z169" s="1378"/>
      <c r="AA169" s="1378"/>
      <c r="AB169" s="1403" t="s">
        <v>732</v>
      </c>
      <c r="AC169" s="1378"/>
      <c r="AD169" s="1378"/>
      <c r="AE169" s="1378"/>
      <c r="AF169" s="1378"/>
      <c r="AG169" s="1403" t="s">
        <v>733</v>
      </c>
      <c r="AH169" s="1378"/>
      <c r="AI169" s="1378"/>
      <c r="AJ169" s="1016" t="s">
        <v>417</v>
      </c>
      <c r="AK169" s="1404" t="s">
        <v>734</v>
      </c>
      <c r="AL169" s="1378"/>
      <c r="AM169" s="1378"/>
      <c r="AN169" s="1378"/>
      <c r="AO169" s="1378"/>
      <c r="AP169" s="1378"/>
      <c r="AQ169" s="1015">
        <v>16000000000</v>
      </c>
      <c r="AR169" s="1053">
        <v>0</v>
      </c>
      <c r="AS169" s="1015">
        <v>0</v>
      </c>
      <c r="AT169" s="1015">
        <v>0</v>
      </c>
      <c r="AU169" s="1015">
        <v>0</v>
      </c>
      <c r="AV169" s="1053">
        <v>0</v>
      </c>
      <c r="AW169" s="1015">
        <v>0</v>
      </c>
      <c r="AX169" s="1053">
        <v>431476818</v>
      </c>
      <c r="AY169" s="1015">
        <v>431476818</v>
      </c>
      <c r="AZ169" s="1053">
        <v>431476818</v>
      </c>
      <c r="BA169" s="1015">
        <v>0</v>
      </c>
      <c r="BB169" s="1015">
        <v>431476818</v>
      </c>
      <c r="BC169" s="1015">
        <v>0</v>
      </c>
      <c r="BD169" s="1015">
        <v>0</v>
      </c>
      <c r="BG169" s="1057">
        <v>16000000000</v>
      </c>
      <c r="BH169" s="1057">
        <v>0</v>
      </c>
      <c r="BI169" s="1057">
        <v>0</v>
      </c>
      <c r="BJ169" s="1057">
        <v>0</v>
      </c>
      <c r="BK169" s="1057">
        <v>0</v>
      </c>
      <c r="BL169" s="1057">
        <v>0</v>
      </c>
      <c r="BM169" s="1057">
        <v>0</v>
      </c>
      <c r="BN169" s="1057">
        <v>431476818</v>
      </c>
      <c r="BO169" s="1057">
        <v>431476818</v>
      </c>
      <c r="BP169" s="1057">
        <v>431476818</v>
      </c>
      <c r="BQ169" s="1057">
        <v>0</v>
      </c>
      <c r="BR169" s="1057">
        <v>431476818</v>
      </c>
      <c r="BS169" s="1057">
        <v>0</v>
      </c>
      <c r="BT169" s="1057">
        <v>0</v>
      </c>
    </row>
    <row r="170" spans="1:72" ht="23.1" customHeight="1" x14ac:dyDescent="0.2">
      <c r="A170" s="1008" t="str">
        <f t="shared" si="2"/>
        <v>C12180010</v>
      </c>
      <c r="B170" s="1403" t="s">
        <v>453</v>
      </c>
      <c r="C170" s="1378"/>
      <c r="D170" s="1403" t="s">
        <v>782</v>
      </c>
      <c r="E170" s="1378"/>
      <c r="F170" s="1403" t="s">
        <v>784</v>
      </c>
      <c r="G170" s="1378"/>
      <c r="H170" s="1403"/>
      <c r="I170" s="1378"/>
      <c r="J170" s="1403"/>
      <c r="K170" s="1378"/>
      <c r="L170" s="1378"/>
      <c r="M170" s="1403"/>
      <c r="N170" s="1378"/>
      <c r="O170" s="1378"/>
      <c r="P170" s="1403"/>
      <c r="Q170" s="1378"/>
      <c r="R170" s="1403"/>
      <c r="S170" s="1378"/>
      <c r="T170" s="1402" t="s">
        <v>785</v>
      </c>
      <c r="U170" s="1378"/>
      <c r="V170" s="1378"/>
      <c r="W170" s="1378"/>
      <c r="X170" s="1378"/>
      <c r="Y170" s="1378"/>
      <c r="Z170" s="1378"/>
      <c r="AA170" s="1378"/>
      <c r="AB170" s="1403" t="s">
        <v>732</v>
      </c>
      <c r="AC170" s="1378"/>
      <c r="AD170" s="1378"/>
      <c r="AE170" s="1378"/>
      <c r="AF170" s="1378"/>
      <c r="AG170" s="1403" t="s">
        <v>733</v>
      </c>
      <c r="AH170" s="1378"/>
      <c r="AI170" s="1378"/>
      <c r="AJ170" s="1016" t="s">
        <v>417</v>
      </c>
      <c r="AK170" s="1404" t="s">
        <v>734</v>
      </c>
      <c r="AL170" s="1378"/>
      <c r="AM170" s="1378"/>
      <c r="AN170" s="1378"/>
      <c r="AO170" s="1378"/>
      <c r="AP170" s="1378"/>
      <c r="AQ170" s="1015">
        <v>16000000000</v>
      </c>
      <c r="AR170" s="1053">
        <v>0</v>
      </c>
      <c r="AS170" s="1015">
        <v>0</v>
      </c>
      <c r="AT170" s="1015">
        <v>0</v>
      </c>
      <c r="AU170" s="1015">
        <v>0</v>
      </c>
      <c r="AV170" s="1053">
        <v>0</v>
      </c>
      <c r="AW170" s="1015">
        <v>0</v>
      </c>
      <c r="AX170" s="1053">
        <v>431476818</v>
      </c>
      <c r="AY170" s="1015">
        <v>431476818</v>
      </c>
      <c r="AZ170" s="1053">
        <v>431476818</v>
      </c>
      <c r="BA170" s="1015">
        <v>0</v>
      </c>
      <c r="BB170" s="1015">
        <v>431476818</v>
      </c>
      <c r="BC170" s="1015">
        <v>0</v>
      </c>
      <c r="BD170" s="1015">
        <v>0</v>
      </c>
      <c r="BG170" s="1057">
        <v>16000000000</v>
      </c>
      <c r="BH170" s="1057">
        <v>0</v>
      </c>
      <c r="BI170" s="1057">
        <v>0</v>
      </c>
      <c r="BJ170" s="1057">
        <v>0</v>
      </c>
      <c r="BK170" s="1057">
        <v>0</v>
      </c>
      <c r="BL170" s="1057">
        <v>0</v>
      </c>
      <c r="BM170" s="1057">
        <v>0</v>
      </c>
      <c r="BN170" s="1057">
        <v>431476818</v>
      </c>
      <c r="BO170" s="1057">
        <v>431476818</v>
      </c>
      <c r="BP170" s="1057">
        <v>431476818</v>
      </c>
      <c r="BQ170" s="1057">
        <v>0</v>
      </c>
      <c r="BR170" s="1057">
        <v>431476818</v>
      </c>
      <c r="BS170" s="1057">
        <v>0</v>
      </c>
      <c r="BT170" s="1057">
        <v>0</v>
      </c>
    </row>
    <row r="171" spans="1:72" ht="23.1" customHeight="1" x14ac:dyDescent="0.2">
      <c r="A171" s="1008" t="str">
        <f t="shared" si="2"/>
        <v>C121800110</v>
      </c>
      <c r="B171" s="1411" t="s">
        <v>453</v>
      </c>
      <c r="C171" s="1378"/>
      <c r="D171" s="1411" t="s">
        <v>782</v>
      </c>
      <c r="E171" s="1378"/>
      <c r="F171" s="1411" t="s">
        <v>784</v>
      </c>
      <c r="G171" s="1378"/>
      <c r="H171" s="1411" t="s">
        <v>738</v>
      </c>
      <c r="I171" s="1378"/>
      <c r="J171" s="1411" t="s">
        <v>685</v>
      </c>
      <c r="K171" s="1378"/>
      <c r="L171" s="1378"/>
      <c r="M171" s="1411" t="s">
        <v>685</v>
      </c>
      <c r="N171" s="1378"/>
      <c r="O171" s="1378"/>
      <c r="P171" s="1411" t="s">
        <v>685</v>
      </c>
      <c r="Q171" s="1378"/>
      <c r="R171" s="1411" t="s">
        <v>685</v>
      </c>
      <c r="S171" s="1378"/>
      <c r="T171" s="1412" t="s">
        <v>579</v>
      </c>
      <c r="U171" s="1378"/>
      <c r="V171" s="1378"/>
      <c r="W171" s="1378"/>
      <c r="X171" s="1378"/>
      <c r="Y171" s="1378"/>
      <c r="Z171" s="1378"/>
      <c r="AA171" s="1378"/>
      <c r="AB171" s="1411" t="s">
        <v>732</v>
      </c>
      <c r="AC171" s="1378"/>
      <c r="AD171" s="1378"/>
      <c r="AE171" s="1378"/>
      <c r="AF171" s="1378"/>
      <c r="AG171" s="1411" t="s">
        <v>733</v>
      </c>
      <c r="AH171" s="1378"/>
      <c r="AI171" s="1378"/>
      <c r="AJ171" s="1019" t="s">
        <v>417</v>
      </c>
      <c r="AK171" s="1413" t="s">
        <v>734</v>
      </c>
      <c r="AL171" s="1378"/>
      <c r="AM171" s="1378"/>
      <c r="AN171" s="1378"/>
      <c r="AO171" s="1378"/>
      <c r="AP171" s="1378"/>
      <c r="AQ171" s="1015">
        <v>16000000000</v>
      </c>
      <c r="AR171" s="1053">
        <v>0</v>
      </c>
      <c r="AS171" s="1015">
        <v>0</v>
      </c>
      <c r="AT171" s="1015">
        <v>0</v>
      </c>
      <c r="AU171" s="1015">
        <v>0</v>
      </c>
      <c r="AV171" s="1053">
        <v>0</v>
      </c>
      <c r="AW171" s="1015">
        <v>0</v>
      </c>
      <c r="AX171" s="1053">
        <v>431476818</v>
      </c>
      <c r="AY171" s="1015">
        <v>431476818</v>
      </c>
      <c r="AZ171" s="1053">
        <v>431476818</v>
      </c>
      <c r="BA171" s="1015">
        <v>0</v>
      </c>
      <c r="BB171" s="1015">
        <v>431476818</v>
      </c>
      <c r="BC171" s="1015">
        <v>0</v>
      </c>
      <c r="BD171" s="1015">
        <v>0</v>
      </c>
      <c r="BG171" s="1057">
        <v>16000000000</v>
      </c>
      <c r="BH171" s="1057">
        <v>0</v>
      </c>
      <c r="BI171" s="1057">
        <v>0</v>
      </c>
      <c r="BJ171" s="1057">
        <v>0</v>
      </c>
      <c r="BK171" s="1057">
        <v>0</v>
      </c>
      <c r="BL171" s="1057">
        <v>0</v>
      </c>
      <c r="BM171" s="1057">
        <v>0</v>
      </c>
      <c r="BN171" s="1057">
        <v>431476818</v>
      </c>
      <c r="BO171" s="1057">
        <v>431476818</v>
      </c>
      <c r="BP171" s="1057">
        <v>431476818</v>
      </c>
      <c r="BQ171" s="1057">
        <v>0</v>
      </c>
      <c r="BR171" s="1057">
        <v>431476818</v>
      </c>
      <c r="BS171" s="1057">
        <v>0</v>
      </c>
      <c r="BT171" s="1057">
        <v>0</v>
      </c>
    </row>
    <row r="172" spans="1:72" ht="23.1" customHeight="1" x14ac:dyDescent="0.2">
      <c r="A172" s="1008" t="str">
        <f t="shared" si="2"/>
        <v>C12210</v>
      </c>
      <c r="B172" s="1403" t="s">
        <v>453</v>
      </c>
      <c r="C172" s="1378"/>
      <c r="D172" s="1403" t="s">
        <v>786</v>
      </c>
      <c r="E172" s="1378"/>
      <c r="F172" s="1403"/>
      <c r="G172" s="1378"/>
      <c r="H172" s="1403"/>
      <c r="I172" s="1378"/>
      <c r="J172" s="1403"/>
      <c r="K172" s="1378"/>
      <c r="L172" s="1378"/>
      <c r="M172" s="1403"/>
      <c r="N172" s="1378"/>
      <c r="O172" s="1378"/>
      <c r="P172" s="1403"/>
      <c r="Q172" s="1378"/>
      <c r="R172" s="1403"/>
      <c r="S172" s="1378"/>
      <c r="T172" s="1402" t="s">
        <v>787</v>
      </c>
      <c r="U172" s="1378"/>
      <c r="V172" s="1378"/>
      <c r="W172" s="1378"/>
      <c r="X172" s="1378"/>
      <c r="Y172" s="1378"/>
      <c r="Z172" s="1378"/>
      <c r="AA172" s="1378"/>
      <c r="AB172" s="1403" t="s">
        <v>732</v>
      </c>
      <c r="AC172" s="1378"/>
      <c r="AD172" s="1378"/>
      <c r="AE172" s="1378"/>
      <c r="AF172" s="1378"/>
      <c r="AG172" s="1403" t="s">
        <v>733</v>
      </c>
      <c r="AH172" s="1378"/>
      <c r="AI172" s="1378"/>
      <c r="AJ172" s="1016" t="s">
        <v>417</v>
      </c>
      <c r="AK172" s="1404" t="s">
        <v>734</v>
      </c>
      <c r="AL172" s="1378"/>
      <c r="AM172" s="1378"/>
      <c r="AN172" s="1378"/>
      <c r="AO172" s="1378"/>
      <c r="AP172" s="1378"/>
      <c r="AQ172" s="1015">
        <v>891175041</v>
      </c>
      <c r="AR172" s="1053">
        <v>0</v>
      </c>
      <c r="AS172" s="1015">
        <v>0</v>
      </c>
      <c r="AT172" s="1015">
        <v>91175041</v>
      </c>
      <c r="AU172" s="1015">
        <v>0</v>
      </c>
      <c r="AV172" s="1053">
        <v>0</v>
      </c>
      <c r="AW172" s="1015">
        <v>0</v>
      </c>
      <c r="AX172" s="1053">
        <v>0</v>
      </c>
      <c r="AY172" s="1015">
        <v>0</v>
      </c>
      <c r="AZ172" s="1053">
        <v>0</v>
      </c>
      <c r="BA172" s="1015">
        <v>0</v>
      </c>
      <c r="BB172" s="1015">
        <v>0</v>
      </c>
      <c r="BC172" s="1015">
        <v>0</v>
      </c>
      <c r="BD172" s="1015">
        <v>0</v>
      </c>
      <c r="BG172" s="1057">
        <v>891175041</v>
      </c>
      <c r="BH172" s="1057">
        <v>0</v>
      </c>
      <c r="BI172" s="1057">
        <v>0</v>
      </c>
      <c r="BJ172" s="1057">
        <v>91175041</v>
      </c>
      <c r="BK172" s="1057">
        <v>0</v>
      </c>
      <c r="BL172" s="1057">
        <v>0</v>
      </c>
      <c r="BM172" s="1057">
        <v>0</v>
      </c>
      <c r="BN172" s="1057">
        <v>0</v>
      </c>
      <c r="BO172" s="1057">
        <v>0</v>
      </c>
      <c r="BP172" s="1057">
        <v>0</v>
      </c>
      <c r="BQ172" s="1057">
        <v>0</v>
      </c>
      <c r="BR172" s="1057">
        <v>0</v>
      </c>
      <c r="BS172" s="1057">
        <v>0</v>
      </c>
      <c r="BT172" s="1057">
        <v>0</v>
      </c>
    </row>
    <row r="173" spans="1:72" ht="23.1" customHeight="1" x14ac:dyDescent="0.2">
      <c r="A173" s="1008" t="str">
        <f t="shared" si="2"/>
        <v>C12280010</v>
      </c>
      <c r="B173" s="1403" t="s">
        <v>453</v>
      </c>
      <c r="C173" s="1378"/>
      <c r="D173" s="1403" t="s">
        <v>786</v>
      </c>
      <c r="E173" s="1378"/>
      <c r="F173" s="1403" t="s">
        <v>784</v>
      </c>
      <c r="G173" s="1378"/>
      <c r="H173" s="1403"/>
      <c r="I173" s="1378"/>
      <c r="J173" s="1403"/>
      <c r="K173" s="1378"/>
      <c r="L173" s="1378"/>
      <c r="M173" s="1403"/>
      <c r="N173" s="1378"/>
      <c r="O173" s="1378"/>
      <c r="P173" s="1403"/>
      <c r="Q173" s="1378"/>
      <c r="R173" s="1403"/>
      <c r="S173" s="1378"/>
      <c r="T173" s="1402" t="s">
        <v>785</v>
      </c>
      <c r="U173" s="1378"/>
      <c r="V173" s="1378"/>
      <c r="W173" s="1378"/>
      <c r="X173" s="1378"/>
      <c r="Y173" s="1378"/>
      <c r="Z173" s="1378"/>
      <c r="AA173" s="1378"/>
      <c r="AB173" s="1403" t="s">
        <v>732</v>
      </c>
      <c r="AC173" s="1378"/>
      <c r="AD173" s="1378"/>
      <c r="AE173" s="1378"/>
      <c r="AF173" s="1378"/>
      <c r="AG173" s="1403" t="s">
        <v>733</v>
      </c>
      <c r="AH173" s="1378"/>
      <c r="AI173" s="1378"/>
      <c r="AJ173" s="1016" t="s">
        <v>417</v>
      </c>
      <c r="AK173" s="1404" t="s">
        <v>734</v>
      </c>
      <c r="AL173" s="1378"/>
      <c r="AM173" s="1378"/>
      <c r="AN173" s="1378"/>
      <c r="AO173" s="1378"/>
      <c r="AP173" s="1378"/>
      <c r="AQ173" s="1015">
        <v>891175041</v>
      </c>
      <c r="AR173" s="1053">
        <v>0</v>
      </c>
      <c r="AS173" s="1015">
        <v>0</v>
      </c>
      <c r="AT173" s="1015">
        <v>91175041</v>
      </c>
      <c r="AU173" s="1015">
        <v>0</v>
      </c>
      <c r="AV173" s="1053">
        <v>0</v>
      </c>
      <c r="AW173" s="1015">
        <v>0</v>
      </c>
      <c r="AX173" s="1053">
        <v>0</v>
      </c>
      <c r="AY173" s="1015">
        <v>0</v>
      </c>
      <c r="AZ173" s="1053">
        <v>0</v>
      </c>
      <c r="BA173" s="1015">
        <v>0</v>
      </c>
      <c r="BB173" s="1015">
        <v>0</v>
      </c>
      <c r="BC173" s="1015">
        <v>0</v>
      </c>
      <c r="BD173" s="1015">
        <v>0</v>
      </c>
      <c r="BG173" s="1057">
        <v>891175041</v>
      </c>
      <c r="BH173" s="1057">
        <v>0</v>
      </c>
      <c r="BI173" s="1057">
        <v>0</v>
      </c>
      <c r="BJ173" s="1057">
        <v>91175041</v>
      </c>
      <c r="BK173" s="1057">
        <v>0</v>
      </c>
      <c r="BL173" s="1057">
        <v>0</v>
      </c>
      <c r="BM173" s="1057">
        <v>0</v>
      </c>
      <c r="BN173" s="1057">
        <v>0</v>
      </c>
      <c r="BO173" s="1057">
        <v>0</v>
      </c>
      <c r="BP173" s="1057">
        <v>0</v>
      </c>
      <c r="BQ173" s="1057">
        <v>0</v>
      </c>
      <c r="BR173" s="1057">
        <v>0</v>
      </c>
      <c r="BS173" s="1057">
        <v>0</v>
      </c>
      <c r="BT173" s="1057">
        <v>0</v>
      </c>
    </row>
    <row r="174" spans="1:72" ht="23.1" customHeight="1" x14ac:dyDescent="0.2">
      <c r="A174" s="1008" t="str">
        <f t="shared" si="2"/>
        <v>C122800210</v>
      </c>
      <c r="B174" s="1411" t="s">
        <v>453</v>
      </c>
      <c r="C174" s="1378"/>
      <c r="D174" s="1411" t="s">
        <v>786</v>
      </c>
      <c r="E174" s="1378"/>
      <c r="F174" s="1411" t="s">
        <v>784</v>
      </c>
      <c r="G174" s="1378"/>
      <c r="H174" s="1411" t="s">
        <v>741</v>
      </c>
      <c r="I174" s="1378"/>
      <c r="J174" s="1411"/>
      <c r="K174" s="1378"/>
      <c r="L174" s="1378"/>
      <c r="M174" s="1411"/>
      <c r="N174" s="1378"/>
      <c r="O174" s="1378"/>
      <c r="P174" s="1411"/>
      <c r="Q174" s="1378"/>
      <c r="R174" s="1411"/>
      <c r="S174" s="1378"/>
      <c r="T174" s="1412" t="s">
        <v>454</v>
      </c>
      <c r="U174" s="1378"/>
      <c r="V174" s="1378"/>
      <c r="W174" s="1378"/>
      <c r="X174" s="1378"/>
      <c r="Y174" s="1378"/>
      <c r="Z174" s="1378"/>
      <c r="AA174" s="1378"/>
      <c r="AB174" s="1411" t="s">
        <v>732</v>
      </c>
      <c r="AC174" s="1378"/>
      <c r="AD174" s="1378"/>
      <c r="AE174" s="1378"/>
      <c r="AF174" s="1378"/>
      <c r="AG174" s="1411" t="s">
        <v>733</v>
      </c>
      <c r="AH174" s="1378"/>
      <c r="AI174" s="1378"/>
      <c r="AJ174" s="1019" t="s">
        <v>417</v>
      </c>
      <c r="AK174" s="1413" t="s">
        <v>734</v>
      </c>
      <c r="AL174" s="1378"/>
      <c r="AM174" s="1378"/>
      <c r="AN174" s="1378"/>
      <c r="AO174" s="1378"/>
      <c r="AP174" s="1378"/>
      <c r="AQ174" s="1015">
        <v>800000000</v>
      </c>
      <c r="AR174" s="1053">
        <v>0</v>
      </c>
      <c r="AS174" s="1015">
        <v>0</v>
      </c>
      <c r="AT174" s="1015">
        <v>91175041</v>
      </c>
      <c r="AU174" s="1015">
        <v>0</v>
      </c>
      <c r="AV174" s="1053">
        <v>0</v>
      </c>
      <c r="AW174" s="1015">
        <v>0</v>
      </c>
      <c r="AX174" s="1053">
        <v>0</v>
      </c>
      <c r="AY174" s="1015">
        <v>0</v>
      </c>
      <c r="AZ174" s="1053">
        <v>0</v>
      </c>
      <c r="BA174" s="1015">
        <v>0</v>
      </c>
      <c r="BB174" s="1015">
        <v>0</v>
      </c>
      <c r="BC174" s="1015">
        <v>0</v>
      </c>
      <c r="BD174" s="1015">
        <v>0</v>
      </c>
      <c r="BG174" s="1057">
        <v>800000000</v>
      </c>
      <c r="BH174" s="1057">
        <v>0</v>
      </c>
      <c r="BI174" s="1057">
        <v>0</v>
      </c>
      <c r="BJ174" s="1057">
        <v>91175041</v>
      </c>
      <c r="BK174" s="1057">
        <v>0</v>
      </c>
      <c r="BL174" s="1057">
        <v>0</v>
      </c>
      <c r="BM174" s="1057">
        <v>0</v>
      </c>
      <c r="BN174" s="1057">
        <v>0</v>
      </c>
      <c r="BO174" s="1057">
        <v>0</v>
      </c>
      <c r="BP174" s="1057">
        <v>0</v>
      </c>
      <c r="BQ174" s="1057">
        <v>0</v>
      </c>
      <c r="BR174" s="1057">
        <v>0</v>
      </c>
      <c r="BS174" s="1057">
        <v>0</v>
      </c>
      <c r="BT174" s="1057">
        <v>0</v>
      </c>
    </row>
    <row r="175" spans="1:72" ht="23.1" customHeight="1" x14ac:dyDescent="0.2">
      <c r="A175" s="1008" t="str">
        <f t="shared" si="2"/>
        <v>C122800310</v>
      </c>
      <c r="B175" s="1411" t="s">
        <v>453</v>
      </c>
      <c r="C175" s="1378"/>
      <c r="D175" s="1411" t="s">
        <v>786</v>
      </c>
      <c r="E175" s="1378"/>
      <c r="F175" s="1411" t="s">
        <v>784</v>
      </c>
      <c r="G175" s="1378"/>
      <c r="H175" s="1411" t="s">
        <v>748</v>
      </c>
      <c r="I175" s="1378"/>
      <c r="J175" s="1411" t="s">
        <v>685</v>
      </c>
      <c r="K175" s="1378"/>
      <c r="L175" s="1378"/>
      <c r="M175" s="1411" t="s">
        <v>685</v>
      </c>
      <c r="N175" s="1378"/>
      <c r="O175" s="1378"/>
      <c r="P175" s="1411" t="s">
        <v>685</v>
      </c>
      <c r="Q175" s="1378"/>
      <c r="R175" s="1411" t="s">
        <v>685</v>
      </c>
      <c r="S175" s="1378"/>
      <c r="T175" s="1412" t="s">
        <v>788</v>
      </c>
      <c r="U175" s="1378"/>
      <c r="V175" s="1378"/>
      <c r="W175" s="1378"/>
      <c r="X175" s="1378"/>
      <c r="Y175" s="1378"/>
      <c r="Z175" s="1378"/>
      <c r="AA175" s="1378"/>
      <c r="AB175" s="1411" t="s">
        <v>732</v>
      </c>
      <c r="AC175" s="1378"/>
      <c r="AD175" s="1378"/>
      <c r="AE175" s="1378"/>
      <c r="AF175" s="1378"/>
      <c r="AG175" s="1411" t="s">
        <v>733</v>
      </c>
      <c r="AH175" s="1378"/>
      <c r="AI175" s="1378"/>
      <c r="AJ175" s="1019" t="s">
        <v>417</v>
      </c>
      <c r="AK175" s="1413" t="s">
        <v>734</v>
      </c>
      <c r="AL175" s="1378"/>
      <c r="AM175" s="1378"/>
      <c r="AN175" s="1378"/>
      <c r="AO175" s="1378"/>
      <c r="AP175" s="1378"/>
      <c r="AQ175" s="1015">
        <v>91175041</v>
      </c>
      <c r="AR175" s="1053">
        <v>0</v>
      </c>
      <c r="AS175" s="1015">
        <v>0</v>
      </c>
      <c r="AT175" s="1015">
        <v>0</v>
      </c>
      <c r="AU175" s="1015">
        <v>0</v>
      </c>
      <c r="AV175" s="1053">
        <v>0</v>
      </c>
      <c r="AW175" s="1015">
        <v>0</v>
      </c>
      <c r="AX175" s="1053">
        <v>0</v>
      </c>
      <c r="AY175" s="1015">
        <v>0</v>
      </c>
      <c r="AZ175" s="1053">
        <v>0</v>
      </c>
      <c r="BA175" s="1015">
        <v>0</v>
      </c>
      <c r="BB175" s="1015">
        <v>0</v>
      </c>
      <c r="BC175" s="1015">
        <v>0</v>
      </c>
      <c r="BD175" s="1015">
        <v>0</v>
      </c>
      <c r="BG175" s="1057">
        <v>91175041</v>
      </c>
      <c r="BH175" s="1057">
        <v>0</v>
      </c>
      <c r="BI175" s="1057">
        <v>0</v>
      </c>
      <c r="BJ175" s="1057">
        <v>0</v>
      </c>
      <c r="BK175" s="1057">
        <v>0</v>
      </c>
      <c r="BL175" s="1057">
        <v>0</v>
      </c>
      <c r="BM175" s="1057">
        <v>0</v>
      </c>
      <c r="BN175" s="1057">
        <v>0</v>
      </c>
      <c r="BO175" s="1057">
        <v>0</v>
      </c>
      <c r="BP175" s="1057">
        <v>0</v>
      </c>
      <c r="BQ175" s="1057">
        <v>0</v>
      </c>
      <c r="BR175" s="1057">
        <v>0</v>
      </c>
      <c r="BS175" s="1057">
        <v>0</v>
      </c>
      <c r="BT175" s="1057">
        <v>0</v>
      </c>
    </row>
    <row r="176" spans="1:72" ht="23.1" customHeight="1" x14ac:dyDescent="0.2">
      <c r="A176" s="1008" t="str">
        <f t="shared" si="2"/>
        <v>C21310</v>
      </c>
      <c r="B176" s="1403" t="s">
        <v>453</v>
      </c>
      <c r="C176" s="1378"/>
      <c r="D176" s="1403" t="s">
        <v>789</v>
      </c>
      <c r="E176" s="1378"/>
      <c r="F176" s="1403"/>
      <c r="G176" s="1378"/>
      <c r="H176" s="1403"/>
      <c r="I176" s="1378"/>
      <c r="J176" s="1403"/>
      <c r="K176" s="1378"/>
      <c r="L176" s="1378"/>
      <c r="M176" s="1403"/>
      <c r="N176" s="1378"/>
      <c r="O176" s="1378"/>
      <c r="P176" s="1403"/>
      <c r="Q176" s="1378"/>
      <c r="R176" s="1403"/>
      <c r="S176" s="1378"/>
      <c r="T176" s="1402" t="s">
        <v>790</v>
      </c>
      <c r="U176" s="1378"/>
      <c r="V176" s="1378"/>
      <c r="W176" s="1378"/>
      <c r="X176" s="1378"/>
      <c r="Y176" s="1378"/>
      <c r="Z176" s="1378"/>
      <c r="AA176" s="1378"/>
      <c r="AB176" s="1403" t="s">
        <v>732</v>
      </c>
      <c r="AC176" s="1378"/>
      <c r="AD176" s="1378"/>
      <c r="AE176" s="1378"/>
      <c r="AF176" s="1378"/>
      <c r="AG176" s="1403" t="s">
        <v>733</v>
      </c>
      <c r="AH176" s="1378"/>
      <c r="AI176" s="1378"/>
      <c r="AJ176" s="1016" t="s">
        <v>417</v>
      </c>
      <c r="AK176" s="1404" t="s">
        <v>734</v>
      </c>
      <c r="AL176" s="1378"/>
      <c r="AM176" s="1378"/>
      <c r="AN176" s="1378"/>
      <c r="AO176" s="1378"/>
      <c r="AP176" s="1378"/>
      <c r="AQ176" s="1015">
        <v>540000000</v>
      </c>
      <c r="AR176" s="1053">
        <v>0</v>
      </c>
      <c r="AS176" s="1015">
        <v>800000</v>
      </c>
      <c r="AT176" s="1015">
        <v>0</v>
      </c>
      <c r="AU176" s="1015">
        <v>0</v>
      </c>
      <c r="AV176" s="1053">
        <v>0</v>
      </c>
      <c r="AW176" s="1015">
        <v>0</v>
      </c>
      <c r="AX176" s="1053">
        <v>0</v>
      </c>
      <c r="AY176" s="1015">
        <v>0</v>
      </c>
      <c r="AZ176" s="1053">
        <v>0</v>
      </c>
      <c r="BA176" s="1015">
        <v>0</v>
      </c>
      <c r="BB176" s="1015">
        <v>0</v>
      </c>
      <c r="BC176" s="1015">
        <v>0</v>
      </c>
      <c r="BD176" s="1015">
        <v>0</v>
      </c>
      <c r="BG176" s="1057">
        <v>540000000</v>
      </c>
      <c r="BH176" s="1057">
        <v>0</v>
      </c>
      <c r="BI176" s="1057">
        <v>800000</v>
      </c>
      <c r="BJ176" s="1057">
        <v>0</v>
      </c>
      <c r="BK176" s="1057">
        <v>0</v>
      </c>
      <c r="BL176" s="1057">
        <v>0</v>
      </c>
      <c r="BM176" s="1057">
        <v>0</v>
      </c>
      <c r="BN176" s="1057">
        <v>0</v>
      </c>
      <c r="BO176" s="1057">
        <v>0</v>
      </c>
      <c r="BP176" s="1057">
        <v>0</v>
      </c>
      <c r="BQ176" s="1057">
        <v>0</v>
      </c>
      <c r="BR176" s="1057">
        <v>0</v>
      </c>
      <c r="BS176" s="1057">
        <v>0</v>
      </c>
      <c r="BT176" s="1057">
        <v>0</v>
      </c>
    </row>
    <row r="177" spans="1:72" ht="23.1" customHeight="1" x14ac:dyDescent="0.2">
      <c r="A177" s="1008" t="str">
        <f t="shared" si="2"/>
        <v>C21380010</v>
      </c>
      <c r="B177" s="1403" t="s">
        <v>453</v>
      </c>
      <c r="C177" s="1378"/>
      <c r="D177" s="1403" t="s">
        <v>789</v>
      </c>
      <c r="E177" s="1378"/>
      <c r="F177" s="1403" t="s">
        <v>784</v>
      </c>
      <c r="G177" s="1378"/>
      <c r="H177" s="1403"/>
      <c r="I177" s="1378"/>
      <c r="J177" s="1403"/>
      <c r="K177" s="1378"/>
      <c r="L177" s="1378"/>
      <c r="M177" s="1403"/>
      <c r="N177" s="1378"/>
      <c r="O177" s="1378"/>
      <c r="P177" s="1403"/>
      <c r="Q177" s="1378"/>
      <c r="R177" s="1403"/>
      <c r="S177" s="1378"/>
      <c r="T177" s="1402" t="s">
        <v>785</v>
      </c>
      <c r="U177" s="1378"/>
      <c r="V177" s="1378"/>
      <c r="W177" s="1378"/>
      <c r="X177" s="1378"/>
      <c r="Y177" s="1378"/>
      <c r="Z177" s="1378"/>
      <c r="AA177" s="1378"/>
      <c r="AB177" s="1403" t="s">
        <v>732</v>
      </c>
      <c r="AC177" s="1378"/>
      <c r="AD177" s="1378"/>
      <c r="AE177" s="1378"/>
      <c r="AF177" s="1378"/>
      <c r="AG177" s="1403" t="s">
        <v>733</v>
      </c>
      <c r="AH177" s="1378"/>
      <c r="AI177" s="1378"/>
      <c r="AJ177" s="1016" t="s">
        <v>417</v>
      </c>
      <c r="AK177" s="1404" t="s">
        <v>734</v>
      </c>
      <c r="AL177" s="1378"/>
      <c r="AM177" s="1378"/>
      <c r="AN177" s="1378"/>
      <c r="AO177" s="1378"/>
      <c r="AP177" s="1378"/>
      <c r="AQ177" s="1015">
        <v>540000000</v>
      </c>
      <c r="AR177" s="1053">
        <v>0</v>
      </c>
      <c r="AS177" s="1015">
        <v>800000</v>
      </c>
      <c r="AT177" s="1015">
        <v>0</v>
      </c>
      <c r="AU177" s="1015">
        <v>0</v>
      </c>
      <c r="AV177" s="1053">
        <v>0</v>
      </c>
      <c r="AW177" s="1015">
        <v>0</v>
      </c>
      <c r="AX177" s="1053">
        <v>0</v>
      </c>
      <c r="AY177" s="1015">
        <v>0</v>
      </c>
      <c r="AZ177" s="1053">
        <v>0</v>
      </c>
      <c r="BA177" s="1015">
        <v>0</v>
      </c>
      <c r="BB177" s="1015">
        <v>0</v>
      </c>
      <c r="BC177" s="1015">
        <v>0</v>
      </c>
      <c r="BD177" s="1015">
        <v>0</v>
      </c>
      <c r="BG177" s="1057">
        <v>540000000</v>
      </c>
      <c r="BH177" s="1057">
        <v>0</v>
      </c>
      <c r="BI177" s="1057">
        <v>800000</v>
      </c>
      <c r="BJ177" s="1057">
        <v>0</v>
      </c>
      <c r="BK177" s="1057">
        <v>0</v>
      </c>
      <c r="BL177" s="1057">
        <v>0</v>
      </c>
      <c r="BM177" s="1057">
        <v>0</v>
      </c>
      <c r="BN177" s="1057">
        <v>0</v>
      </c>
      <c r="BO177" s="1057">
        <v>0</v>
      </c>
      <c r="BP177" s="1057">
        <v>0</v>
      </c>
      <c r="BQ177" s="1057">
        <v>0</v>
      </c>
      <c r="BR177" s="1057">
        <v>0</v>
      </c>
      <c r="BS177" s="1057">
        <v>0</v>
      </c>
      <c r="BT177" s="1057">
        <v>0</v>
      </c>
    </row>
    <row r="178" spans="1:72" ht="23.1" customHeight="1" x14ac:dyDescent="0.2">
      <c r="A178" s="1008" t="str">
        <f t="shared" si="2"/>
        <v>C213800110</v>
      </c>
      <c r="B178" s="1411" t="s">
        <v>453</v>
      </c>
      <c r="C178" s="1378"/>
      <c r="D178" s="1411" t="s">
        <v>789</v>
      </c>
      <c r="E178" s="1378"/>
      <c r="F178" s="1411" t="s">
        <v>784</v>
      </c>
      <c r="G178" s="1378"/>
      <c r="H178" s="1411" t="s">
        <v>738</v>
      </c>
      <c r="I178" s="1378"/>
      <c r="J178" s="1411" t="s">
        <v>685</v>
      </c>
      <c r="K178" s="1378"/>
      <c r="L178" s="1378"/>
      <c r="M178" s="1411" t="s">
        <v>685</v>
      </c>
      <c r="N178" s="1378"/>
      <c r="O178" s="1378"/>
      <c r="P178" s="1411" t="s">
        <v>685</v>
      </c>
      <c r="Q178" s="1378"/>
      <c r="R178" s="1411" t="s">
        <v>685</v>
      </c>
      <c r="S178" s="1378"/>
      <c r="T178" s="1412" t="s">
        <v>580</v>
      </c>
      <c r="U178" s="1378"/>
      <c r="V178" s="1378"/>
      <c r="W178" s="1378"/>
      <c r="X178" s="1378"/>
      <c r="Y178" s="1378"/>
      <c r="Z178" s="1378"/>
      <c r="AA178" s="1378"/>
      <c r="AB178" s="1411" t="s">
        <v>732</v>
      </c>
      <c r="AC178" s="1378"/>
      <c r="AD178" s="1378"/>
      <c r="AE178" s="1378"/>
      <c r="AF178" s="1378"/>
      <c r="AG178" s="1411" t="s">
        <v>733</v>
      </c>
      <c r="AH178" s="1378"/>
      <c r="AI178" s="1378"/>
      <c r="AJ178" s="1019" t="s">
        <v>417</v>
      </c>
      <c r="AK178" s="1413" t="s">
        <v>734</v>
      </c>
      <c r="AL178" s="1378"/>
      <c r="AM178" s="1378"/>
      <c r="AN178" s="1378"/>
      <c r="AO178" s="1378"/>
      <c r="AP178" s="1378"/>
      <c r="AQ178" s="1015">
        <v>540000000</v>
      </c>
      <c r="AR178" s="1053">
        <v>0</v>
      </c>
      <c r="AS178" s="1015">
        <v>800000</v>
      </c>
      <c r="AT178" s="1015">
        <v>0</v>
      </c>
      <c r="AU178" s="1015">
        <v>0</v>
      </c>
      <c r="AV178" s="1053">
        <v>0</v>
      </c>
      <c r="AW178" s="1015">
        <v>0</v>
      </c>
      <c r="AX178" s="1053">
        <v>0</v>
      </c>
      <c r="AY178" s="1015">
        <v>0</v>
      </c>
      <c r="AZ178" s="1053">
        <v>0</v>
      </c>
      <c r="BA178" s="1015">
        <v>0</v>
      </c>
      <c r="BB178" s="1015">
        <v>0</v>
      </c>
      <c r="BC178" s="1015">
        <v>0</v>
      </c>
      <c r="BD178" s="1015">
        <v>0</v>
      </c>
      <c r="BG178" s="1057">
        <v>540000000</v>
      </c>
      <c r="BH178" s="1057">
        <v>0</v>
      </c>
      <c r="BI178" s="1057">
        <v>800000</v>
      </c>
      <c r="BJ178" s="1057">
        <v>0</v>
      </c>
      <c r="BK178" s="1057">
        <v>0</v>
      </c>
      <c r="BL178" s="1057">
        <v>0</v>
      </c>
      <c r="BM178" s="1057">
        <v>0</v>
      </c>
      <c r="BN178" s="1057">
        <v>0</v>
      </c>
      <c r="BO178" s="1057">
        <v>0</v>
      </c>
      <c r="BP178" s="1057">
        <v>0</v>
      </c>
      <c r="BQ178" s="1057">
        <v>0</v>
      </c>
      <c r="BR178" s="1057">
        <v>0</v>
      </c>
      <c r="BS178" s="1057">
        <v>0</v>
      </c>
      <c r="BT178" s="1057">
        <v>0</v>
      </c>
    </row>
    <row r="179" spans="1:72" ht="23.1" customHeight="1" x14ac:dyDescent="0.2">
      <c r="A179" s="1008" t="str">
        <f t="shared" si="2"/>
        <v>C31010</v>
      </c>
      <c r="B179" s="1403" t="s">
        <v>453</v>
      </c>
      <c r="C179" s="1378"/>
      <c r="D179" s="1403" t="s">
        <v>791</v>
      </c>
      <c r="E179" s="1378"/>
      <c r="F179" s="1403"/>
      <c r="G179" s="1378"/>
      <c r="H179" s="1403"/>
      <c r="I179" s="1378"/>
      <c r="J179" s="1403"/>
      <c r="K179" s="1378"/>
      <c r="L179" s="1378"/>
      <c r="M179" s="1403"/>
      <c r="N179" s="1378"/>
      <c r="O179" s="1378"/>
      <c r="P179" s="1403"/>
      <c r="Q179" s="1378"/>
      <c r="R179" s="1403"/>
      <c r="S179" s="1378"/>
      <c r="T179" s="1402" t="s">
        <v>792</v>
      </c>
      <c r="U179" s="1378"/>
      <c r="V179" s="1378"/>
      <c r="W179" s="1378"/>
      <c r="X179" s="1378"/>
      <c r="Y179" s="1378"/>
      <c r="Z179" s="1378"/>
      <c r="AA179" s="1378"/>
      <c r="AB179" s="1403" t="s">
        <v>732</v>
      </c>
      <c r="AC179" s="1378"/>
      <c r="AD179" s="1378"/>
      <c r="AE179" s="1378"/>
      <c r="AF179" s="1378"/>
      <c r="AG179" s="1403" t="s">
        <v>733</v>
      </c>
      <c r="AH179" s="1378"/>
      <c r="AI179" s="1378"/>
      <c r="AJ179" s="1016" t="s">
        <v>417</v>
      </c>
      <c r="AK179" s="1404" t="s">
        <v>734</v>
      </c>
      <c r="AL179" s="1378"/>
      <c r="AM179" s="1378"/>
      <c r="AN179" s="1378"/>
      <c r="AO179" s="1378"/>
      <c r="AP179" s="1378"/>
      <c r="AQ179" s="1015">
        <v>3518877300</v>
      </c>
      <c r="AR179" s="1053">
        <v>141771200</v>
      </c>
      <c r="AS179" s="1015">
        <v>149901441</v>
      </c>
      <c r="AT179" s="1015">
        <v>124877300</v>
      </c>
      <c r="AU179" s="1015">
        <v>0</v>
      </c>
      <c r="AV179" s="1053">
        <v>122390591</v>
      </c>
      <c r="AW179" s="1015">
        <v>19380609</v>
      </c>
      <c r="AX179" s="1053">
        <v>371105845</v>
      </c>
      <c r="AY179" s="1015">
        <v>248715254</v>
      </c>
      <c r="AZ179" s="1053">
        <v>403957398</v>
      </c>
      <c r="BA179" s="1015">
        <v>32851553</v>
      </c>
      <c r="BB179" s="1015">
        <v>403957398</v>
      </c>
      <c r="BC179" s="1015">
        <v>0</v>
      </c>
      <c r="BD179" s="1015">
        <v>0</v>
      </c>
      <c r="BG179" s="1057">
        <v>3518877300</v>
      </c>
      <c r="BH179" s="1057">
        <v>141771200</v>
      </c>
      <c r="BI179" s="1057">
        <v>149901441</v>
      </c>
      <c r="BJ179" s="1057">
        <v>124877300</v>
      </c>
      <c r="BK179" s="1057">
        <v>0</v>
      </c>
      <c r="BL179" s="1057">
        <v>122390591</v>
      </c>
      <c r="BM179" s="1057">
        <v>19380609</v>
      </c>
      <c r="BN179" s="1057">
        <v>371105845</v>
      </c>
      <c r="BO179" s="1057">
        <v>248715254</v>
      </c>
      <c r="BP179" s="1057">
        <v>403957398</v>
      </c>
      <c r="BQ179" s="1057">
        <v>32851553</v>
      </c>
      <c r="BR179" s="1057">
        <v>403957398</v>
      </c>
      <c r="BS179" s="1057">
        <v>0</v>
      </c>
      <c r="BT179" s="1057">
        <v>0</v>
      </c>
    </row>
    <row r="180" spans="1:72" ht="23.1" customHeight="1" x14ac:dyDescent="0.2">
      <c r="A180" s="1008" t="str">
        <f t="shared" si="2"/>
        <v>C310150410</v>
      </c>
      <c r="B180" s="1403" t="s">
        <v>453</v>
      </c>
      <c r="C180" s="1378"/>
      <c r="D180" s="1403" t="s">
        <v>791</v>
      </c>
      <c r="E180" s="1378"/>
      <c r="F180" s="1403" t="s">
        <v>793</v>
      </c>
      <c r="G180" s="1378"/>
      <c r="H180" s="1403"/>
      <c r="I180" s="1378"/>
      <c r="J180" s="1403"/>
      <c r="K180" s="1378"/>
      <c r="L180" s="1378"/>
      <c r="M180" s="1403"/>
      <c r="N180" s="1378"/>
      <c r="O180" s="1378"/>
      <c r="P180" s="1403"/>
      <c r="Q180" s="1378"/>
      <c r="R180" s="1403"/>
      <c r="S180" s="1378"/>
      <c r="T180" s="1402" t="s">
        <v>794</v>
      </c>
      <c r="U180" s="1378"/>
      <c r="V180" s="1378"/>
      <c r="W180" s="1378"/>
      <c r="X180" s="1378"/>
      <c r="Y180" s="1378"/>
      <c r="Z180" s="1378"/>
      <c r="AA180" s="1378"/>
      <c r="AB180" s="1403" t="s">
        <v>732</v>
      </c>
      <c r="AC180" s="1378"/>
      <c r="AD180" s="1378"/>
      <c r="AE180" s="1378"/>
      <c r="AF180" s="1378"/>
      <c r="AG180" s="1403" t="s">
        <v>733</v>
      </c>
      <c r="AH180" s="1378"/>
      <c r="AI180" s="1378"/>
      <c r="AJ180" s="1016" t="s">
        <v>417</v>
      </c>
      <c r="AK180" s="1404" t="s">
        <v>734</v>
      </c>
      <c r="AL180" s="1378"/>
      <c r="AM180" s="1378"/>
      <c r="AN180" s="1378"/>
      <c r="AO180" s="1378"/>
      <c r="AP180" s="1378"/>
      <c r="AQ180" s="1015">
        <v>800000000</v>
      </c>
      <c r="AR180" s="1053">
        <v>90000000</v>
      </c>
      <c r="AS180" s="1015">
        <v>70013533</v>
      </c>
      <c r="AT180" s="1015">
        <v>0</v>
      </c>
      <c r="AU180" s="1015">
        <v>0</v>
      </c>
      <c r="AV180" s="1053">
        <v>68411852</v>
      </c>
      <c r="AW180" s="1015">
        <v>21588148</v>
      </c>
      <c r="AX180" s="1053">
        <v>46852978</v>
      </c>
      <c r="AY180" s="1015">
        <v>21558874</v>
      </c>
      <c r="AZ180" s="1053">
        <v>46053265</v>
      </c>
      <c r="BA180" s="1015">
        <v>799713</v>
      </c>
      <c r="BB180" s="1015">
        <v>46053265</v>
      </c>
      <c r="BC180" s="1015">
        <v>0</v>
      </c>
      <c r="BD180" s="1015">
        <v>0</v>
      </c>
      <c r="BG180" s="1057">
        <v>800000000</v>
      </c>
      <c r="BH180" s="1057">
        <v>90000000</v>
      </c>
      <c r="BI180" s="1057">
        <v>70013533</v>
      </c>
      <c r="BJ180" s="1057">
        <v>0</v>
      </c>
      <c r="BK180" s="1057">
        <v>0</v>
      </c>
      <c r="BL180" s="1057">
        <v>68411852</v>
      </c>
      <c r="BM180" s="1057">
        <v>21588148</v>
      </c>
      <c r="BN180" s="1057">
        <v>46852978</v>
      </c>
      <c r="BO180" s="1057">
        <v>21558874</v>
      </c>
      <c r="BP180" s="1057">
        <v>46053265</v>
      </c>
      <c r="BQ180" s="1057">
        <v>799713</v>
      </c>
      <c r="BR180" s="1057">
        <v>46053265</v>
      </c>
      <c r="BS180" s="1057">
        <v>0</v>
      </c>
      <c r="BT180" s="1057">
        <v>0</v>
      </c>
    </row>
    <row r="181" spans="1:72" ht="23.1" customHeight="1" x14ac:dyDescent="0.2">
      <c r="A181" s="1008" t="str">
        <f t="shared" si="2"/>
        <v>C3101504110</v>
      </c>
      <c r="B181" s="1411" t="s">
        <v>453</v>
      </c>
      <c r="C181" s="1378"/>
      <c r="D181" s="1411" t="s">
        <v>791</v>
      </c>
      <c r="E181" s="1378"/>
      <c r="F181" s="1411" t="s">
        <v>793</v>
      </c>
      <c r="G181" s="1378"/>
      <c r="H181" s="1411" t="s">
        <v>738</v>
      </c>
      <c r="I181" s="1378"/>
      <c r="J181" s="1411" t="s">
        <v>685</v>
      </c>
      <c r="K181" s="1378"/>
      <c r="L181" s="1378"/>
      <c r="M181" s="1411" t="s">
        <v>685</v>
      </c>
      <c r="N181" s="1378"/>
      <c r="O181" s="1378"/>
      <c r="P181" s="1411" t="s">
        <v>685</v>
      </c>
      <c r="Q181" s="1378"/>
      <c r="R181" s="1411" t="s">
        <v>685</v>
      </c>
      <c r="S181" s="1378"/>
      <c r="T181" s="1412" t="s">
        <v>581</v>
      </c>
      <c r="U181" s="1378"/>
      <c r="V181" s="1378"/>
      <c r="W181" s="1378"/>
      <c r="X181" s="1378"/>
      <c r="Y181" s="1378"/>
      <c r="Z181" s="1378"/>
      <c r="AA181" s="1378"/>
      <c r="AB181" s="1411" t="s">
        <v>732</v>
      </c>
      <c r="AC181" s="1378"/>
      <c r="AD181" s="1378"/>
      <c r="AE181" s="1378"/>
      <c r="AF181" s="1378"/>
      <c r="AG181" s="1411" t="s">
        <v>733</v>
      </c>
      <c r="AH181" s="1378"/>
      <c r="AI181" s="1378"/>
      <c r="AJ181" s="1019" t="s">
        <v>417</v>
      </c>
      <c r="AK181" s="1413" t="s">
        <v>734</v>
      </c>
      <c r="AL181" s="1378"/>
      <c r="AM181" s="1378"/>
      <c r="AN181" s="1378"/>
      <c r="AO181" s="1378"/>
      <c r="AP181" s="1378"/>
      <c r="AQ181" s="1015">
        <v>450000000</v>
      </c>
      <c r="AR181" s="1053">
        <v>29000000</v>
      </c>
      <c r="AS181" s="1015">
        <v>69000200</v>
      </c>
      <c r="AT181" s="1015">
        <v>0</v>
      </c>
      <c r="AU181" s="1015">
        <v>0</v>
      </c>
      <c r="AV181" s="1053">
        <v>36531977</v>
      </c>
      <c r="AW181" s="1015">
        <v>7531977</v>
      </c>
      <c r="AX181" s="1053">
        <v>21496508</v>
      </c>
      <c r="AY181" s="1015">
        <v>15035469</v>
      </c>
      <c r="AZ181" s="1053">
        <v>20696795</v>
      </c>
      <c r="BA181" s="1015">
        <v>799713</v>
      </c>
      <c r="BB181" s="1015">
        <v>20696795</v>
      </c>
      <c r="BC181" s="1015">
        <v>0</v>
      </c>
      <c r="BD181" s="1015">
        <v>0</v>
      </c>
      <c r="BG181" s="1057">
        <v>450000000</v>
      </c>
      <c r="BH181" s="1057">
        <v>29000000</v>
      </c>
      <c r="BI181" s="1057">
        <v>69000200</v>
      </c>
      <c r="BJ181" s="1057">
        <v>0</v>
      </c>
      <c r="BK181" s="1057">
        <v>0</v>
      </c>
      <c r="BL181" s="1057">
        <v>36531977</v>
      </c>
      <c r="BM181" s="1057">
        <v>7531977</v>
      </c>
      <c r="BN181" s="1057">
        <v>21496508</v>
      </c>
      <c r="BO181" s="1057">
        <v>15035469</v>
      </c>
      <c r="BP181" s="1057">
        <v>20696795</v>
      </c>
      <c r="BQ181" s="1057">
        <v>799713</v>
      </c>
      <c r="BR181" s="1057">
        <v>20696795</v>
      </c>
      <c r="BS181" s="1057">
        <v>0</v>
      </c>
      <c r="BT181" s="1057">
        <v>0</v>
      </c>
    </row>
    <row r="182" spans="1:72" ht="23.1" customHeight="1" x14ac:dyDescent="0.2">
      <c r="A182" s="1008" t="str">
        <f t="shared" si="2"/>
        <v>C3101504210</v>
      </c>
      <c r="B182" s="1411" t="s">
        <v>453</v>
      </c>
      <c r="C182" s="1378"/>
      <c r="D182" s="1411" t="s">
        <v>791</v>
      </c>
      <c r="E182" s="1378"/>
      <c r="F182" s="1411" t="s">
        <v>793</v>
      </c>
      <c r="G182" s="1378"/>
      <c r="H182" s="1411" t="s">
        <v>741</v>
      </c>
      <c r="I182" s="1378"/>
      <c r="J182" s="1411" t="s">
        <v>685</v>
      </c>
      <c r="K182" s="1378"/>
      <c r="L182" s="1378"/>
      <c r="M182" s="1411" t="s">
        <v>685</v>
      </c>
      <c r="N182" s="1378"/>
      <c r="O182" s="1378"/>
      <c r="P182" s="1411" t="s">
        <v>685</v>
      </c>
      <c r="Q182" s="1378"/>
      <c r="R182" s="1411" t="s">
        <v>685</v>
      </c>
      <c r="S182" s="1378"/>
      <c r="T182" s="1412" t="s">
        <v>582</v>
      </c>
      <c r="U182" s="1378"/>
      <c r="V182" s="1378"/>
      <c r="W182" s="1378"/>
      <c r="X182" s="1378"/>
      <c r="Y182" s="1378"/>
      <c r="Z182" s="1378"/>
      <c r="AA182" s="1378"/>
      <c r="AB182" s="1411" t="s">
        <v>732</v>
      </c>
      <c r="AC182" s="1378"/>
      <c r="AD182" s="1378"/>
      <c r="AE182" s="1378"/>
      <c r="AF182" s="1378"/>
      <c r="AG182" s="1411" t="s">
        <v>733</v>
      </c>
      <c r="AH182" s="1378"/>
      <c r="AI182" s="1378"/>
      <c r="AJ182" s="1019" t="s">
        <v>417</v>
      </c>
      <c r="AK182" s="1413" t="s">
        <v>734</v>
      </c>
      <c r="AL182" s="1378"/>
      <c r="AM182" s="1378"/>
      <c r="AN182" s="1378"/>
      <c r="AO182" s="1378"/>
      <c r="AP182" s="1378"/>
      <c r="AQ182" s="1015">
        <v>350000000</v>
      </c>
      <c r="AR182" s="1053">
        <v>61000000</v>
      </c>
      <c r="AS182" s="1015">
        <v>1013333</v>
      </c>
      <c r="AT182" s="1015">
        <v>0</v>
      </c>
      <c r="AU182" s="1015">
        <v>0</v>
      </c>
      <c r="AV182" s="1053">
        <v>31879875</v>
      </c>
      <c r="AW182" s="1015">
        <v>29120125</v>
      </c>
      <c r="AX182" s="1053">
        <v>25356470</v>
      </c>
      <c r="AY182" s="1015">
        <v>6523405</v>
      </c>
      <c r="AZ182" s="1053">
        <v>25356470</v>
      </c>
      <c r="BA182" s="1015">
        <v>0</v>
      </c>
      <c r="BB182" s="1015">
        <v>25356470</v>
      </c>
      <c r="BC182" s="1015">
        <v>0</v>
      </c>
      <c r="BD182" s="1015">
        <v>0</v>
      </c>
      <c r="BG182" s="1057">
        <v>350000000</v>
      </c>
      <c r="BH182" s="1057">
        <v>61000000</v>
      </c>
      <c r="BI182" s="1057">
        <v>1013333</v>
      </c>
      <c r="BJ182" s="1057">
        <v>0</v>
      </c>
      <c r="BK182" s="1057">
        <v>0</v>
      </c>
      <c r="BL182" s="1057">
        <v>31879875</v>
      </c>
      <c r="BM182" s="1057">
        <v>29120125</v>
      </c>
      <c r="BN182" s="1057">
        <v>25356470</v>
      </c>
      <c r="BO182" s="1057">
        <v>6523405</v>
      </c>
      <c r="BP182" s="1057">
        <v>25356470</v>
      </c>
      <c r="BQ182" s="1057">
        <v>0</v>
      </c>
      <c r="BR182" s="1057">
        <v>25356470</v>
      </c>
      <c r="BS182" s="1057">
        <v>0</v>
      </c>
      <c r="BT182" s="1057">
        <v>0</v>
      </c>
    </row>
    <row r="183" spans="1:72" ht="23.1" customHeight="1" x14ac:dyDescent="0.2">
      <c r="A183" s="1008" t="str">
        <f t="shared" si="2"/>
        <v>C310150710</v>
      </c>
      <c r="B183" s="1403" t="s">
        <v>453</v>
      </c>
      <c r="C183" s="1378"/>
      <c r="D183" s="1403" t="s">
        <v>791</v>
      </c>
      <c r="E183" s="1378"/>
      <c r="F183" s="1403" t="s">
        <v>795</v>
      </c>
      <c r="G183" s="1378"/>
      <c r="H183" s="1403"/>
      <c r="I183" s="1378"/>
      <c r="J183" s="1403"/>
      <c r="K183" s="1378"/>
      <c r="L183" s="1378"/>
      <c r="M183" s="1403"/>
      <c r="N183" s="1378"/>
      <c r="O183" s="1378"/>
      <c r="P183" s="1403"/>
      <c r="Q183" s="1378"/>
      <c r="R183" s="1403"/>
      <c r="S183" s="1378"/>
      <c r="T183" s="1402" t="s">
        <v>796</v>
      </c>
      <c r="U183" s="1378"/>
      <c r="V183" s="1378"/>
      <c r="W183" s="1378"/>
      <c r="X183" s="1378"/>
      <c r="Y183" s="1378"/>
      <c r="Z183" s="1378"/>
      <c r="AA183" s="1378"/>
      <c r="AB183" s="1403" t="s">
        <v>732</v>
      </c>
      <c r="AC183" s="1378"/>
      <c r="AD183" s="1378"/>
      <c r="AE183" s="1378"/>
      <c r="AF183" s="1378"/>
      <c r="AG183" s="1403" t="s">
        <v>733</v>
      </c>
      <c r="AH183" s="1378"/>
      <c r="AI183" s="1378"/>
      <c r="AJ183" s="1016" t="s">
        <v>417</v>
      </c>
      <c r="AK183" s="1404" t="s">
        <v>734</v>
      </c>
      <c r="AL183" s="1378"/>
      <c r="AM183" s="1378"/>
      <c r="AN183" s="1378"/>
      <c r="AO183" s="1378"/>
      <c r="AP183" s="1378"/>
      <c r="AQ183" s="1015">
        <v>2718877300</v>
      </c>
      <c r="AR183" s="1053">
        <v>51771200</v>
      </c>
      <c r="AS183" s="1015">
        <v>79887908</v>
      </c>
      <c r="AT183" s="1015">
        <v>124877300</v>
      </c>
      <c r="AU183" s="1015">
        <v>0</v>
      </c>
      <c r="AV183" s="1053">
        <v>53978739</v>
      </c>
      <c r="AW183" s="1015">
        <v>2207539</v>
      </c>
      <c r="AX183" s="1053">
        <v>324252867</v>
      </c>
      <c r="AY183" s="1015">
        <v>270274128</v>
      </c>
      <c r="AZ183" s="1053">
        <v>357904133</v>
      </c>
      <c r="BA183" s="1015">
        <v>33651266</v>
      </c>
      <c r="BB183" s="1015">
        <v>357904133</v>
      </c>
      <c r="BC183" s="1015">
        <v>0</v>
      </c>
      <c r="BD183" s="1015">
        <v>0</v>
      </c>
      <c r="BG183" s="1057">
        <v>2718877300</v>
      </c>
      <c r="BH183" s="1057">
        <v>51771200</v>
      </c>
      <c r="BI183" s="1057">
        <v>79887908</v>
      </c>
      <c r="BJ183" s="1057">
        <v>124877300</v>
      </c>
      <c r="BK183" s="1057">
        <v>0</v>
      </c>
      <c r="BL183" s="1057">
        <v>53978739</v>
      </c>
      <c r="BM183" s="1057">
        <v>2207539</v>
      </c>
      <c r="BN183" s="1057">
        <v>324252867</v>
      </c>
      <c r="BO183" s="1057">
        <v>270274128</v>
      </c>
      <c r="BP183" s="1057">
        <v>357904133</v>
      </c>
      <c r="BQ183" s="1057">
        <v>33651266</v>
      </c>
      <c r="BR183" s="1057">
        <v>357904133</v>
      </c>
      <c r="BS183" s="1057">
        <v>0</v>
      </c>
      <c r="BT183" s="1057">
        <v>0</v>
      </c>
    </row>
    <row r="184" spans="1:72" ht="23.1" customHeight="1" x14ac:dyDescent="0.2">
      <c r="A184" s="1008" t="str">
        <f t="shared" si="2"/>
        <v>C3101507110</v>
      </c>
      <c r="B184" s="1411" t="s">
        <v>453</v>
      </c>
      <c r="C184" s="1378"/>
      <c r="D184" s="1411" t="s">
        <v>791</v>
      </c>
      <c r="E184" s="1378"/>
      <c r="F184" s="1411" t="s">
        <v>795</v>
      </c>
      <c r="G184" s="1378"/>
      <c r="H184" s="1411" t="s">
        <v>738</v>
      </c>
      <c r="I184" s="1378"/>
      <c r="J184" s="1411" t="s">
        <v>685</v>
      </c>
      <c r="K184" s="1378"/>
      <c r="L184" s="1378"/>
      <c r="M184" s="1411" t="s">
        <v>685</v>
      </c>
      <c r="N184" s="1378"/>
      <c r="O184" s="1378"/>
      <c r="P184" s="1411" t="s">
        <v>685</v>
      </c>
      <c r="Q184" s="1378"/>
      <c r="R184" s="1411" t="s">
        <v>685</v>
      </c>
      <c r="S184" s="1378"/>
      <c r="T184" s="1412" t="s">
        <v>583</v>
      </c>
      <c r="U184" s="1378"/>
      <c r="V184" s="1378"/>
      <c r="W184" s="1378"/>
      <c r="X184" s="1378"/>
      <c r="Y184" s="1378"/>
      <c r="Z184" s="1378"/>
      <c r="AA184" s="1378"/>
      <c r="AB184" s="1411" t="s">
        <v>732</v>
      </c>
      <c r="AC184" s="1378"/>
      <c r="AD184" s="1378"/>
      <c r="AE184" s="1378"/>
      <c r="AF184" s="1378"/>
      <c r="AG184" s="1411" t="s">
        <v>733</v>
      </c>
      <c r="AH184" s="1378"/>
      <c r="AI184" s="1378"/>
      <c r="AJ184" s="1019" t="s">
        <v>417</v>
      </c>
      <c r="AK184" s="1413" t="s">
        <v>734</v>
      </c>
      <c r="AL184" s="1378"/>
      <c r="AM184" s="1378"/>
      <c r="AN184" s="1378"/>
      <c r="AO184" s="1378"/>
      <c r="AP184" s="1378"/>
      <c r="AQ184" s="1015">
        <v>500000000</v>
      </c>
      <c r="AR184" s="1053">
        <v>3771200</v>
      </c>
      <c r="AS184" s="1015">
        <v>0</v>
      </c>
      <c r="AT184" s="1015">
        <v>0</v>
      </c>
      <c r="AU184" s="1015">
        <v>0</v>
      </c>
      <c r="AV184" s="1053">
        <v>7673079</v>
      </c>
      <c r="AW184" s="1015">
        <v>3901879</v>
      </c>
      <c r="AX184" s="1053">
        <v>74375532</v>
      </c>
      <c r="AY184" s="1015">
        <v>66702453</v>
      </c>
      <c r="AZ184" s="1053">
        <v>77419200</v>
      </c>
      <c r="BA184" s="1015">
        <v>3043668</v>
      </c>
      <c r="BB184" s="1015">
        <v>77419200</v>
      </c>
      <c r="BC184" s="1015">
        <v>0</v>
      </c>
      <c r="BD184" s="1015">
        <v>0</v>
      </c>
      <c r="BG184" s="1057">
        <v>500000000</v>
      </c>
      <c r="BH184" s="1057">
        <v>3771200</v>
      </c>
      <c r="BI184" s="1057">
        <v>0</v>
      </c>
      <c r="BJ184" s="1057">
        <v>0</v>
      </c>
      <c r="BK184" s="1057">
        <v>0</v>
      </c>
      <c r="BL184" s="1057">
        <v>7673079</v>
      </c>
      <c r="BM184" s="1057">
        <v>3901879</v>
      </c>
      <c r="BN184" s="1057">
        <v>74375532</v>
      </c>
      <c r="BO184" s="1057">
        <v>66702453</v>
      </c>
      <c r="BP184" s="1057">
        <v>77419200</v>
      </c>
      <c r="BQ184" s="1057">
        <v>3043668</v>
      </c>
      <c r="BR184" s="1057">
        <v>77419200</v>
      </c>
      <c r="BS184" s="1057">
        <v>0</v>
      </c>
      <c r="BT184" s="1057">
        <v>0</v>
      </c>
    </row>
    <row r="185" spans="1:72" ht="23.1" customHeight="1" x14ac:dyDescent="0.2">
      <c r="A185" s="1008" t="str">
        <f t="shared" si="2"/>
        <v>C3101507310</v>
      </c>
      <c r="B185" s="1411" t="s">
        <v>453</v>
      </c>
      <c r="C185" s="1378"/>
      <c r="D185" s="1411" t="s">
        <v>791</v>
      </c>
      <c r="E185" s="1378"/>
      <c r="F185" s="1411" t="s">
        <v>795</v>
      </c>
      <c r="G185" s="1378"/>
      <c r="H185" s="1411" t="s">
        <v>748</v>
      </c>
      <c r="I185" s="1378"/>
      <c r="J185" s="1411" t="s">
        <v>685</v>
      </c>
      <c r="K185" s="1378"/>
      <c r="L185" s="1378"/>
      <c r="M185" s="1411" t="s">
        <v>685</v>
      </c>
      <c r="N185" s="1378"/>
      <c r="O185" s="1378"/>
      <c r="P185" s="1411" t="s">
        <v>685</v>
      </c>
      <c r="Q185" s="1378"/>
      <c r="R185" s="1411" t="s">
        <v>685</v>
      </c>
      <c r="S185" s="1378"/>
      <c r="T185" s="1412" t="s">
        <v>797</v>
      </c>
      <c r="U185" s="1378"/>
      <c r="V185" s="1378"/>
      <c r="W185" s="1378"/>
      <c r="X185" s="1378"/>
      <c r="Y185" s="1378"/>
      <c r="Z185" s="1378"/>
      <c r="AA185" s="1378"/>
      <c r="AB185" s="1411" t="s">
        <v>732</v>
      </c>
      <c r="AC185" s="1378"/>
      <c r="AD185" s="1378"/>
      <c r="AE185" s="1378"/>
      <c r="AF185" s="1378"/>
      <c r="AG185" s="1411" t="s">
        <v>733</v>
      </c>
      <c r="AH185" s="1378"/>
      <c r="AI185" s="1378"/>
      <c r="AJ185" s="1019" t="s">
        <v>417</v>
      </c>
      <c r="AK185" s="1413" t="s">
        <v>734</v>
      </c>
      <c r="AL185" s="1378"/>
      <c r="AM185" s="1378"/>
      <c r="AN185" s="1378"/>
      <c r="AO185" s="1378"/>
      <c r="AP185" s="1378"/>
      <c r="AQ185" s="1015">
        <v>1794000000</v>
      </c>
      <c r="AR185" s="1053">
        <v>48000000</v>
      </c>
      <c r="AS185" s="1015">
        <v>58387908</v>
      </c>
      <c r="AT185" s="1015">
        <v>124877300</v>
      </c>
      <c r="AU185" s="1015">
        <v>0</v>
      </c>
      <c r="AV185" s="1053">
        <v>32041638</v>
      </c>
      <c r="AW185" s="1015">
        <v>15958362</v>
      </c>
      <c r="AX185" s="1053">
        <v>212051714</v>
      </c>
      <c r="AY185" s="1015">
        <v>180010076</v>
      </c>
      <c r="AZ185" s="1053">
        <v>241799900</v>
      </c>
      <c r="BA185" s="1015">
        <v>29748186</v>
      </c>
      <c r="BB185" s="1015">
        <v>241799900</v>
      </c>
      <c r="BC185" s="1015">
        <v>0</v>
      </c>
      <c r="BD185" s="1015">
        <v>0</v>
      </c>
      <c r="BG185" s="1057">
        <v>1794000000</v>
      </c>
      <c r="BH185" s="1057">
        <v>48000000</v>
      </c>
      <c r="BI185" s="1057">
        <v>58387908</v>
      </c>
      <c r="BJ185" s="1057">
        <v>124877300</v>
      </c>
      <c r="BK185" s="1057">
        <v>0</v>
      </c>
      <c r="BL185" s="1057">
        <v>32041638</v>
      </c>
      <c r="BM185" s="1057">
        <v>15958362</v>
      </c>
      <c r="BN185" s="1057">
        <v>212051714</v>
      </c>
      <c r="BO185" s="1057">
        <v>180010076</v>
      </c>
      <c r="BP185" s="1057">
        <v>241799900</v>
      </c>
      <c r="BQ185" s="1057">
        <v>29748186</v>
      </c>
      <c r="BR185" s="1057">
        <v>241799900</v>
      </c>
      <c r="BS185" s="1057">
        <v>0</v>
      </c>
      <c r="BT185" s="1057">
        <v>0</v>
      </c>
    </row>
    <row r="186" spans="1:72" ht="23.1" customHeight="1" x14ac:dyDescent="0.2">
      <c r="A186" s="1008" t="str">
        <f t="shared" si="2"/>
        <v>C31015073010</v>
      </c>
      <c r="B186" s="1403" t="s">
        <v>453</v>
      </c>
      <c r="C186" s="1378"/>
      <c r="D186" s="1403" t="s">
        <v>791</v>
      </c>
      <c r="E186" s="1378"/>
      <c r="F186" s="1403" t="s">
        <v>795</v>
      </c>
      <c r="G186" s="1378"/>
      <c r="H186" s="1403" t="s">
        <v>748</v>
      </c>
      <c r="I186" s="1378"/>
      <c r="J186" s="1403" t="s">
        <v>739</v>
      </c>
      <c r="K186" s="1378"/>
      <c r="L186" s="1378"/>
      <c r="M186" s="1403" t="s">
        <v>685</v>
      </c>
      <c r="N186" s="1378"/>
      <c r="O186" s="1378"/>
      <c r="P186" s="1403" t="s">
        <v>685</v>
      </c>
      <c r="Q186" s="1378"/>
      <c r="R186" s="1403" t="s">
        <v>685</v>
      </c>
      <c r="S186" s="1378"/>
      <c r="T186" s="1402" t="s">
        <v>797</v>
      </c>
      <c r="U186" s="1378"/>
      <c r="V186" s="1378"/>
      <c r="W186" s="1378"/>
      <c r="X186" s="1378"/>
      <c r="Y186" s="1378"/>
      <c r="Z186" s="1378"/>
      <c r="AA186" s="1378"/>
      <c r="AB186" s="1403" t="s">
        <v>732</v>
      </c>
      <c r="AC186" s="1378"/>
      <c r="AD186" s="1378"/>
      <c r="AE186" s="1378"/>
      <c r="AF186" s="1378"/>
      <c r="AG186" s="1403" t="s">
        <v>733</v>
      </c>
      <c r="AH186" s="1378"/>
      <c r="AI186" s="1378"/>
      <c r="AJ186" s="1016" t="s">
        <v>417</v>
      </c>
      <c r="AK186" s="1404" t="s">
        <v>734</v>
      </c>
      <c r="AL186" s="1378"/>
      <c r="AM186" s="1378"/>
      <c r="AN186" s="1378"/>
      <c r="AO186" s="1378"/>
      <c r="AP186" s="1378"/>
      <c r="AQ186" s="1015">
        <v>1669122700</v>
      </c>
      <c r="AR186" s="1053">
        <v>48000000</v>
      </c>
      <c r="AS186" s="1015">
        <v>58387908</v>
      </c>
      <c r="AT186" s="1015">
        <v>0</v>
      </c>
      <c r="AU186" s="1015">
        <v>0</v>
      </c>
      <c r="AV186" s="1053">
        <v>32041638</v>
      </c>
      <c r="AW186" s="1015">
        <v>15958362</v>
      </c>
      <c r="AX186" s="1053">
        <v>212051714</v>
      </c>
      <c r="AY186" s="1015">
        <v>180010076</v>
      </c>
      <c r="AZ186" s="1053">
        <v>241799900</v>
      </c>
      <c r="BA186" s="1015">
        <v>29748186</v>
      </c>
      <c r="BB186" s="1015">
        <v>241799900</v>
      </c>
      <c r="BC186" s="1015">
        <v>0</v>
      </c>
      <c r="BD186" s="1015">
        <v>0</v>
      </c>
      <c r="BG186" s="1057">
        <v>1669122700</v>
      </c>
      <c r="BH186" s="1057">
        <v>48000000</v>
      </c>
      <c r="BI186" s="1057">
        <v>58387908</v>
      </c>
      <c r="BJ186" s="1057">
        <v>0</v>
      </c>
      <c r="BK186" s="1057">
        <v>0</v>
      </c>
      <c r="BL186" s="1057">
        <v>32041638</v>
      </c>
      <c r="BM186" s="1057">
        <v>15958362</v>
      </c>
      <c r="BN186" s="1057">
        <v>212051714</v>
      </c>
      <c r="BO186" s="1057">
        <v>180010076</v>
      </c>
      <c r="BP186" s="1057">
        <v>241799900</v>
      </c>
      <c r="BQ186" s="1057">
        <v>29748186</v>
      </c>
      <c r="BR186" s="1057">
        <v>241799900</v>
      </c>
      <c r="BS186" s="1057">
        <v>0</v>
      </c>
      <c r="BT186" s="1057">
        <v>0</v>
      </c>
    </row>
    <row r="187" spans="1:72" ht="23.1" customHeight="1" x14ac:dyDescent="0.2">
      <c r="A187" s="1008" t="str">
        <f t="shared" si="2"/>
        <v>C310150730210</v>
      </c>
      <c r="B187" s="1411" t="s">
        <v>453</v>
      </c>
      <c r="C187" s="1378"/>
      <c r="D187" s="1411" t="s">
        <v>791</v>
      </c>
      <c r="E187" s="1378"/>
      <c r="F187" s="1411" t="s">
        <v>795</v>
      </c>
      <c r="G187" s="1378"/>
      <c r="H187" s="1411" t="s">
        <v>748</v>
      </c>
      <c r="I187" s="1378"/>
      <c r="J187" s="1411" t="s">
        <v>739</v>
      </c>
      <c r="K187" s="1378"/>
      <c r="L187" s="1378"/>
      <c r="M187" s="1411" t="s">
        <v>741</v>
      </c>
      <c r="N187" s="1378"/>
      <c r="O187" s="1378"/>
      <c r="P187" s="1411" t="s">
        <v>685</v>
      </c>
      <c r="Q187" s="1378"/>
      <c r="R187" s="1411" t="s">
        <v>685</v>
      </c>
      <c r="S187" s="1378"/>
      <c r="T187" s="1412" t="s">
        <v>584</v>
      </c>
      <c r="U187" s="1378"/>
      <c r="V187" s="1378"/>
      <c r="W187" s="1378"/>
      <c r="X187" s="1378"/>
      <c r="Y187" s="1378"/>
      <c r="Z187" s="1378"/>
      <c r="AA187" s="1378"/>
      <c r="AB187" s="1411" t="s">
        <v>732</v>
      </c>
      <c r="AC187" s="1378"/>
      <c r="AD187" s="1378"/>
      <c r="AE187" s="1378"/>
      <c r="AF187" s="1378"/>
      <c r="AG187" s="1411" t="s">
        <v>733</v>
      </c>
      <c r="AH187" s="1378"/>
      <c r="AI187" s="1378"/>
      <c r="AJ187" s="1019" t="s">
        <v>417</v>
      </c>
      <c r="AK187" s="1413" t="s">
        <v>734</v>
      </c>
      <c r="AL187" s="1378"/>
      <c r="AM187" s="1378"/>
      <c r="AN187" s="1378"/>
      <c r="AO187" s="1378"/>
      <c r="AP187" s="1378"/>
      <c r="AQ187" s="1015">
        <v>682000000</v>
      </c>
      <c r="AR187" s="1053">
        <v>24000000</v>
      </c>
      <c r="AS187" s="1015">
        <v>292208</v>
      </c>
      <c r="AT187" s="1015">
        <v>0</v>
      </c>
      <c r="AU187" s="1015">
        <v>0</v>
      </c>
      <c r="AV187" s="1053">
        <v>0</v>
      </c>
      <c r="AW187" s="1015">
        <v>24000000</v>
      </c>
      <c r="AX187" s="1053">
        <v>111359079</v>
      </c>
      <c r="AY187" s="1015">
        <v>111359079</v>
      </c>
      <c r="AZ187" s="1053">
        <v>150844551</v>
      </c>
      <c r="BA187" s="1015">
        <v>39485472</v>
      </c>
      <c r="BB187" s="1015">
        <v>150844551</v>
      </c>
      <c r="BC187" s="1015">
        <v>0</v>
      </c>
      <c r="BD187" s="1015">
        <v>0</v>
      </c>
      <c r="BG187" s="1057">
        <v>682000000</v>
      </c>
      <c r="BH187" s="1057">
        <v>24000000</v>
      </c>
      <c r="BI187" s="1057">
        <v>292208</v>
      </c>
      <c r="BJ187" s="1057">
        <v>0</v>
      </c>
      <c r="BK187" s="1057">
        <v>0</v>
      </c>
      <c r="BL187" s="1057">
        <v>0</v>
      </c>
      <c r="BM187" s="1057">
        <v>24000000</v>
      </c>
      <c r="BN187" s="1057">
        <v>111359079</v>
      </c>
      <c r="BO187" s="1057">
        <v>111359079</v>
      </c>
      <c r="BP187" s="1057">
        <v>150844551</v>
      </c>
      <c r="BQ187" s="1057">
        <v>39485472</v>
      </c>
      <c r="BR187" s="1057">
        <v>150844551</v>
      </c>
      <c r="BS187" s="1057">
        <v>0</v>
      </c>
      <c r="BT187" s="1057">
        <v>0</v>
      </c>
    </row>
    <row r="188" spans="1:72" ht="23.1" customHeight="1" x14ac:dyDescent="0.2">
      <c r="A188" s="1008" t="str">
        <f t="shared" si="2"/>
        <v>C310150730310</v>
      </c>
      <c r="B188" s="1411" t="s">
        <v>453</v>
      </c>
      <c r="C188" s="1378"/>
      <c r="D188" s="1411" t="s">
        <v>791</v>
      </c>
      <c r="E188" s="1378"/>
      <c r="F188" s="1411" t="s">
        <v>795</v>
      </c>
      <c r="G188" s="1378"/>
      <c r="H188" s="1411" t="s">
        <v>748</v>
      </c>
      <c r="I188" s="1378"/>
      <c r="J188" s="1411" t="s">
        <v>739</v>
      </c>
      <c r="K188" s="1378"/>
      <c r="L188" s="1378"/>
      <c r="M188" s="1411" t="s">
        <v>748</v>
      </c>
      <c r="N188" s="1378"/>
      <c r="O188" s="1378"/>
      <c r="P188" s="1411" t="s">
        <v>685</v>
      </c>
      <c r="Q188" s="1378"/>
      <c r="R188" s="1411" t="s">
        <v>685</v>
      </c>
      <c r="S188" s="1378"/>
      <c r="T188" s="1412" t="s">
        <v>585</v>
      </c>
      <c r="U188" s="1378"/>
      <c r="V188" s="1378"/>
      <c r="W188" s="1378"/>
      <c r="X188" s="1378"/>
      <c r="Y188" s="1378"/>
      <c r="Z188" s="1378"/>
      <c r="AA188" s="1378"/>
      <c r="AB188" s="1411" t="s">
        <v>732</v>
      </c>
      <c r="AC188" s="1378"/>
      <c r="AD188" s="1378"/>
      <c r="AE188" s="1378"/>
      <c r="AF188" s="1378"/>
      <c r="AG188" s="1411" t="s">
        <v>733</v>
      </c>
      <c r="AH188" s="1378"/>
      <c r="AI188" s="1378"/>
      <c r="AJ188" s="1019" t="s">
        <v>417</v>
      </c>
      <c r="AK188" s="1413" t="s">
        <v>734</v>
      </c>
      <c r="AL188" s="1378"/>
      <c r="AM188" s="1378"/>
      <c r="AN188" s="1378"/>
      <c r="AO188" s="1378"/>
      <c r="AP188" s="1378"/>
      <c r="AQ188" s="1015">
        <v>987122700</v>
      </c>
      <c r="AR188" s="1053">
        <v>24000000</v>
      </c>
      <c r="AS188" s="1015">
        <v>58095700</v>
      </c>
      <c r="AT188" s="1015">
        <v>0</v>
      </c>
      <c r="AU188" s="1015">
        <v>0</v>
      </c>
      <c r="AV188" s="1053">
        <v>32041638</v>
      </c>
      <c r="AW188" s="1015">
        <v>8041638</v>
      </c>
      <c r="AX188" s="1053">
        <v>100692635</v>
      </c>
      <c r="AY188" s="1015">
        <v>68650997</v>
      </c>
      <c r="AZ188" s="1053">
        <v>90955349</v>
      </c>
      <c r="BA188" s="1015">
        <v>9737286</v>
      </c>
      <c r="BB188" s="1015">
        <v>90955349</v>
      </c>
      <c r="BC188" s="1015">
        <v>0</v>
      </c>
      <c r="BD188" s="1015">
        <v>0</v>
      </c>
      <c r="BG188" s="1057">
        <v>987122700</v>
      </c>
      <c r="BH188" s="1057">
        <v>24000000</v>
      </c>
      <c r="BI188" s="1057">
        <v>58095700</v>
      </c>
      <c r="BJ188" s="1057">
        <v>0</v>
      </c>
      <c r="BK188" s="1057">
        <v>0</v>
      </c>
      <c r="BL188" s="1057">
        <v>32041638</v>
      </c>
      <c r="BM188" s="1057">
        <v>8041638</v>
      </c>
      <c r="BN188" s="1057">
        <v>100692635</v>
      </c>
      <c r="BO188" s="1057">
        <v>68650997</v>
      </c>
      <c r="BP188" s="1057">
        <v>90955349</v>
      </c>
      <c r="BQ188" s="1057">
        <v>9737286</v>
      </c>
      <c r="BR188" s="1057">
        <v>90955349</v>
      </c>
      <c r="BS188" s="1057">
        <v>0</v>
      </c>
      <c r="BT188" s="1057">
        <v>0</v>
      </c>
    </row>
    <row r="189" spans="1:72" ht="23.1" customHeight="1" x14ac:dyDescent="0.2">
      <c r="A189" s="1008" t="str">
        <f t="shared" si="2"/>
        <v>C3101507410</v>
      </c>
      <c r="B189" s="1411" t="s">
        <v>453</v>
      </c>
      <c r="C189" s="1378"/>
      <c r="D189" s="1411" t="s">
        <v>791</v>
      </c>
      <c r="E189" s="1378"/>
      <c r="F189" s="1411" t="s">
        <v>795</v>
      </c>
      <c r="G189" s="1378"/>
      <c r="H189" s="1411" t="s">
        <v>742</v>
      </c>
      <c r="I189" s="1378"/>
      <c r="J189" s="1411" t="s">
        <v>685</v>
      </c>
      <c r="K189" s="1378"/>
      <c r="L189" s="1378"/>
      <c r="M189" s="1411" t="s">
        <v>685</v>
      </c>
      <c r="N189" s="1378"/>
      <c r="O189" s="1378"/>
      <c r="P189" s="1411" t="s">
        <v>685</v>
      </c>
      <c r="Q189" s="1378"/>
      <c r="R189" s="1411" t="s">
        <v>685</v>
      </c>
      <c r="S189" s="1378"/>
      <c r="T189" s="1412" t="s">
        <v>586</v>
      </c>
      <c r="U189" s="1378"/>
      <c r="V189" s="1378"/>
      <c r="W189" s="1378"/>
      <c r="X189" s="1378"/>
      <c r="Y189" s="1378"/>
      <c r="Z189" s="1378"/>
      <c r="AA189" s="1378"/>
      <c r="AB189" s="1411" t="s">
        <v>732</v>
      </c>
      <c r="AC189" s="1378"/>
      <c r="AD189" s="1378"/>
      <c r="AE189" s="1378"/>
      <c r="AF189" s="1378"/>
      <c r="AG189" s="1411" t="s">
        <v>733</v>
      </c>
      <c r="AH189" s="1378"/>
      <c r="AI189" s="1378"/>
      <c r="AJ189" s="1019" t="s">
        <v>417</v>
      </c>
      <c r="AK189" s="1413" t="s">
        <v>734</v>
      </c>
      <c r="AL189" s="1378"/>
      <c r="AM189" s="1378"/>
      <c r="AN189" s="1378"/>
      <c r="AO189" s="1378"/>
      <c r="AP189" s="1378"/>
      <c r="AQ189" s="1015">
        <v>300000000</v>
      </c>
      <c r="AR189" s="1053">
        <v>0</v>
      </c>
      <c r="AS189" s="1015">
        <v>21500000</v>
      </c>
      <c r="AT189" s="1015">
        <v>0</v>
      </c>
      <c r="AU189" s="1015">
        <v>0</v>
      </c>
      <c r="AV189" s="1053">
        <v>14264022</v>
      </c>
      <c r="AW189" s="1015">
        <v>14264022</v>
      </c>
      <c r="AX189" s="1053">
        <v>37825621</v>
      </c>
      <c r="AY189" s="1015">
        <v>23561599</v>
      </c>
      <c r="AZ189" s="1053">
        <v>38685033</v>
      </c>
      <c r="BA189" s="1015">
        <v>859412</v>
      </c>
      <c r="BB189" s="1015">
        <v>38685033</v>
      </c>
      <c r="BC189" s="1015">
        <v>0</v>
      </c>
      <c r="BD189" s="1015">
        <v>0</v>
      </c>
      <c r="BG189" s="1057">
        <v>300000000</v>
      </c>
      <c r="BH189" s="1057">
        <v>0</v>
      </c>
      <c r="BI189" s="1057">
        <v>21500000</v>
      </c>
      <c r="BJ189" s="1057">
        <v>0</v>
      </c>
      <c r="BK189" s="1057">
        <v>0</v>
      </c>
      <c r="BL189" s="1057">
        <v>14264022</v>
      </c>
      <c r="BM189" s="1057">
        <v>14264022</v>
      </c>
      <c r="BN189" s="1057">
        <v>37825621</v>
      </c>
      <c r="BO189" s="1057">
        <v>23561599</v>
      </c>
      <c r="BP189" s="1057">
        <v>38685033</v>
      </c>
      <c r="BQ189" s="1057">
        <v>859412</v>
      </c>
      <c r="BR189" s="1057">
        <v>38685033</v>
      </c>
      <c r="BS189" s="1057">
        <v>0</v>
      </c>
      <c r="BT189" s="1057">
        <v>0</v>
      </c>
    </row>
    <row r="190" spans="1:72" ht="23.1" customHeight="1" x14ac:dyDescent="0.2">
      <c r="A190" s="1008" t="str">
        <f t="shared" si="2"/>
        <v>C3101507510</v>
      </c>
      <c r="B190" s="1411" t="s">
        <v>453</v>
      </c>
      <c r="C190" s="1378"/>
      <c r="D190" s="1411" t="s">
        <v>791</v>
      </c>
      <c r="E190" s="1378"/>
      <c r="F190" s="1411" t="s">
        <v>795</v>
      </c>
      <c r="G190" s="1378"/>
      <c r="H190" s="1411" t="s">
        <v>743</v>
      </c>
      <c r="I190" s="1378"/>
      <c r="J190" s="1411" t="s">
        <v>685</v>
      </c>
      <c r="K190" s="1378"/>
      <c r="L190" s="1378"/>
      <c r="M190" s="1411" t="s">
        <v>685</v>
      </c>
      <c r="N190" s="1378"/>
      <c r="O190" s="1378"/>
      <c r="P190" s="1411" t="s">
        <v>685</v>
      </c>
      <c r="Q190" s="1378"/>
      <c r="R190" s="1411" t="s">
        <v>685</v>
      </c>
      <c r="S190" s="1378"/>
      <c r="T190" s="1412" t="s">
        <v>798</v>
      </c>
      <c r="U190" s="1378"/>
      <c r="V190" s="1378"/>
      <c r="W190" s="1378"/>
      <c r="X190" s="1378"/>
      <c r="Y190" s="1378"/>
      <c r="Z190" s="1378"/>
      <c r="AA190" s="1378"/>
      <c r="AB190" s="1411" t="s">
        <v>732</v>
      </c>
      <c r="AC190" s="1378"/>
      <c r="AD190" s="1378"/>
      <c r="AE190" s="1378"/>
      <c r="AF190" s="1378"/>
      <c r="AG190" s="1411" t="s">
        <v>733</v>
      </c>
      <c r="AH190" s="1378"/>
      <c r="AI190" s="1378"/>
      <c r="AJ190" s="1019" t="s">
        <v>417</v>
      </c>
      <c r="AK190" s="1413" t="s">
        <v>734</v>
      </c>
      <c r="AL190" s="1378"/>
      <c r="AM190" s="1378"/>
      <c r="AN190" s="1378"/>
      <c r="AO190" s="1378"/>
      <c r="AP190" s="1378"/>
      <c r="AQ190" s="1015">
        <v>124877300</v>
      </c>
      <c r="AR190" s="1053">
        <v>0</v>
      </c>
      <c r="AS190" s="1015">
        <v>0</v>
      </c>
      <c r="AT190" s="1015">
        <v>0</v>
      </c>
      <c r="AU190" s="1015">
        <v>0</v>
      </c>
      <c r="AV190" s="1053">
        <v>0</v>
      </c>
      <c r="AW190" s="1015">
        <v>0</v>
      </c>
      <c r="AX190" s="1053">
        <v>0</v>
      </c>
      <c r="AY190" s="1015">
        <v>0</v>
      </c>
      <c r="AZ190" s="1053">
        <v>0</v>
      </c>
      <c r="BA190" s="1015">
        <v>0</v>
      </c>
      <c r="BB190" s="1015">
        <v>0</v>
      </c>
      <c r="BC190" s="1015">
        <v>0</v>
      </c>
      <c r="BD190" s="1015">
        <v>0</v>
      </c>
      <c r="BG190" s="1057">
        <v>124877300</v>
      </c>
      <c r="BH190" s="1057">
        <v>0</v>
      </c>
      <c r="BI190" s="1057">
        <v>0</v>
      </c>
      <c r="BJ190" s="1057">
        <v>0</v>
      </c>
      <c r="BK190" s="1057">
        <v>0</v>
      </c>
      <c r="BL190" s="1057">
        <v>0</v>
      </c>
      <c r="BM190" s="1057">
        <v>0</v>
      </c>
      <c r="BN190" s="1057">
        <v>0</v>
      </c>
      <c r="BO190" s="1057">
        <v>0</v>
      </c>
      <c r="BP190" s="1057">
        <v>0</v>
      </c>
      <c r="BQ190" s="1057">
        <v>0</v>
      </c>
      <c r="BR190" s="1057">
        <v>0</v>
      </c>
      <c r="BS190" s="1057">
        <v>0</v>
      </c>
      <c r="BT190" s="1057">
        <v>0</v>
      </c>
    </row>
    <row r="191" spans="1:72" ht="23.1" customHeight="1" x14ac:dyDescent="0.2">
      <c r="A191" s="1008" t="str">
        <f t="shared" si="2"/>
        <v>C32010</v>
      </c>
      <c r="B191" s="1403" t="s">
        <v>453</v>
      </c>
      <c r="C191" s="1378"/>
      <c r="D191" s="1403" t="s">
        <v>799</v>
      </c>
      <c r="E191" s="1378"/>
      <c r="F191" s="1403"/>
      <c r="G191" s="1378"/>
      <c r="H191" s="1403"/>
      <c r="I191" s="1378"/>
      <c r="J191" s="1403"/>
      <c r="K191" s="1378"/>
      <c r="L191" s="1378"/>
      <c r="M191" s="1403"/>
      <c r="N191" s="1378"/>
      <c r="O191" s="1378"/>
      <c r="P191" s="1403"/>
      <c r="Q191" s="1378"/>
      <c r="R191" s="1403"/>
      <c r="S191" s="1378"/>
      <c r="T191" s="1402" t="s">
        <v>800</v>
      </c>
      <c r="U191" s="1378"/>
      <c r="V191" s="1378"/>
      <c r="W191" s="1378"/>
      <c r="X191" s="1378"/>
      <c r="Y191" s="1378"/>
      <c r="Z191" s="1378"/>
      <c r="AA191" s="1378"/>
      <c r="AB191" s="1403" t="s">
        <v>732</v>
      </c>
      <c r="AC191" s="1378"/>
      <c r="AD191" s="1378"/>
      <c r="AE191" s="1378"/>
      <c r="AF191" s="1378"/>
      <c r="AG191" s="1403" t="s">
        <v>733</v>
      </c>
      <c r="AH191" s="1378"/>
      <c r="AI191" s="1378"/>
      <c r="AJ191" s="1016" t="s">
        <v>417</v>
      </c>
      <c r="AK191" s="1404" t="s">
        <v>734</v>
      </c>
      <c r="AL191" s="1378"/>
      <c r="AM191" s="1378"/>
      <c r="AN191" s="1378"/>
      <c r="AO191" s="1378"/>
      <c r="AP191" s="1378"/>
      <c r="AQ191" s="1015">
        <v>7793984504</v>
      </c>
      <c r="AR191" s="1053">
        <v>70000000</v>
      </c>
      <c r="AS191" s="1015">
        <v>157736925</v>
      </c>
      <c r="AT191" s="1015">
        <v>0</v>
      </c>
      <c r="AU191" s="1015">
        <v>0</v>
      </c>
      <c r="AV191" s="1053">
        <v>353797361</v>
      </c>
      <c r="AW191" s="1015">
        <v>283797361</v>
      </c>
      <c r="AX191" s="1053">
        <v>917222368</v>
      </c>
      <c r="AY191" s="1015">
        <v>563425007</v>
      </c>
      <c r="AZ191" s="1053">
        <v>883308076</v>
      </c>
      <c r="BA191" s="1015">
        <v>33914292</v>
      </c>
      <c r="BB191" s="1015">
        <v>883308076</v>
      </c>
      <c r="BC191" s="1015">
        <v>0</v>
      </c>
      <c r="BD191" s="1015">
        <v>0</v>
      </c>
      <c r="BG191" s="1057">
        <v>7793984504</v>
      </c>
      <c r="BH191" s="1057">
        <v>70000000</v>
      </c>
      <c r="BI191" s="1057">
        <v>157736925</v>
      </c>
      <c r="BJ191" s="1057">
        <v>0</v>
      </c>
      <c r="BK191" s="1057">
        <v>0</v>
      </c>
      <c r="BL191" s="1057">
        <v>353797361</v>
      </c>
      <c r="BM191" s="1057">
        <v>283797361</v>
      </c>
      <c r="BN191" s="1057">
        <v>917222368</v>
      </c>
      <c r="BO191" s="1057">
        <v>563425007</v>
      </c>
      <c r="BP191" s="1057">
        <v>883308076</v>
      </c>
      <c r="BQ191" s="1057">
        <v>33914292</v>
      </c>
      <c r="BR191" s="1057">
        <v>883308076</v>
      </c>
      <c r="BS191" s="1057">
        <v>0</v>
      </c>
      <c r="BT191" s="1057">
        <v>0</v>
      </c>
    </row>
    <row r="192" spans="1:72" ht="23.1" customHeight="1" x14ac:dyDescent="0.2">
      <c r="A192" s="1008" t="str">
        <f t="shared" si="2"/>
        <v>C32030710</v>
      </c>
      <c r="B192" s="1403" t="s">
        <v>453</v>
      </c>
      <c r="C192" s="1378"/>
      <c r="D192" s="1403" t="s">
        <v>799</v>
      </c>
      <c r="E192" s="1378"/>
      <c r="F192" s="1403" t="s">
        <v>801</v>
      </c>
      <c r="G192" s="1378"/>
      <c r="H192" s="1403"/>
      <c r="I192" s="1378"/>
      <c r="J192" s="1403"/>
      <c r="K192" s="1378"/>
      <c r="L192" s="1378"/>
      <c r="M192" s="1403"/>
      <c r="N192" s="1378"/>
      <c r="O192" s="1378"/>
      <c r="P192" s="1403"/>
      <c r="Q192" s="1378"/>
      <c r="R192" s="1403"/>
      <c r="S192" s="1378"/>
      <c r="T192" s="1402" t="s">
        <v>802</v>
      </c>
      <c r="U192" s="1378"/>
      <c r="V192" s="1378"/>
      <c r="W192" s="1378"/>
      <c r="X192" s="1378"/>
      <c r="Y192" s="1378"/>
      <c r="Z192" s="1378"/>
      <c r="AA192" s="1378"/>
      <c r="AB192" s="1403" t="s">
        <v>732</v>
      </c>
      <c r="AC192" s="1378"/>
      <c r="AD192" s="1378"/>
      <c r="AE192" s="1378"/>
      <c r="AF192" s="1378"/>
      <c r="AG192" s="1403" t="s">
        <v>733</v>
      </c>
      <c r="AH192" s="1378"/>
      <c r="AI192" s="1378"/>
      <c r="AJ192" s="1016" t="s">
        <v>417</v>
      </c>
      <c r="AK192" s="1404" t="s">
        <v>734</v>
      </c>
      <c r="AL192" s="1378"/>
      <c r="AM192" s="1378"/>
      <c r="AN192" s="1378"/>
      <c r="AO192" s="1378"/>
      <c r="AP192" s="1378"/>
      <c r="AQ192" s="1015">
        <v>350000000</v>
      </c>
      <c r="AR192" s="1053">
        <v>0</v>
      </c>
      <c r="AS192" s="1015">
        <v>33515994</v>
      </c>
      <c r="AT192" s="1015">
        <v>0</v>
      </c>
      <c r="AU192" s="1015">
        <v>0</v>
      </c>
      <c r="AV192" s="1053">
        <v>0</v>
      </c>
      <c r="AW192" s="1015">
        <v>0</v>
      </c>
      <c r="AX192" s="1053">
        <v>67964000</v>
      </c>
      <c r="AY192" s="1015">
        <v>67964000</v>
      </c>
      <c r="AZ192" s="1053">
        <v>67964000</v>
      </c>
      <c r="BA192" s="1015">
        <v>0</v>
      </c>
      <c r="BB192" s="1015">
        <v>67964000</v>
      </c>
      <c r="BC192" s="1015">
        <v>0</v>
      </c>
      <c r="BD192" s="1015">
        <v>0</v>
      </c>
      <c r="BG192" s="1057">
        <v>350000000</v>
      </c>
      <c r="BH192" s="1057">
        <v>0</v>
      </c>
      <c r="BI192" s="1057">
        <v>33515994</v>
      </c>
      <c r="BJ192" s="1057">
        <v>0</v>
      </c>
      <c r="BK192" s="1057">
        <v>0</v>
      </c>
      <c r="BL192" s="1057">
        <v>0</v>
      </c>
      <c r="BM192" s="1057">
        <v>0</v>
      </c>
      <c r="BN192" s="1057">
        <v>67964000</v>
      </c>
      <c r="BO192" s="1057">
        <v>67964000</v>
      </c>
      <c r="BP192" s="1057">
        <v>67964000</v>
      </c>
      <c r="BQ192" s="1057">
        <v>0</v>
      </c>
      <c r="BR192" s="1057">
        <v>67964000</v>
      </c>
      <c r="BS192" s="1057">
        <v>0</v>
      </c>
      <c r="BT192" s="1057">
        <v>0</v>
      </c>
    </row>
    <row r="193" spans="1:72" ht="23.1" customHeight="1" x14ac:dyDescent="0.2">
      <c r="A193" s="1008" t="str">
        <f t="shared" si="2"/>
        <v>C320307110</v>
      </c>
      <c r="B193" s="1411" t="s">
        <v>453</v>
      </c>
      <c r="C193" s="1378"/>
      <c r="D193" s="1411" t="s">
        <v>799</v>
      </c>
      <c r="E193" s="1378"/>
      <c r="F193" s="1411" t="s">
        <v>801</v>
      </c>
      <c r="G193" s="1378"/>
      <c r="H193" s="1411" t="s">
        <v>738</v>
      </c>
      <c r="I193" s="1378"/>
      <c r="J193" s="1411" t="s">
        <v>685</v>
      </c>
      <c r="K193" s="1378"/>
      <c r="L193" s="1378"/>
      <c r="M193" s="1411" t="s">
        <v>685</v>
      </c>
      <c r="N193" s="1378"/>
      <c r="O193" s="1378"/>
      <c r="P193" s="1411" t="s">
        <v>685</v>
      </c>
      <c r="Q193" s="1378"/>
      <c r="R193" s="1411" t="s">
        <v>685</v>
      </c>
      <c r="S193" s="1378"/>
      <c r="T193" s="1412" t="s">
        <v>803</v>
      </c>
      <c r="U193" s="1378"/>
      <c r="V193" s="1378"/>
      <c r="W193" s="1378"/>
      <c r="X193" s="1378"/>
      <c r="Y193" s="1378"/>
      <c r="Z193" s="1378"/>
      <c r="AA193" s="1378"/>
      <c r="AB193" s="1411" t="s">
        <v>732</v>
      </c>
      <c r="AC193" s="1378"/>
      <c r="AD193" s="1378"/>
      <c r="AE193" s="1378"/>
      <c r="AF193" s="1378"/>
      <c r="AG193" s="1411" t="s">
        <v>733</v>
      </c>
      <c r="AH193" s="1378"/>
      <c r="AI193" s="1378"/>
      <c r="AJ193" s="1019" t="s">
        <v>417</v>
      </c>
      <c r="AK193" s="1413" t="s">
        <v>734</v>
      </c>
      <c r="AL193" s="1378"/>
      <c r="AM193" s="1378"/>
      <c r="AN193" s="1378"/>
      <c r="AO193" s="1378"/>
      <c r="AP193" s="1378"/>
      <c r="AQ193" s="1015">
        <v>350000000</v>
      </c>
      <c r="AR193" s="1053">
        <v>0</v>
      </c>
      <c r="AS193" s="1015">
        <v>33515994</v>
      </c>
      <c r="AT193" s="1015">
        <v>0</v>
      </c>
      <c r="AU193" s="1015">
        <v>0</v>
      </c>
      <c r="AV193" s="1053">
        <v>0</v>
      </c>
      <c r="AW193" s="1015">
        <v>0</v>
      </c>
      <c r="AX193" s="1053">
        <v>67964000</v>
      </c>
      <c r="AY193" s="1015">
        <v>67964000</v>
      </c>
      <c r="AZ193" s="1053">
        <v>67964000</v>
      </c>
      <c r="BA193" s="1015">
        <v>0</v>
      </c>
      <c r="BB193" s="1015">
        <v>67964000</v>
      </c>
      <c r="BC193" s="1015">
        <v>0</v>
      </c>
      <c r="BD193" s="1015">
        <v>0</v>
      </c>
      <c r="BG193" s="1057">
        <v>350000000</v>
      </c>
      <c r="BH193" s="1057">
        <v>0</v>
      </c>
      <c r="BI193" s="1057">
        <v>33515994</v>
      </c>
      <c r="BJ193" s="1057">
        <v>0</v>
      </c>
      <c r="BK193" s="1057">
        <v>0</v>
      </c>
      <c r="BL193" s="1057">
        <v>0</v>
      </c>
      <c r="BM193" s="1057">
        <v>0</v>
      </c>
      <c r="BN193" s="1057">
        <v>67964000</v>
      </c>
      <c r="BO193" s="1057">
        <v>67964000</v>
      </c>
      <c r="BP193" s="1057">
        <v>67964000</v>
      </c>
      <c r="BQ193" s="1057">
        <v>0</v>
      </c>
      <c r="BR193" s="1057">
        <v>67964000</v>
      </c>
      <c r="BS193" s="1057">
        <v>0</v>
      </c>
      <c r="BT193" s="1057">
        <v>0</v>
      </c>
    </row>
    <row r="194" spans="1:72" ht="23.1" customHeight="1" x14ac:dyDescent="0.2">
      <c r="A194" s="1008" t="str">
        <f t="shared" si="2"/>
        <v>C320130410</v>
      </c>
      <c r="B194" s="1403" t="s">
        <v>453</v>
      </c>
      <c r="C194" s="1378"/>
      <c r="D194" s="1403" t="s">
        <v>799</v>
      </c>
      <c r="E194" s="1378"/>
      <c r="F194" s="1403" t="s">
        <v>804</v>
      </c>
      <c r="G194" s="1378"/>
      <c r="H194" s="1403"/>
      <c r="I194" s="1378"/>
      <c r="J194" s="1403"/>
      <c r="K194" s="1378"/>
      <c r="L194" s="1378"/>
      <c r="M194" s="1403"/>
      <c r="N194" s="1378"/>
      <c r="O194" s="1378"/>
      <c r="P194" s="1403"/>
      <c r="Q194" s="1378"/>
      <c r="R194" s="1403"/>
      <c r="S194" s="1378"/>
      <c r="T194" s="1402" t="s">
        <v>805</v>
      </c>
      <c r="U194" s="1378"/>
      <c r="V194" s="1378"/>
      <c r="W194" s="1378"/>
      <c r="X194" s="1378"/>
      <c r="Y194" s="1378"/>
      <c r="Z194" s="1378"/>
      <c r="AA194" s="1378"/>
      <c r="AB194" s="1403" t="s">
        <v>732</v>
      </c>
      <c r="AC194" s="1378"/>
      <c r="AD194" s="1378"/>
      <c r="AE194" s="1378"/>
      <c r="AF194" s="1378"/>
      <c r="AG194" s="1403" t="s">
        <v>733</v>
      </c>
      <c r="AH194" s="1378"/>
      <c r="AI194" s="1378"/>
      <c r="AJ194" s="1016" t="s">
        <v>417</v>
      </c>
      <c r="AK194" s="1404" t="s">
        <v>734</v>
      </c>
      <c r="AL194" s="1378"/>
      <c r="AM194" s="1378"/>
      <c r="AN194" s="1378"/>
      <c r="AO194" s="1378"/>
      <c r="AP194" s="1378"/>
      <c r="AQ194" s="1015">
        <v>538984504</v>
      </c>
      <c r="AR194" s="1053">
        <v>0</v>
      </c>
      <c r="AS194" s="1015">
        <v>1817279</v>
      </c>
      <c r="AT194" s="1015">
        <v>0</v>
      </c>
      <c r="AU194" s="1015">
        <v>0</v>
      </c>
      <c r="AV194" s="1053">
        <v>0</v>
      </c>
      <c r="AW194" s="1015">
        <v>0</v>
      </c>
      <c r="AX194" s="1053">
        <v>152967742</v>
      </c>
      <c r="AY194" s="1015">
        <v>152967742</v>
      </c>
      <c r="AZ194" s="1053">
        <v>60967742</v>
      </c>
      <c r="BA194" s="1015">
        <v>92000000</v>
      </c>
      <c r="BB194" s="1015">
        <v>60967742</v>
      </c>
      <c r="BC194" s="1015">
        <v>0</v>
      </c>
      <c r="BD194" s="1015">
        <v>0</v>
      </c>
      <c r="BG194" s="1057">
        <v>538984504</v>
      </c>
      <c r="BH194" s="1057">
        <v>0</v>
      </c>
      <c r="BI194" s="1057">
        <v>1817279</v>
      </c>
      <c r="BJ194" s="1057">
        <v>0</v>
      </c>
      <c r="BK194" s="1057">
        <v>0</v>
      </c>
      <c r="BL194" s="1057">
        <v>0</v>
      </c>
      <c r="BM194" s="1057">
        <v>0</v>
      </c>
      <c r="BN194" s="1057">
        <v>152967742</v>
      </c>
      <c r="BO194" s="1057">
        <v>152967742</v>
      </c>
      <c r="BP194" s="1057">
        <v>60967742</v>
      </c>
      <c r="BQ194" s="1057">
        <v>92000000</v>
      </c>
      <c r="BR194" s="1057">
        <v>60967742</v>
      </c>
      <c r="BS194" s="1057">
        <v>0</v>
      </c>
      <c r="BT194" s="1057">
        <v>0</v>
      </c>
    </row>
    <row r="195" spans="1:72" ht="23.1" customHeight="1" x14ac:dyDescent="0.2">
      <c r="A195" s="1008" t="str">
        <f t="shared" si="2"/>
        <v>C3201304110</v>
      </c>
      <c r="B195" s="1411" t="s">
        <v>453</v>
      </c>
      <c r="C195" s="1378"/>
      <c r="D195" s="1411" t="s">
        <v>799</v>
      </c>
      <c r="E195" s="1378"/>
      <c r="F195" s="1411" t="s">
        <v>804</v>
      </c>
      <c r="G195" s="1378"/>
      <c r="H195" s="1411" t="s">
        <v>738</v>
      </c>
      <c r="I195" s="1378"/>
      <c r="J195" s="1411" t="s">
        <v>685</v>
      </c>
      <c r="K195" s="1378"/>
      <c r="L195" s="1378"/>
      <c r="M195" s="1411" t="s">
        <v>685</v>
      </c>
      <c r="N195" s="1378"/>
      <c r="O195" s="1378"/>
      <c r="P195" s="1411" t="s">
        <v>685</v>
      </c>
      <c r="Q195" s="1378"/>
      <c r="R195" s="1411" t="s">
        <v>685</v>
      </c>
      <c r="S195" s="1378"/>
      <c r="T195" s="1412" t="s">
        <v>587</v>
      </c>
      <c r="U195" s="1378"/>
      <c r="V195" s="1378"/>
      <c r="W195" s="1378"/>
      <c r="X195" s="1378"/>
      <c r="Y195" s="1378"/>
      <c r="Z195" s="1378"/>
      <c r="AA195" s="1378"/>
      <c r="AB195" s="1411" t="s">
        <v>732</v>
      </c>
      <c r="AC195" s="1378"/>
      <c r="AD195" s="1378"/>
      <c r="AE195" s="1378"/>
      <c r="AF195" s="1378"/>
      <c r="AG195" s="1411" t="s">
        <v>733</v>
      </c>
      <c r="AH195" s="1378"/>
      <c r="AI195" s="1378"/>
      <c r="AJ195" s="1019" t="s">
        <v>417</v>
      </c>
      <c r="AK195" s="1413" t="s">
        <v>734</v>
      </c>
      <c r="AL195" s="1378"/>
      <c r="AM195" s="1378"/>
      <c r="AN195" s="1378"/>
      <c r="AO195" s="1378"/>
      <c r="AP195" s="1378"/>
      <c r="AQ195" s="1015">
        <v>538984504</v>
      </c>
      <c r="AR195" s="1053">
        <v>0</v>
      </c>
      <c r="AS195" s="1015">
        <v>1817279</v>
      </c>
      <c r="AT195" s="1015">
        <v>0</v>
      </c>
      <c r="AU195" s="1015">
        <v>0</v>
      </c>
      <c r="AV195" s="1053">
        <v>0</v>
      </c>
      <c r="AW195" s="1015">
        <v>0</v>
      </c>
      <c r="AX195" s="1053">
        <v>152967742</v>
      </c>
      <c r="AY195" s="1015">
        <v>152967742</v>
      </c>
      <c r="AZ195" s="1053">
        <v>60967742</v>
      </c>
      <c r="BA195" s="1015">
        <v>92000000</v>
      </c>
      <c r="BB195" s="1015">
        <v>60967742</v>
      </c>
      <c r="BC195" s="1015">
        <v>0</v>
      </c>
      <c r="BD195" s="1015">
        <v>0</v>
      </c>
      <c r="BG195" s="1057">
        <v>538984504</v>
      </c>
      <c r="BH195" s="1057">
        <v>0</v>
      </c>
      <c r="BI195" s="1057">
        <v>1817279</v>
      </c>
      <c r="BJ195" s="1057">
        <v>0</v>
      </c>
      <c r="BK195" s="1057">
        <v>0</v>
      </c>
      <c r="BL195" s="1057">
        <v>0</v>
      </c>
      <c r="BM195" s="1057">
        <v>0</v>
      </c>
      <c r="BN195" s="1057">
        <v>152967742</v>
      </c>
      <c r="BO195" s="1057">
        <v>152967742</v>
      </c>
      <c r="BP195" s="1057">
        <v>60967742</v>
      </c>
      <c r="BQ195" s="1057">
        <v>92000000</v>
      </c>
      <c r="BR195" s="1057">
        <v>60967742</v>
      </c>
      <c r="BS195" s="1057">
        <v>0</v>
      </c>
      <c r="BT195" s="1057">
        <v>0</v>
      </c>
    </row>
    <row r="196" spans="1:72" ht="23.1" customHeight="1" x14ac:dyDescent="0.2">
      <c r="A196" s="1008" t="str">
        <f t="shared" si="2"/>
        <v>C320150710</v>
      </c>
      <c r="B196" s="1403" t="s">
        <v>453</v>
      </c>
      <c r="C196" s="1378"/>
      <c r="D196" s="1403" t="s">
        <v>799</v>
      </c>
      <c r="E196" s="1378"/>
      <c r="F196" s="1403" t="s">
        <v>795</v>
      </c>
      <c r="G196" s="1378"/>
      <c r="H196" s="1403"/>
      <c r="I196" s="1378"/>
      <c r="J196" s="1403"/>
      <c r="K196" s="1378"/>
      <c r="L196" s="1378"/>
      <c r="M196" s="1403"/>
      <c r="N196" s="1378"/>
      <c r="O196" s="1378"/>
      <c r="P196" s="1403"/>
      <c r="Q196" s="1378"/>
      <c r="R196" s="1403"/>
      <c r="S196" s="1378"/>
      <c r="T196" s="1402" t="s">
        <v>796</v>
      </c>
      <c r="U196" s="1378"/>
      <c r="V196" s="1378"/>
      <c r="W196" s="1378"/>
      <c r="X196" s="1378"/>
      <c r="Y196" s="1378"/>
      <c r="Z196" s="1378"/>
      <c r="AA196" s="1378"/>
      <c r="AB196" s="1403" t="s">
        <v>732</v>
      </c>
      <c r="AC196" s="1378"/>
      <c r="AD196" s="1378"/>
      <c r="AE196" s="1378"/>
      <c r="AF196" s="1378"/>
      <c r="AG196" s="1403" t="s">
        <v>733</v>
      </c>
      <c r="AH196" s="1378"/>
      <c r="AI196" s="1378"/>
      <c r="AJ196" s="1016" t="s">
        <v>417</v>
      </c>
      <c r="AK196" s="1404" t="s">
        <v>734</v>
      </c>
      <c r="AL196" s="1378"/>
      <c r="AM196" s="1378"/>
      <c r="AN196" s="1378"/>
      <c r="AO196" s="1378"/>
      <c r="AP196" s="1378"/>
      <c r="AQ196" s="1015">
        <v>6905000000</v>
      </c>
      <c r="AR196" s="1053">
        <v>70000000</v>
      </c>
      <c r="AS196" s="1015">
        <v>122403652</v>
      </c>
      <c r="AT196" s="1015">
        <v>0</v>
      </c>
      <c r="AU196" s="1015">
        <v>0</v>
      </c>
      <c r="AV196" s="1053">
        <v>353797361</v>
      </c>
      <c r="AW196" s="1015">
        <v>283797361</v>
      </c>
      <c r="AX196" s="1053">
        <v>696290626</v>
      </c>
      <c r="AY196" s="1015">
        <v>342493265</v>
      </c>
      <c r="AZ196" s="1053">
        <v>754376334</v>
      </c>
      <c r="BA196" s="1015">
        <v>58085708</v>
      </c>
      <c r="BB196" s="1015">
        <v>754376334</v>
      </c>
      <c r="BC196" s="1015">
        <v>0</v>
      </c>
      <c r="BD196" s="1015">
        <v>0</v>
      </c>
      <c r="BG196" s="1057">
        <v>6905000000</v>
      </c>
      <c r="BH196" s="1057">
        <v>70000000</v>
      </c>
      <c r="BI196" s="1057">
        <v>122403652</v>
      </c>
      <c r="BJ196" s="1057">
        <v>0</v>
      </c>
      <c r="BK196" s="1057">
        <v>0</v>
      </c>
      <c r="BL196" s="1057">
        <v>353797361</v>
      </c>
      <c r="BM196" s="1057">
        <v>283797361</v>
      </c>
      <c r="BN196" s="1057">
        <v>696290626</v>
      </c>
      <c r="BO196" s="1057">
        <v>342493265</v>
      </c>
      <c r="BP196" s="1057">
        <v>754376334</v>
      </c>
      <c r="BQ196" s="1057">
        <v>58085708</v>
      </c>
      <c r="BR196" s="1057">
        <v>754376334</v>
      </c>
      <c r="BS196" s="1057">
        <v>0</v>
      </c>
      <c r="BT196" s="1057">
        <v>0</v>
      </c>
    </row>
    <row r="197" spans="1:72" ht="23.1" customHeight="1" x14ac:dyDescent="0.2">
      <c r="A197" s="1008" t="str">
        <f t="shared" si="2"/>
        <v>C3201507110</v>
      </c>
      <c r="B197" s="1411" t="s">
        <v>453</v>
      </c>
      <c r="C197" s="1378"/>
      <c r="D197" s="1411" t="s">
        <v>799</v>
      </c>
      <c r="E197" s="1378"/>
      <c r="F197" s="1411" t="s">
        <v>795</v>
      </c>
      <c r="G197" s="1378"/>
      <c r="H197" s="1411" t="s">
        <v>738</v>
      </c>
      <c r="I197" s="1378"/>
      <c r="J197" s="1411" t="s">
        <v>685</v>
      </c>
      <c r="K197" s="1378"/>
      <c r="L197" s="1378"/>
      <c r="M197" s="1411" t="s">
        <v>685</v>
      </c>
      <c r="N197" s="1378"/>
      <c r="O197" s="1378"/>
      <c r="P197" s="1411" t="s">
        <v>685</v>
      </c>
      <c r="Q197" s="1378"/>
      <c r="R197" s="1411" t="s">
        <v>685</v>
      </c>
      <c r="S197" s="1378"/>
      <c r="T197" s="1412" t="s">
        <v>807</v>
      </c>
      <c r="U197" s="1378"/>
      <c r="V197" s="1378"/>
      <c r="W197" s="1378"/>
      <c r="X197" s="1378"/>
      <c r="Y197" s="1378"/>
      <c r="Z197" s="1378"/>
      <c r="AA197" s="1378"/>
      <c r="AB197" s="1411" t="s">
        <v>732</v>
      </c>
      <c r="AC197" s="1378"/>
      <c r="AD197" s="1378"/>
      <c r="AE197" s="1378"/>
      <c r="AF197" s="1378"/>
      <c r="AG197" s="1411" t="s">
        <v>733</v>
      </c>
      <c r="AH197" s="1378"/>
      <c r="AI197" s="1378"/>
      <c r="AJ197" s="1019" t="s">
        <v>417</v>
      </c>
      <c r="AK197" s="1413" t="s">
        <v>734</v>
      </c>
      <c r="AL197" s="1378"/>
      <c r="AM197" s="1378"/>
      <c r="AN197" s="1378"/>
      <c r="AO197" s="1378"/>
      <c r="AP197" s="1378"/>
      <c r="AQ197" s="1015">
        <v>600000000</v>
      </c>
      <c r="AR197" s="1053">
        <v>0</v>
      </c>
      <c r="AS197" s="1015">
        <v>0</v>
      </c>
      <c r="AT197" s="1015">
        <v>0</v>
      </c>
      <c r="AU197" s="1015">
        <v>0</v>
      </c>
      <c r="AV197" s="1053">
        <v>19268795</v>
      </c>
      <c r="AW197" s="1015">
        <v>19268795</v>
      </c>
      <c r="AX197" s="1053">
        <v>66948347</v>
      </c>
      <c r="AY197" s="1015">
        <v>47679552</v>
      </c>
      <c r="AZ197" s="1053">
        <v>68766696</v>
      </c>
      <c r="BA197" s="1015">
        <v>1818349</v>
      </c>
      <c r="BB197" s="1015">
        <v>68766696</v>
      </c>
      <c r="BC197" s="1015">
        <v>0</v>
      </c>
      <c r="BD197" s="1015">
        <v>0</v>
      </c>
      <c r="BG197" s="1057">
        <v>600000000</v>
      </c>
      <c r="BH197" s="1057">
        <v>0</v>
      </c>
      <c r="BI197" s="1057">
        <v>0</v>
      </c>
      <c r="BJ197" s="1057">
        <v>0</v>
      </c>
      <c r="BK197" s="1057">
        <v>0</v>
      </c>
      <c r="BL197" s="1057">
        <v>19268795</v>
      </c>
      <c r="BM197" s="1057">
        <v>19268795</v>
      </c>
      <c r="BN197" s="1057">
        <v>66948347</v>
      </c>
      <c r="BO197" s="1057">
        <v>47679552</v>
      </c>
      <c r="BP197" s="1057">
        <v>68766696</v>
      </c>
      <c r="BQ197" s="1057">
        <v>1818349</v>
      </c>
      <c r="BR197" s="1057">
        <v>68766696</v>
      </c>
      <c r="BS197" s="1057">
        <v>0</v>
      </c>
      <c r="BT197" s="1057">
        <v>0</v>
      </c>
    </row>
    <row r="198" spans="1:72" ht="23.1" customHeight="1" x14ac:dyDescent="0.2">
      <c r="A198" s="1008" t="str">
        <f t="shared" si="2"/>
        <v>C32015071010</v>
      </c>
      <c r="B198" s="1403" t="s">
        <v>453</v>
      </c>
      <c r="C198" s="1378"/>
      <c r="D198" s="1403" t="s">
        <v>799</v>
      </c>
      <c r="E198" s="1378"/>
      <c r="F198" s="1403" t="s">
        <v>795</v>
      </c>
      <c r="G198" s="1378"/>
      <c r="H198" s="1403" t="s">
        <v>738</v>
      </c>
      <c r="I198" s="1378"/>
      <c r="J198" s="1403" t="s">
        <v>739</v>
      </c>
      <c r="K198" s="1378"/>
      <c r="L198" s="1378"/>
      <c r="M198" s="1403" t="s">
        <v>685</v>
      </c>
      <c r="N198" s="1378"/>
      <c r="O198" s="1378"/>
      <c r="P198" s="1403" t="s">
        <v>685</v>
      </c>
      <c r="Q198" s="1378"/>
      <c r="R198" s="1403" t="s">
        <v>685</v>
      </c>
      <c r="S198" s="1378"/>
      <c r="T198" s="1402" t="s">
        <v>806</v>
      </c>
      <c r="U198" s="1378"/>
      <c r="V198" s="1378"/>
      <c r="W198" s="1378"/>
      <c r="X198" s="1378"/>
      <c r="Y198" s="1378"/>
      <c r="Z198" s="1378"/>
      <c r="AA198" s="1378"/>
      <c r="AB198" s="1403" t="s">
        <v>732</v>
      </c>
      <c r="AC198" s="1378"/>
      <c r="AD198" s="1378"/>
      <c r="AE198" s="1378"/>
      <c r="AF198" s="1378"/>
      <c r="AG198" s="1403" t="s">
        <v>733</v>
      </c>
      <c r="AH198" s="1378"/>
      <c r="AI198" s="1378"/>
      <c r="AJ198" s="1016" t="s">
        <v>417</v>
      </c>
      <c r="AK198" s="1404" t="s">
        <v>734</v>
      </c>
      <c r="AL198" s="1378"/>
      <c r="AM198" s="1378"/>
      <c r="AN198" s="1378"/>
      <c r="AO198" s="1378"/>
      <c r="AP198" s="1378"/>
      <c r="AQ198" s="1015">
        <v>600000000</v>
      </c>
      <c r="AR198" s="1053">
        <v>0</v>
      </c>
      <c r="AS198" s="1015">
        <v>0</v>
      </c>
      <c r="AT198" s="1015">
        <v>0</v>
      </c>
      <c r="AU198" s="1015">
        <v>0</v>
      </c>
      <c r="AV198" s="1053">
        <v>19268795</v>
      </c>
      <c r="AW198" s="1015">
        <v>19268795</v>
      </c>
      <c r="AX198" s="1053">
        <v>66948347</v>
      </c>
      <c r="AY198" s="1015">
        <v>47679552</v>
      </c>
      <c r="AZ198" s="1053">
        <v>68766696</v>
      </c>
      <c r="BA198" s="1015">
        <v>1818349</v>
      </c>
      <c r="BB198" s="1015">
        <v>68766696</v>
      </c>
      <c r="BC198" s="1015">
        <v>0</v>
      </c>
      <c r="BD198" s="1015">
        <v>0</v>
      </c>
      <c r="BG198" s="1057">
        <v>600000000</v>
      </c>
      <c r="BH198" s="1057">
        <v>0</v>
      </c>
      <c r="BI198" s="1057">
        <v>0</v>
      </c>
      <c r="BJ198" s="1057">
        <v>0</v>
      </c>
      <c r="BK198" s="1057">
        <v>0</v>
      </c>
      <c r="BL198" s="1057">
        <v>19268795</v>
      </c>
      <c r="BM198" s="1057">
        <v>19268795</v>
      </c>
      <c r="BN198" s="1057">
        <v>66948347</v>
      </c>
      <c r="BO198" s="1057">
        <v>47679552</v>
      </c>
      <c r="BP198" s="1057">
        <v>68766696</v>
      </c>
      <c r="BQ198" s="1057">
        <v>1818349</v>
      </c>
      <c r="BR198" s="1057">
        <v>68766696</v>
      </c>
      <c r="BS198" s="1057">
        <v>0</v>
      </c>
      <c r="BT198" s="1057">
        <v>0</v>
      </c>
    </row>
    <row r="199" spans="1:72" ht="23.1" customHeight="1" x14ac:dyDescent="0.2">
      <c r="A199" s="1008" t="str">
        <f t="shared" si="2"/>
        <v>C320150710210</v>
      </c>
      <c r="B199" s="1411" t="s">
        <v>453</v>
      </c>
      <c r="C199" s="1378"/>
      <c r="D199" s="1411" t="s">
        <v>799</v>
      </c>
      <c r="E199" s="1378"/>
      <c r="F199" s="1411" t="s">
        <v>795</v>
      </c>
      <c r="G199" s="1378"/>
      <c r="H199" s="1411" t="s">
        <v>738</v>
      </c>
      <c r="I199" s="1378"/>
      <c r="J199" s="1411" t="s">
        <v>739</v>
      </c>
      <c r="K199" s="1378"/>
      <c r="L199" s="1378"/>
      <c r="M199" s="1411" t="s">
        <v>741</v>
      </c>
      <c r="N199" s="1378"/>
      <c r="O199" s="1378"/>
      <c r="P199" s="1411" t="s">
        <v>685</v>
      </c>
      <c r="Q199" s="1378"/>
      <c r="R199" s="1411" t="s">
        <v>685</v>
      </c>
      <c r="S199" s="1378"/>
      <c r="T199" s="1412" t="s">
        <v>588</v>
      </c>
      <c r="U199" s="1378"/>
      <c r="V199" s="1378"/>
      <c r="W199" s="1378"/>
      <c r="X199" s="1378"/>
      <c r="Y199" s="1378"/>
      <c r="Z199" s="1378"/>
      <c r="AA199" s="1378"/>
      <c r="AB199" s="1411" t="s">
        <v>732</v>
      </c>
      <c r="AC199" s="1378"/>
      <c r="AD199" s="1378"/>
      <c r="AE199" s="1378"/>
      <c r="AF199" s="1378"/>
      <c r="AG199" s="1411" t="s">
        <v>733</v>
      </c>
      <c r="AH199" s="1378"/>
      <c r="AI199" s="1378"/>
      <c r="AJ199" s="1019" t="s">
        <v>417</v>
      </c>
      <c r="AK199" s="1413" t="s">
        <v>734</v>
      </c>
      <c r="AL199" s="1378"/>
      <c r="AM199" s="1378"/>
      <c r="AN199" s="1378"/>
      <c r="AO199" s="1378"/>
      <c r="AP199" s="1378"/>
      <c r="AQ199" s="1015">
        <v>600000000</v>
      </c>
      <c r="AR199" s="1053">
        <v>0</v>
      </c>
      <c r="AS199" s="1015">
        <v>0</v>
      </c>
      <c r="AT199" s="1015">
        <v>0</v>
      </c>
      <c r="AU199" s="1015">
        <v>0</v>
      </c>
      <c r="AV199" s="1053">
        <v>19268795</v>
      </c>
      <c r="AW199" s="1015">
        <v>19268795</v>
      </c>
      <c r="AX199" s="1053">
        <v>66948347</v>
      </c>
      <c r="AY199" s="1015">
        <v>47679552</v>
      </c>
      <c r="AZ199" s="1053">
        <v>68766696</v>
      </c>
      <c r="BA199" s="1015">
        <v>1818349</v>
      </c>
      <c r="BB199" s="1015">
        <v>68766696</v>
      </c>
      <c r="BC199" s="1015">
        <v>0</v>
      </c>
      <c r="BD199" s="1015">
        <v>0</v>
      </c>
      <c r="BG199" s="1057">
        <v>600000000</v>
      </c>
      <c r="BH199" s="1057">
        <v>0</v>
      </c>
      <c r="BI199" s="1057">
        <v>0</v>
      </c>
      <c r="BJ199" s="1057">
        <v>0</v>
      </c>
      <c r="BK199" s="1057">
        <v>0</v>
      </c>
      <c r="BL199" s="1057">
        <v>19268795</v>
      </c>
      <c r="BM199" s="1057">
        <v>19268795</v>
      </c>
      <c r="BN199" s="1057">
        <v>66948347</v>
      </c>
      <c r="BO199" s="1057">
        <v>47679552</v>
      </c>
      <c r="BP199" s="1057">
        <v>68766696</v>
      </c>
      <c r="BQ199" s="1057">
        <v>1818349</v>
      </c>
      <c r="BR199" s="1057">
        <v>68766696</v>
      </c>
      <c r="BS199" s="1057">
        <v>0</v>
      </c>
      <c r="BT199" s="1057">
        <v>0</v>
      </c>
    </row>
    <row r="200" spans="1:72" ht="23.1" customHeight="1" x14ac:dyDescent="0.2">
      <c r="A200" s="1008" t="str">
        <f t="shared" si="2"/>
        <v>C3201507210</v>
      </c>
      <c r="B200" s="1411" t="s">
        <v>453</v>
      </c>
      <c r="C200" s="1378"/>
      <c r="D200" s="1411" t="s">
        <v>799</v>
      </c>
      <c r="E200" s="1378"/>
      <c r="F200" s="1411" t="s">
        <v>795</v>
      </c>
      <c r="G200" s="1378"/>
      <c r="H200" s="1411" t="s">
        <v>741</v>
      </c>
      <c r="I200" s="1378"/>
      <c r="J200" s="1411" t="s">
        <v>685</v>
      </c>
      <c r="K200" s="1378"/>
      <c r="L200" s="1378"/>
      <c r="M200" s="1411" t="s">
        <v>685</v>
      </c>
      <c r="N200" s="1378"/>
      <c r="O200" s="1378"/>
      <c r="P200" s="1411" t="s">
        <v>685</v>
      </c>
      <c r="Q200" s="1378"/>
      <c r="R200" s="1411" t="s">
        <v>685</v>
      </c>
      <c r="S200" s="1378"/>
      <c r="T200" s="1412" t="s">
        <v>589</v>
      </c>
      <c r="U200" s="1378"/>
      <c r="V200" s="1378"/>
      <c r="W200" s="1378"/>
      <c r="X200" s="1378"/>
      <c r="Y200" s="1378"/>
      <c r="Z200" s="1378"/>
      <c r="AA200" s="1378"/>
      <c r="AB200" s="1411" t="s">
        <v>732</v>
      </c>
      <c r="AC200" s="1378"/>
      <c r="AD200" s="1378"/>
      <c r="AE200" s="1378"/>
      <c r="AF200" s="1378"/>
      <c r="AG200" s="1411" t="s">
        <v>733</v>
      </c>
      <c r="AH200" s="1378"/>
      <c r="AI200" s="1378"/>
      <c r="AJ200" s="1019" t="s">
        <v>417</v>
      </c>
      <c r="AK200" s="1413" t="s">
        <v>734</v>
      </c>
      <c r="AL200" s="1378"/>
      <c r="AM200" s="1378"/>
      <c r="AN200" s="1378"/>
      <c r="AO200" s="1378"/>
      <c r="AP200" s="1378"/>
      <c r="AQ200" s="1015">
        <v>2850000000</v>
      </c>
      <c r="AR200" s="1053">
        <v>0</v>
      </c>
      <c r="AS200" s="1015">
        <v>0</v>
      </c>
      <c r="AT200" s="1015">
        <v>0</v>
      </c>
      <c r="AU200" s="1015">
        <v>0</v>
      </c>
      <c r="AV200" s="1053">
        <v>215351478</v>
      </c>
      <c r="AW200" s="1015">
        <v>215351478</v>
      </c>
      <c r="AX200" s="1053">
        <v>342517104</v>
      </c>
      <c r="AY200" s="1015">
        <v>127165626</v>
      </c>
      <c r="AZ200" s="1053">
        <v>399607344</v>
      </c>
      <c r="BA200" s="1015">
        <v>57090240</v>
      </c>
      <c r="BB200" s="1015">
        <v>399607344</v>
      </c>
      <c r="BC200" s="1015">
        <v>0</v>
      </c>
      <c r="BD200" s="1015">
        <v>0</v>
      </c>
      <c r="BG200" s="1057">
        <v>2850000000</v>
      </c>
      <c r="BH200" s="1057">
        <v>0</v>
      </c>
      <c r="BI200" s="1057">
        <v>0</v>
      </c>
      <c r="BJ200" s="1057">
        <v>0</v>
      </c>
      <c r="BK200" s="1057">
        <v>0</v>
      </c>
      <c r="BL200" s="1057">
        <v>215351478</v>
      </c>
      <c r="BM200" s="1057">
        <v>215351478</v>
      </c>
      <c r="BN200" s="1057">
        <v>342517104</v>
      </c>
      <c r="BO200" s="1057">
        <v>127165626</v>
      </c>
      <c r="BP200" s="1057">
        <v>399607344</v>
      </c>
      <c r="BQ200" s="1057">
        <v>57090240</v>
      </c>
      <c r="BR200" s="1057">
        <v>399607344</v>
      </c>
      <c r="BS200" s="1057">
        <v>0</v>
      </c>
      <c r="BT200" s="1057">
        <v>0</v>
      </c>
    </row>
    <row r="201" spans="1:72" ht="23.1" customHeight="1" x14ac:dyDescent="0.2">
      <c r="A201" s="1008" t="str">
        <f t="shared" si="2"/>
        <v>C3201507310</v>
      </c>
      <c r="B201" s="1411" t="s">
        <v>453</v>
      </c>
      <c r="C201" s="1378"/>
      <c r="D201" s="1411" t="s">
        <v>799</v>
      </c>
      <c r="E201" s="1378"/>
      <c r="F201" s="1411" t="s">
        <v>795</v>
      </c>
      <c r="G201" s="1378"/>
      <c r="H201" s="1411" t="s">
        <v>748</v>
      </c>
      <c r="I201" s="1378"/>
      <c r="J201" s="1411" t="s">
        <v>685</v>
      </c>
      <c r="K201" s="1378"/>
      <c r="L201" s="1378"/>
      <c r="M201" s="1411" t="s">
        <v>685</v>
      </c>
      <c r="N201" s="1378"/>
      <c r="O201" s="1378"/>
      <c r="P201" s="1411" t="s">
        <v>685</v>
      </c>
      <c r="Q201" s="1378"/>
      <c r="R201" s="1411" t="s">
        <v>685</v>
      </c>
      <c r="S201" s="1378"/>
      <c r="T201" s="1412" t="s">
        <v>590</v>
      </c>
      <c r="U201" s="1378"/>
      <c r="V201" s="1378"/>
      <c r="W201" s="1378"/>
      <c r="X201" s="1378"/>
      <c r="Y201" s="1378"/>
      <c r="Z201" s="1378"/>
      <c r="AA201" s="1378"/>
      <c r="AB201" s="1411" t="s">
        <v>732</v>
      </c>
      <c r="AC201" s="1378"/>
      <c r="AD201" s="1378"/>
      <c r="AE201" s="1378"/>
      <c r="AF201" s="1378"/>
      <c r="AG201" s="1411" t="s">
        <v>733</v>
      </c>
      <c r="AH201" s="1378"/>
      <c r="AI201" s="1378"/>
      <c r="AJ201" s="1019" t="s">
        <v>417</v>
      </c>
      <c r="AK201" s="1413" t="s">
        <v>734</v>
      </c>
      <c r="AL201" s="1378"/>
      <c r="AM201" s="1378"/>
      <c r="AN201" s="1378"/>
      <c r="AO201" s="1378"/>
      <c r="AP201" s="1378"/>
      <c r="AQ201" s="1015">
        <v>3455000000</v>
      </c>
      <c r="AR201" s="1053">
        <v>70000000</v>
      </c>
      <c r="AS201" s="1015">
        <v>122403652</v>
      </c>
      <c r="AT201" s="1015">
        <v>0</v>
      </c>
      <c r="AU201" s="1015">
        <v>0</v>
      </c>
      <c r="AV201" s="1053">
        <v>119177088</v>
      </c>
      <c r="AW201" s="1015">
        <v>49177088</v>
      </c>
      <c r="AX201" s="1053">
        <v>286825175</v>
      </c>
      <c r="AY201" s="1015">
        <v>167648087</v>
      </c>
      <c r="AZ201" s="1053">
        <v>286002294</v>
      </c>
      <c r="BA201" s="1015">
        <v>822881</v>
      </c>
      <c r="BB201" s="1015">
        <v>286002294</v>
      </c>
      <c r="BC201" s="1015">
        <v>0</v>
      </c>
      <c r="BD201" s="1015">
        <v>0</v>
      </c>
      <c r="BG201" s="1057">
        <v>3455000000</v>
      </c>
      <c r="BH201" s="1057">
        <v>70000000</v>
      </c>
      <c r="BI201" s="1057">
        <v>122403652</v>
      </c>
      <c r="BJ201" s="1057">
        <v>0</v>
      </c>
      <c r="BK201" s="1057">
        <v>0</v>
      </c>
      <c r="BL201" s="1057">
        <v>119177088</v>
      </c>
      <c r="BM201" s="1057">
        <v>49177088</v>
      </c>
      <c r="BN201" s="1057">
        <v>286825175</v>
      </c>
      <c r="BO201" s="1057">
        <v>167648087</v>
      </c>
      <c r="BP201" s="1057">
        <v>286002294</v>
      </c>
      <c r="BQ201" s="1057">
        <v>822881</v>
      </c>
      <c r="BR201" s="1057">
        <v>286002294</v>
      </c>
      <c r="BS201" s="1057">
        <v>0</v>
      </c>
      <c r="BT201" s="1057">
        <v>0</v>
      </c>
    </row>
    <row r="202" spans="1:72" ht="23.1" customHeight="1" x14ac:dyDescent="0.2">
      <c r="A202" s="1008" t="str">
        <f t="shared" si="2"/>
        <v>C51010</v>
      </c>
      <c r="B202" s="1403" t="s">
        <v>453</v>
      </c>
      <c r="C202" s="1378"/>
      <c r="D202" s="1403" t="s">
        <v>808</v>
      </c>
      <c r="E202" s="1378"/>
      <c r="F202" s="1403"/>
      <c r="G202" s="1378"/>
      <c r="H202" s="1403"/>
      <c r="I202" s="1378"/>
      <c r="J202" s="1403"/>
      <c r="K202" s="1378"/>
      <c r="L202" s="1378"/>
      <c r="M202" s="1403"/>
      <c r="N202" s="1378"/>
      <c r="O202" s="1378"/>
      <c r="P202" s="1403"/>
      <c r="Q202" s="1378"/>
      <c r="R202" s="1403"/>
      <c r="S202" s="1378"/>
      <c r="T202" s="1402" t="s">
        <v>809</v>
      </c>
      <c r="U202" s="1378"/>
      <c r="V202" s="1378"/>
      <c r="W202" s="1378"/>
      <c r="X202" s="1378"/>
      <c r="Y202" s="1378"/>
      <c r="Z202" s="1378"/>
      <c r="AA202" s="1378"/>
      <c r="AB202" s="1403" t="s">
        <v>732</v>
      </c>
      <c r="AC202" s="1378"/>
      <c r="AD202" s="1378"/>
      <c r="AE202" s="1378"/>
      <c r="AF202" s="1378"/>
      <c r="AG202" s="1403" t="s">
        <v>733</v>
      </c>
      <c r="AH202" s="1378"/>
      <c r="AI202" s="1378"/>
      <c r="AJ202" s="1016" t="s">
        <v>417</v>
      </c>
      <c r="AK202" s="1404" t="s">
        <v>734</v>
      </c>
      <c r="AL202" s="1378"/>
      <c r="AM202" s="1378"/>
      <c r="AN202" s="1378"/>
      <c r="AO202" s="1378"/>
      <c r="AP202" s="1378"/>
      <c r="AQ202" s="1015">
        <v>2078000000</v>
      </c>
      <c r="AR202" s="1053">
        <v>0</v>
      </c>
      <c r="AS202" s="1015">
        <v>0</v>
      </c>
      <c r="AT202" s="1015">
        <v>0</v>
      </c>
      <c r="AU202" s="1015">
        <v>0</v>
      </c>
      <c r="AV202" s="1053">
        <v>16913818</v>
      </c>
      <c r="AW202" s="1015">
        <v>16913818</v>
      </c>
      <c r="AX202" s="1053">
        <v>89129564</v>
      </c>
      <c r="AY202" s="1015">
        <v>72215746</v>
      </c>
      <c r="AZ202" s="1053">
        <v>107903431</v>
      </c>
      <c r="BA202" s="1015">
        <v>18773867</v>
      </c>
      <c r="BB202" s="1015">
        <v>107903431</v>
      </c>
      <c r="BC202" s="1015">
        <v>0</v>
      </c>
      <c r="BD202" s="1015">
        <v>0</v>
      </c>
      <c r="BG202" s="1057">
        <v>2078000000</v>
      </c>
      <c r="BH202" s="1057">
        <v>0</v>
      </c>
      <c r="BI202" s="1057">
        <v>0</v>
      </c>
      <c r="BJ202" s="1057">
        <v>0</v>
      </c>
      <c r="BK202" s="1057">
        <v>0</v>
      </c>
      <c r="BL202" s="1057">
        <v>16913818</v>
      </c>
      <c r="BM202" s="1057">
        <v>16913818</v>
      </c>
      <c r="BN202" s="1057">
        <v>89129564</v>
      </c>
      <c r="BO202" s="1057">
        <v>72215746</v>
      </c>
      <c r="BP202" s="1057">
        <v>107903431</v>
      </c>
      <c r="BQ202" s="1057">
        <v>18773867</v>
      </c>
      <c r="BR202" s="1057">
        <v>107903431</v>
      </c>
      <c r="BS202" s="1057">
        <v>0</v>
      </c>
      <c r="BT202" s="1057">
        <v>0</v>
      </c>
    </row>
    <row r="203" spans="1:72" ht="23.1" customHeight="1" x14ac:dyDescent="0.2">
      <c r="A203" s="1008" t="str">
        <f t="shared" si="2"/>
        <v>C51015</v>
      </c>
      <c r="B203" s="1403" t="s">
        <v>453</v>
      </c>
      <c r="C203" s="1378"/>
      <c r="D203" s="1403" t="s">
        <v>808</v>
      </c>
      <c r="E203" s="1378"/>
      <c r="F203" s="1403"/>
      <c r="G203" s="1378"/>
      <c r="H203" s="1403"/>
      <c r="I203" s="1378"/>
      <c r="J203" s="1403"/>
      <c r="K203" s="1378"/>
      <c r="L203" s="1378"/>
      <c r="M203" s="1403"/>
      <c r="N203" s="1378"/>
      <c r="O203" s="1378"/>
      <c r="P203" s="1403"/>
      <c r="Q203" s="1378"/>
      <c r="R203" s="1403"/>
      <c r="S203" s="1378"/>
      <c r="T203" s="1402" t="s">
        <v>809</v>
      </c>
      <c r="U203" s="1378"/>
      <c r="V203" s="1378"/>
      <c r="W203" s="1378"/>
      <c r="X203" s="1378"/>
      <c r="Y203" s="1378"/>
      <c r="Z203" s="1378"/>
      <c r="AA203" s="1378"/>
      <c r="AB203" s="1403" t="s">
        <v>732</v>
      </c>
      <c r="AC203" s="1378"/>
      <c r="AD203" s="1378"/>
      <c r="AE203" s="1378"/>
      <c r="AF203" s="1378"/>
      <c r="AG203" s="1403" t="s">
        <v>733</v>
      </c>
      <c r="AH203" s="1378"/>
      <c r="AI203" s="1378"/>
      <c r="AJ203" s="1016" t="s">
        <v>745</v>
      </c>
      <c r="AK203" s="1404" t="s">
        <v>781</v>
      </c>
      <c r="AL203" s="1378"/>
      <c r="AM203" s="1378"/>
      <c r="AN203" s="1378"/>
      <c r="AO203" s="1378"/>
      <c r="AP203" s="1378"/>
      <c r="AQ203" s="1015">
        <v>1140000000</v>
      </c>
      <c r="AR203" s="1053">
        <v>0</v>
      </c>
      <c r="AS203" s="1015">
        <v>1140000000</v>
      </c>
      <c r="AT203" s="1015">
        <v>0</v>
      </c>
      <c r="AU203" s="1015">
        <v>0</v>
      </c>
      <c r="AV203" s="1053">
        <v>0</v>
      </c>
      <c r="AW203" s="1015">
        <v>0</v>
      </c>
      <c r="AX203" s="1053">
        <v>0</v>
      </c>
      <c r="AY203" s="1015">
        <v>0</v>
      </c>
      <c r="AZ203" s="1053">
        <v>0</v>
      </c>
      <c r="BA203" s="1015">
        <v>0</v>
      </c>
      <c r="BB203" s="1015">
        <v>0</v>
      </c>
      <c r="BC203" s="1015">
        <v>0</v>
      </c>
      <c r="BD203" s="1015">
        <v>0</v>
      </c>
      <c r="BG203" s="1057">
        <v>1140000000</v>
      </c>
      <c r="BH203" s="1057">
        <v>0</v>
      </c>
      <c r="BI203" s="1057">
        <v>1140000000</v>
      </c>
      <c r="BJ203" s="1057">
        <v>0</v>
      </c>
      <c r="BK203" s="1057">
        <v>0</v>
      </c>
      <c r="BL203" s="1057">
        <v>0</v>
      </c>
      <c r="BM203" s="1057">
        <v>0</v>
      </c>
      <c r="BN203" s="1057">
        <v>0</v>
      </c>
      <c r="BO203" s="1057">
        <v>0</v>
      </c>
      <c r="BP203" s="1057">
        <v>0</v>
      </c>
      <c r="BQ203" s="1057">
        <v>0</v>
      </c>
      <c r="BR203" s="1057">
        <v>0</v>
      </c>
      <c r="BS203" s="1057">
        <v>0</v>
      </c>
      <c r="BT203" s="1057">
        <v>0</v>
      </c>
    </row>
    <row r="204" spans="1:72" ht="23.1" customHeight="1" x14ac:dyDescent="0.2">
      <c r="A204" s="1008" t="str">
        <f t="shared" si="2"/>
        <v>C51070410</v>
      </c>
      <c r="B204" s="1403" t="s">
        <v>453</v>
      </c>
      <c r="C204" s="1378"/>
      <c r="D204" s="1403" t="s">
        <v>808</v>
      </c>
      <c r="E204" s="1378"/>
      <c r="F204" s="1403" t="s">
        <v>810</v>
      </c>
      <c r="G204" s="1378"/>
      <c r="H204" s="1403"/>
      <c r="I204" s="1378"/>
      <c r="J204" s="1403"/>
      <c r="K204" s="1378"/>
      <c r="L204" s="1378"/>
      <c r="M204" s="1403"/>
      <c r="N204" s="1378"/>
      <c r="O204" s="1378"/>
      <c r="P204" s="1403"/>
      <c r="Q204" s="1378"/>
      <c r="R204" s="1403"/>
      <c r="S204" s="1378"/>
      <c r="T204" s="1402" t="s">
        <v>811</v>
      </c>
      <c r="U204" s="1378"/>
      <c r="V204" s="1378"/>
      <c r="W204" s="1378"/>
      <c r="X204" s="1378"/>
      <c r="Y204" s="1378"/>
      <c r="Z204" s="1378"/>
      <c r="AA204" s="1378"/>
      <c r="AB204" s="1403" t="s">
        <v>732</v>
      </c>
      <c r="AC204" s="1378"/>
      <c r="AD204" s="1378"/>
      <c r="AE204" s="1378"/>
      <c r="AF204" s="1378"/>
      <c r="AG204" s="1403" t="s">
        <v>733</v>
      </c>
      <c r="AH204" s="1378"/>
      <c r="AI204" s="1378"/>
      <c r="AJ204" s="1016" t="s">
        <v>417</v>
      </c>
      <c r="AK204" s="1404" t="s">
        <v>734</v>
      </c>
      <c r="AL204" s="1378"/>
      <c r="AM204" s="1378"/>
      <c r="AN204" s="1378"/>
      <c r="AO204" s="1378"/>
      <c r="AP204" s="1378"/>
      <c r="AQ204" s="1015">
        <v>400000000</v>
      </c>
      <c r="AR204" s="1053">
        <v>0</v>
      </c>
      <c r="AS204" s="1015">
        <v>0</v>
      </c>
      <c r="AT204" s="1015">
        <v>0</v>
      </c>
      <c r="AU204" s="1015">
        <v>0</v>
      </c>
      <c r="AV204" s="1053">
        <v>0</v>
      </c>
      <c r="AW204" s="1015">
        <v>0</v>
      </c>
      <c r="AX204" s="1053">
        <v>51000000</v>
      </c>
      <c r="AY204" s="1015">
        <v>51000000</v>
      </c>
      <c r="AZ204" s="1053">
        <v>51000000</v>
      </c>
      <c r="BA204" s="1015">
        <v>0</v>
      </c>
      <c r="BB204" s="1015">
        <v>51000000</v>
      </c>
      <c r="BC204" s="1015">
        <v>0</v>
      </c>
      <c r="BD204" s="1015">
        <v>0</v>
      </c>
      <c r="BG204" s="1057">
        <v>400000000</v>
      </c>
      <c r="BH204" s="1057">
        <v>0</v>
      </c>
      <c r="BI204" s="1057">
        <v>0</v>
      </c>
      <c r="BJ204" s="1057">
        <v>0</v>
      </c>
      <c r="BK204" s="1057">
        <v>0</v>
      </c>
      <c r="BL204" s="1057">
        <v>0</v>
      </c>
      <c r="BM204" s="1057">
        <v>0</v>
      </c>
      <c r="BN204" s="1057">
        <v>51000000</v>
      </c>
      <c r="BO204" s="1057">
        <v>51000000</v>
      </c>
      <c r="BP204" s="1057">
        <v>51000000</v>
      </c>
      <c r="BQ204" s="1057">
        <v>0</v>
      </c>
      <c r="BR204" s="1057">
        <v>51000000</v>
      </c>
      <c r="BS204" s="1057">
        <v>0</v>
      </c>
      <c r="BT204" s="1057">
        <v>0</v>
      </c>
    </row>
    <row r="205" spans="1:72" ht="23.1" customHeight="1" x14ac:dyDescent="0.2">
      <c r="A205" s="1008" t="str">
        <f t="shared" si="2"/>
        <v>C510704110</v>
      </c>
      <c r="B205" s="1411" t="s">
        <v>453</v>
      </c>
      <c r="C205" s="1378"/>
      <c r="D205" s="1411" t="s">
        <v>808</v>
      </c>
      <c r="E205" s="1378"/>
      <c r="F205" s="1411" t="s">
        <v>810</v>
      </c>
      <c r="G205" s="1378"/>
      <c r="H205" s="1411" t="s">
        <v>738</v>
      </c>
      <c r="I205" s="1378"/>
      <c r="J205" s="1411" t="s">
        <v>685</v>
      </c>
      <c r="K205" s="1378"/>
      <c r="L205" s="1378"/>
      <c r="M205" s="1411" t="s">
        <v>685</v>
      </c>
      <c r="N205" s="1378"/>
      <c r="O205" s="1378"/>
      <c r="P205" s="1411" t="s">
        <v>685</v>
      </c>
      <c r="Q205" s="1378"/>
      <c r="R205" s="1411" t="s">
        <v>685</v>
      </c>
      <c r="S205" s="1378"/>
      <c r="T205" s="1412" t="s">
        <v>591</v>
      </c>
      <c r="U205" s="1378"/>
      <c r="V205" s="1378"/>
      <c r="W205" s="1378"/>
      <c r="X205" s="1378"/>
      <c r="Y205" s="1378"/>
      <c r="Z205" s="1378"/>
      <c r="AA205" s="1378"/>
      <c r="AB205" s="1411" t="s">
        <v>732</v>
      </c>
      <c r="AC205" s="1378"/>
      <c r="AD205" s="1378"/>
      <c r="AE205" s="1378"/>
      <c r="AF205" s="1378"/>
      <c r="AG205" s="1411" t="s">
        <v>733</v>
      </c>
      <c r="AH205" s="1378"/>
      <c r="AI205" s="1378"/>
      <c r="AJ205" s="1019" t="s">
        <v>417</v>
      </c>
      <c r="AK205" s="1413" t="s">
        <v>734</v>
      </c>
      <c r="AL205" s="1378"/>
      <c r="AM205" s="1378"/>
      <c r="AN205" s="1378"/>
      <c r="AO205" s="1378"/>
      <c r="AP205" s="1378"/>
      <c r="AQ205" s="1015">
        <v>400000000</v>
      </c>
      <c r="AR205" s="1053">
        <v>0</v>
      </c>
      <c r="AS205" s="1015">
        <v>0</v>
      </c>
      <c r="AT205" s="1015">
        <v>0</v>
      </c>
      <c r="AU205" s="1015">
        <v>0</v>
      </c>
      <c r="AV205" s="1053">
        <v>0</v>
      </c>
      <c r="AW205" s="1015">
        <v>0</v>
      </c>
      <c r="AX205" s="1053">
        <v>51000000</v>
      </c>
      <c r="AY205" s="1015">
        <v>51000000</v>
      </c>
      <c r="AZ205" s="1053">
        <v>51000000</v>
      </c>
      <c r="BA205" s="1015">
        <v>0</v>
      </c>
      <c r="BB205" s="1015">
        <v>51000000</v>
      </c>
      <c r="BC205" s="1015">
        <v>0</v>
      </c>
      <c r="BD205" s="1015">
        <v>0</v>
      </c>
      <c r="BG205" s="1057">
        <v>400000000</v>
      </c>
      <c r="BH205" s="1057">
        <v>0</v>
      </c>
      <c r="BI205" s="1057">
        <v>0</v>
      </c>
      <c r="BJ205" s="1057">
        <v>0</v>
      </c>
      <c r="BK205" s="1057">
        <v>0</v>
      </c>
      <c r="BL205" s="1057">
        <v>0</v>
      </c>
      <c r="BM205" s="1057">
        <v>0</v>
      </c>
      <c r="BN205" s="1057">
        <v>51000000</v>
      </c>
      <c r="BO205" s="1057">
        <v>51000000</v>
      </c>
      <c r="BP205" s="1057">
        <v>51000000</v>
      </c>
      <c r="BQ205" s="1057">
        <v>0</v>
      </c>
      <c r="BR205" s="1057">
        <v>51000000</v>
      </c>
      <c r="BS205" s="1057">
        <v>0</v>
      </c>
      <c r="BT205" s="1057">
        <v>0</v>
      </c>
    </row>
    <row r="206" spans="1:72" ht="23.1" customHeight="1" x14ac:dyDescent="0.2">
      <c r="A206" s="1008" t="str">
        <f t="shared" si="2"/>
        <v>C51080010</v>
      </c>
      <c r="B206" s="1403" t="s">
        <v>453</v>
      </c>
      <c r="C206" s="1378"/>
      <c r="D206" s="1403" t="s">
        <v>808</v>
      </c>
      <c r="E206" s="1378"/>
      <c r="F206" s="1403" t="s">
        <v>784</v>
      </c>
      <c r="G206" s="1378"/>
      <c r="H206" s="1403"/>
      <c r="I206" s="1378"/>
      <c r="J206" s="1403"/>
      <c r="K206" s="1378"/>
      <c r="L206" s="1378"/>
      <c r="M206" s="1403"/>
      <c r="N206" s="1378"/>
      <c r="O206" s="1378"/>
      <c r="P206" s="1403"/>
      <c r="Q206" s="1378"/>
      <c r="R206" s="1403"/>
      <c r="S206" s="1378"/>
      <c r="T206" s="1402" t="s">
        <v>785</v>
      </c>
      <c r="U206" s="1378"/>
      <c r="V206" s="1378"/>
      <c r="W206" s="1378"/>
      <c r="X206" s="1378"/>
      <c r="Y206" s="1378"/>
      <c r="Z206" s="1378"/>
      <c r="AA206" s="1378"/>
      <c r="AB206" s="1403" t="s">
        <v>732</v>
      </c>
      <c r="AC206" s="1378"/>
      <c r="AD206" s="1378"/>
      <c r="AE206" s="1378"/>
      <c r="AF206" s="1378"/>
      <c r="AG206" s="1403" t="s">
        <v>733</v>
      </c>
      <c r="AH206" s="1378"/>
      <c r="AI206" s="1378"/>
      <c r="AJ206" s="1016" t="s">
        <v>417</v>
      </c>
      <c r="AK206" s="1404" t="s">
        <v>734</v>
      </c>
      <c r="AL206" s="1378"/>
      <c r="AM206" s="1378"/>
      <c r="AN206" s="1378"/>
      <c r="AO206" s="1378"/>
      <c r="AP206" s="1378"/>
      <c r="AQ206" s="1015">
        <v>1678000000</v>
      </c>
      <c r="AR206" s="1053">
        <v>0</v>
      </c>
      <c r="AS206" s="1015">
        <v>0</v>
      </c>
      <c r="AT206" s="1015">
        <v>0</v>
      </c>
      <c r="AU206" s="1015">
        <v>0</v>
      </c>
      <c r="AV206" s="1053">
        <v>16913818</v>
      </c>
      <c r="AW206" s="1015">
        <v>16913818</v>
      </c>
      <c r="AX206" s="1053">
        <v>38129564</v>
      </c>
      <c r="AY206" s="1015">
        <v>21215746</v>
      </c>
      <c r="AZ206" s="1053">
        <v>56903431</v>
      </c>
      <c r="BA206" s="1015">
        <v>18773867</v>
      </c>
      <c r="BB206" s="1015">
        <v>56903431</v>
      </c>
      <c r="BC206" s="1015">
        <v>0</v>
      </c>
      <c r="BD206" s="1015">
        <v>0</v>
      </c>
      <c r="BG206" s="1057">
        <v>1678000000</v>
      </c>
      <c r="BH206" s="1057">
        <v>0</v>
      </c>
      <c r="BI206" s="1057">
        <v>0</v>
      </c>
      <c r="BJ206" s="1057">
        <v>0</v>
      </c>
      <c r="BK206" s="1057">
        <v>0</v>
      </c>
      <c r="BL206" s="1057">
        <v>16913818</v>
      </c>
      <c r="BM206" s="1057">
        <v>16913818</v>
      </c>
      <c r="BN206" s="1057">
        <v>38129564</v>
      </c>
      <c r="BO206" s="1057">
        <v>21215746</v>
      </c>
      <c r="BP206" s="1057">
        <v>56903431</v>
      </c>
      <c r="BQ206" s="1057">
        <v>18773867</v>
      </c>
      <c r="BR206" s="1057">
        <v>56903431</v>
      </c>
      <c r="BS206" s="1057">
        <v>0</v>
      </c>
      <c r="BT206" s="1057">
        <v>0</v>
      </c>
    </row>
    <row r="207" spans="1:72" ht="23.1" customHeight="1" x14ac:dyDescent="0.2">
      <c r="A207" s="1008" t="str">
        <f t="shared" si="2"/>
        <v>C51080015</v>
      </c>
      <c r="B207" s="1403" t="s">
        <v>453</v>
      </c>
      <c r="C207" s="1378"/>
      <c r="D207" s="1403" t="s">
        <v>808</v>
      </c>
      <c r="E207" s="1378"/>
      <c r="F207" s="1403" t="s">
        <v>784</v>
      </c>
      <c r="G207" s="1378"/>
      <c r="H207" s="1403"/>
      <c r="I207" s="1378"/>
      <c r="J207" s="1403"/>
      <c r="K207" s="1378"/>
      <c r="L207" s="1378"/>
      <c r="M207" s="1403"/>
      <c r="N207" s="1378"/>
      <c r="O207" s="1378"/>
      <c r="P207" s="1403"/>
      <c r="Q207" s="1378"/>
      <c r="R207" s="1403"/>
      <c r="S207" s="1378"/>
      <c r="T207" s="1402" t="s">
        <v>785</v>
      </c>
      <c r="U207" s="1378"/>
      <c r="V207" s="1378"/>
      <c r="W207" s="1378"/>
      <c r="X207" s="1378"/>
      <c r="Y207" s="1378"/>
      <c r="Z207" s="1378"/>
      <c r="AA207" s="1378"/>
      <c r="AB207" s="1403" t="s">
        <v>732</v>
      </c>
      <c r="AC207" s="1378"/>
      <c r="AD207" s="1378"/>
      <c r="AE207" s="1378"/>
      <c r="AF207" s="1378"/>
      <c r="AG207" s="1403" t="s">
        <v>733</v>
      </c>
      <c r="AH207" s="1378"/>
      <c r="AI207" s="1378"/>
      <c r="AJ207" s="1016" t="s">
        <v>745</v>
      </c>
      <c r="AK207" s="1404" t="s">
        <v>781</v>
      </c>
      <c r="AL207" s="1378"/>
      <c r="AM207" s="1378"/>
      <c r="AN207" s="1378"/>
      <c r="AO207" s="1378"/>
      <c r="AP207" s="1378"/>
      <c r="AQ207" s="1015">
        <v>1140000000</v>
      </c>
      <c r="AR207" s="1053">
        <v>0</v>
      </c>
      <c r="AS207" s="1015">
        <v>1140000000</v>
      </c>
      <c r="AT207" s="1015">
        <v>0</v>
      </c>
      <c r="AU207" s="1015">
        <v>0</v>
      </c>
      <c r="AV207" s="1053">
        <v>0</v>
      </c>
      <c r="AW207" s="1015">
        <v>0</v>
      </c>
      <c r="AX207" s="1053">
        <v>0</v>
      </c>
      <c r="AY207" s="1015">
        <v>0</v>
      </c>
      <c r="AZ207" s="1053">
        <v>0</v>
      </c>
      <c r="BA207" s="1015">
        <v>0</v>
      </c>
      <c r="BB207" s="1015">
        <v>0</v>
      </c>
      <c r="BC207" s="1015">
        <v>0</v>
      </c>
      <c r="BD207" s="1015">
        <v>0</v>
      </c>
      <c r="BG207" s="1057">
        <v>1140000000</v>
      </c>
      <c r="BH207" s="1057">
        <v>0</v>
      </c>
      <c r="BI207" s="1057">
        <v>1140000000</v>
      </c>
      <c r="BJ207" s="1057">
        <v>0</v>
      </c>
      <c r="BK207" s="1057">
        <v>0</v>
      </c>
      <c r="BL207" s="1057">
        <v>0</v>
      </c>
      <c r="BM207" s="1057">
        <v>0</v>
      </c>
      <c r="BN207" s="1057">
        <v>0</v>
      </c>
      <c r="BO207" s="1057">
        <v>0</v>
      </c>
      <c r="BP207" s="1057">
        <v>0</v>
      </c>
      <c r="BQ207" s="1057">
        <v>0</v>
      </c>
      <c r="BR207" s="1057">
        <v>0</v>
      </c>
      <c r="BS207" s="1057">
        <v>0</v>
      </c>
      <c r="BT207" s="1057">
        <v>0</v>
      </c>
    </row>
    <row r="208" spans="1:72" ht="23.1" customHeight="1" x14ac:dyDescent="0.2">
      <c r="A208" s="1008" t="str">
        <f t="shared" si="2"/>
        <v>C5108002010</v>
      </c>
      <c r="B208" s="1403" t="s">
        <v>453</v>
      </c>
      <c r="C208" s="1378"/>
      <c r="D208" s="1403" t="s">
        <v>808</v>
      </c>
      <c r="E208" s="1378"/>
      <c r="F208" s="1403" t="s">
        <v>784</v>
      </c>
      <c r="G208" s="1378"/>
      <c r="H208" s="1403" t="s">
        <v>741</v>
      </c>
      <c r="I208" s="1378"/>
      <c r="J208" s="1403" t="s">
        <v>739</v>
      </c>
      <c r="K208" s="1378"/>
      <c r="L208" s="1378"/>
      <c r="M208" s="1403" t="s">
        <v>685</v>
      </c>
      <c r="N208" s="1378"/>
      <c r="O208" s="1378"/>
      <c r="P208" s="1403" t="s">
        <v>685</v>
      </c>
      <c r="Q208" s="1378"/>
      <c r="R208" s="1403" t="s">
        <v>685</v>
      </c>
      <c r="S208" s="1378"/>
      <c r="T208" s="1402" t="s">
        <v>687</v>
      </c>
      <c r="U208" s="1378"/>
      <c r="V208" s="1378"/>
      <c r="W208" s="1378"/>
      <c r="X208" s="1378"/>
      <c r="Y208" s="1378"/>
      <c r="Z208" s="1378"/>
      <c r="AA208" s="1378"/>
      <c r="AB208" s="1403" t="s">
        <v>732</v>
      </c>
      <c r="AC208" s="1378"/>
      <c r="AD208" s="1378"/>
      <c r="AE208" s="1378"/>
      <c r="AF208" s="1378"/>
      <c r="AG208" s="1403" t="s">
        <v>733</v>
      </c>
      <c r="AH208" s="1378"/>
      <c r="AI208" s="1378"/>
      <c r="AJ208" s="1016" t="s">
        <v>417</v>
      </c>
      <c r="AK208" s="1404" t="s">
        <v>734</v>
      </c>
      <c r="AL208" s="1378"/>
      <c r="AM208" s="1378"/>
      <c r="AN208" s="1378"/>
      <c r="AO208" s="1378"/>
      <c r="AP208" s="1378"/>
      <c r="AQ208" s="1015">
        <v>1678000000</v>
      </c>
      <c r="AR208" s="1053">
        <v>0</v>
      </c>
      <c r="AS208" s="1015">
        <v>0</v>
      </c>
      <c r="AT208" s="1015">
        <v>0</v>
      </c>
      <c r="AU208" s="1015">
        <v>0</v>
      </c>
      <c r="AV208" s="1053">
        <v>16913818</v>
      </c>
      <c r="AW208" s="1015">
        <v>16913818</v>
      </c>
      <c r="AX208" s="1053">
        <v>38129564</v>
      </c>
      <c r="AY208" s="1015">
        <v>21215746</v>
      </c>
      <c r="AZ208" s="1053">
        <v>56903431</v>
      </c>
      <c r="BA208" s="1015">
        <v>18773867</v>
      </c>
      <c r="BB208" s="1015">
        <v>56903431</v>
      </c>
      <c r="BC208" s="1015">
        <v>0</v>
      </c>
      <c r="BD208" s="1015">
        <v>0</v>
      </c>
      <c r="BG208" s="1057">
        <v>1678000000</v>
      </c>
      <c r="BH208" s="1057">
        <v>0</v>
      </c>
      <c r="BI208" s="1057">
        <v>0</v>
      </c>
      <c r="BJ208" s="1057">
        <v>0</v>
      </c>
      <c r="BK208" s="1057">
        <v>0</v>
      </c>
      <c r="BL208" s="1057">
        <v>16913818</v>
      </c>
      <c r="BM208" s="1057">
        <v>16913818</v>
      </c>
      <c r="BN208" s="1057">
        <v>38129564</v>
      </c>
      <c r="BO208" s="1057">
        <v>21215746</v>
      </c>
      <c r="BP208" s="1057">
        <v>56903431</v>
      </c>
      <c r="BQ208" s="1057">
        <v>18773867</v>
      </c>
      <c r="BR208" s="1057">
        <v>56903431</v>
      </c>
      <c r="BS208" s="1057">
        <v>0</v>
      </c>
      <c r="BT208" s="1057">
        <v>0</v>
      </c>
    </row>
    <row r="209" spans="1:72" ht="23.1" customHeight="1" x14ac:dyDescent="0.2">
      <c r="A209" s="1008" t="str">
        <f t="shared" si="2"/>
        <v>C510800210</v>
      </c>
      <c r="B209" s="1403" t="s">
        <v>453</v>
      </c>
      <c r="C209" s="1378"/>
      <c r="D209" s="1403" t="s">
        <v>808</v>
      </c>
      <c r="E209" s="1378"/>
      <c r="F209" s="1403" t="s">
        <v>784</v>
      </c>
      <c r="G209" s="1378"/>
      <c r="H209" s="1403" t="s">
        <v>741</v>
      </c>
      <c r="I209" s="1378"/>
      <c r="J209" s="1403" t="s">
        <v>685</v>
      </c>
      <c r="K209" s="1378"/>
      <c r="L209" s="1378"/>
      <c r="M209" s="1403" t="s">
        <v>685</v>
      </c>
      <c r="N209" s="1378"/>
      <c r="O209" s="1378"/>
      <c r="P209" s="1403" t="s">
        <v>685</v>
      </c>
      <c r="Q209" s="1378"/>
      <c r="R209" s="1403" t="s">
        <v>685</v>
      </c>
      <c r="S209" s="1378"/>
      <c r="T209" s="1402" t="s">
        <v>687</v>
      </c>
      <c r="U209" s="1378"/>
      <c r="V209" s="1378"/>
      <c r="W209" s="1378"/>
      <c r="X209" s="1378"/>
      <c r="Y209" s="1378"/>
      <c r="Z209" s="1378"/>
      <c r="AA209" s="1378"/>
      <c r="AB209" s="1403" t="s">
        <v>732</v>
      </c>
      <c r="AC209" s="1378"/>
      <c r="AD209" s="1378"/>
      <c r="AE209" s="1378"/>
      <c r="AF209" s="1378"/>
      <c r="AG209" s="1403" t="s">
        <v>733</v>
      </c>
      <c r="AH209" s="1378"/>
      <c r="AI209" s="1378"/>
      <c r="AJ209" s="1016" t="s">
        <v>417</v>
      </c>
      <c r="AK209" s="1404" t="s">
        <v>734</v>
      </c>
      <c r="AL209" s="1378"/>
      <c r="AM209" s="1378"/>
      <c r="AN209" s="1378"/>
      <c r="AO209" s="1378"/>
      <c r="AP209" s="1378"/>
      <c r="AQ209" s="1015">
        <v>1678000000</v>
      </c>
      <c r="AR209" s="1053">
        <v>0</v>
      </c>
      <c r="AS209" s="1015">
        <v>0</v>
      </c>
      <c r="AT209" s="1015">
        <v>0</v>
      </c>
      <c r="AU209" s="1015">
        <v>0</v>
      </c>
      <c r="AV209" s="1053">
        <v>16913818</v>
      </c>
      <c r="AW209" s="1015">
        <v>16913818</v>
      </c>
      <c r="AX209" s="1053">
        <v>38129564</v>
      </c>
      <c r="AY209" s="1015">
        <v>21215746</v>
      </c>
      <c r="AZ209" s="1053">
        <v>56903431</v>
      </c>
      <c r="BA209" s="1015">
        <v>18773867</v>
      </c>
      <c r="BB209" s="1015">
        <v>56903431</v>
      </c>
      <c r="BC209" s="1015">
        <v>0</v>
      </c>
      <c r="BD209" s="1015">
        <v>0</v>
      </c>
      <c r="BG209" s="1057">
        <v>1678000000</v>
      </c>
      <c r="BH209" s="1057">
        <v>0</v>
      </c>
      <c r="BI209" s="1057">
        <v>0</v>
      </c>
      <c r="BJ209" s="1057">
        <v>0</v>
      </c>
      <c r="BK209" s="1057">
        <v>0</v>
      </c>
      <c r="BL209" s="1057">
        <v>16913818</v>
      </c>
      <c r="BM209" s="1057">
        <v>16913818</v>
      </c>
      <c r="BN209" s="1057">
        <v>38129564</v>
      </c>
      <c r="BO209" s="1057">
        <v>21215746</v>
      </c>
      <c r="BP209" s="1057">
        <v>56903431</v>
      </c>
      <c r="BQ209" s="1057">
        <v>18773867</v>
      </c>
      <c r="BR209" s="1057">
        <v>56903431</v>
      </c>
      <c r="BS209" s="1057">
        <v>0</v>
      </c>
      <c r="BT209" s="1057">
        <v>0</v>
      </c>
    </row>
    <row r="210" spans="1:72" ht="23.1" customHeight="1" x14ac:dyDescent="0.2">
      <c r="A210" s="1008" t="str">
        <f t="shared" si="2"/>
        <v>C510800215</v>
      </c>
      <c r="B210" s="1411" t="s">
        <v>453</v>
      </c>
      <c r="C210" s="1378"/>
      <c r="D210" s="1411" t="s">
        <v>808</v>
      </c>
      <c r="E210" s="1378"/>
      <c r="F210" s="1411" t="s">
        <v>784</v>
      </c>
      <c r="G210" s="1378"/>
      <c r="H210" s="1411" t="s">
        <v>741</v>
      </c>
      <c r="I210" s="1378"/>
      <c r="J210" s="1411" t="s">
        <v>685</v>
      </c>
      <c r="K210" s="1378"/>
      <c r="L210" s="1378"/>
      <c r="M210" s="1411" t="s">
        <v>685</v>
      </c>
      <c r="N210" s="1378"/>
      <c r="O210" s="1378"/>
      <c r="P210" s="1411" t="s">
        <v>685</v>
      </c>
      <c r="Q210" s="1378"/>
      <c r="R210" s="1411" t="s">
        <v>685</v>
      </c>
      <c r="S210" s="1378"/>
      <c r="T210" s="1412" t="s">
        <v>687</v>
      </c>
      <c r="U210" s="1378"/>
      <c r="V210" s="1378"/>
      <c r="W210" s="1378"/>
      <c r="X210" s="1378"/>
      <c r="Y210" s="1378"/>
      <c r="Z210" s="1378"/>
      <c r="AA210" s="1378"/>
      <c r="AB210" s="1411" t="s">
        <v>732</v>
      </c>
      <c r="AC210" s="1378"/>
      <c r="AD210" s="1378"/>
      <c r="AE210" s="1378"/>
      <c r="AF210" s="1378"/>
      <c r="AG210" s="1411" t="s">
        <v>733</v>
      </c>
      <c r="AH210" s="1378"/>
      <c r="AI210" s="1378"/>
      <c r="AJ210" s="1019" t="s">
        <v>745</v>
      </c>
      <c r="AK210" s="1413" t="s">
        <v>781</v>
      </c>
      <c r="AL210" s="1378"/>
      <c r="AM210" s="1378"/>
      <c r="AN210" s="1378"/>
      <c r="AO210" s="1378"/>
      <c r="AP210" s="1378"/>
      <c r="AQ210" s="1015">
        <v>1140000000</v>
      </c>
      <c r="AR210" s="1053">
        <v>0</v>
      </c>
      <c r="AS210" s="1015">
        <v>1140000000</v>
      </c>
      <c r="AT210" s="1015">
        <v>0</v>
      </c>
      <c r="AU210" s="1015">
        <v>0</v>
      </c>
      <c r="AV210" s="1053">
        <v>0</v>
      </c>
      <c r="AW210" s="1015">
        <v>0</v>
      </c>
      <c r="AX210" s="1053">
        <v>0</v>
      </c>
      <c r="AY210" s="1015">
        <v>0</v>
      </c>
      <c r="AZ210" s="1053">
        <v>0</v>
      </c>
      <c r="BA210" s="1015">
        <v>0</v>
      </c>
      <c r="BB210" s="1015">
        <v>0</v>
      </c>
      <c r="BC210" s="1015">
        <v>0</v>
      </c>
      <c r="BD210" s="1015">
        <v>0</v>
      </c>
      <c r="BG210" s="1057">
        <v>1140000000</v>
      </c>
      <c r="BH210" s="1057">
        <v>0</v>
      </c>
      <c r="BI210" s="1057">
        <v>1140000000</v>
      </c>
      <c r="BJ210" s="1057">
        <v>0</v>
      </c>
      <c r="BK210" s="1057">
        <v>0</v>
      </c>
      <c r="BL210" s="1057">
        <v>0</v>
      </c>
      <c r="BM210" s="1057">
        <v>0</v>
      </c>
      <c r="BN210" s="1057">
        <v>0</v>
      </c>
      <c r="BO210" s="1057">
        <v>0</v>
      </c>
      <c r="BP210" s="1057">
        <v>0</v>
      </c>
      <c r="BQ210" s="1057">
        <v>0</v>
      </c>
      <c r="BR210" s="1057">
        <v>0</v>
      </c>
      <c r="BS210" s="1057">
        <v>0</v>
      </c>
      <c r="BT210" s="1057">
        <v>0</v>
      </c>
    </row>
    <row r="211" spans="1:72" ht="23.1" customHeight="1" x14ac:dyDescent="0.2">
      <c r="A211" s="1008" t="str">
        <f t="shared" si="2"/>
        <v>C51080020210</v>
      </c>
      <c r="B211" s="1411" t="s">
        <v>453</v>
      </c>
      <c r="C211" s="1378"/>
      <c r="D211" s="1411" t="s">
        <v>808</v>
      </c>
      <c r="E211" s="1378"/>
      <c r="F211" s="1411" t="s">
        <v>784</v>
      </c>
      <c r="G211" s="1378"/>
      <c r="H211" s="1411" t="s">
        <v>741</v>
      </c>
      <c r="I211" s="1378"/>
      <c r="J211" s="1411" t="s">
        <v>739</v>
      </c>
      <c r="K211" s="1378"/>
      <c r="L211" s="1378"/>
      <c r="M211" s="1411" t="s">
        <v>741</v>
      </c>
      <c r="N211" s="1378"/>
      <c r="O211" s="1378"/>
      <c r="P211" s="1411" t="s">
        <v>685</v>
      </c>
      <c r="Q211" s="1378"/>
      <c r="R211" s="1411" t="s">
        <v>685</v>
      </c>
      <c r="S211" s="1378"/>
      <c r="T211" s="1412" t="s">
        <v>592</v>
      </c>
      <c r="U211" s="1378"/>
      <c r="V211" s="1378"/>
      <c r="W211" s="1378"/>
      <c r="X211" s="1378"/>
      <c r="Y211" s="1378"/>
      <c r="Z211" s="1378"/>
      <c r="AA211" s="1378"/>
      <c r="AB211" s="1411" t="s">
        <v>732</v>
      </c>
      <c r="AC211" s="1378"/>
      <c r="AD211" s="1378"/>
      <c r="AE211" s="1378"/>
      <c r="AF211" s="1378"/>
      <c r="AG211" s="1411" t="s">
        <v>733</v>
      </c>
      <c r="AH211" s="1378"/>
      <c r="AI211" s="1378"/>
      <c r="AJ211" s="1019" t="s">
        <v>417</v>
      </c>
      <c r="AK211" s="1413" t="s">
        <v>734</v>
      </c>
      <c r="AL211" s="1378"/>
      <c r="AM211" s="1378"/>
      <c r="AN211" s="1378"/>
      <c r="AO211" s="1378"/>
      <c r="AP211" s="1378"/>
      <c r="AQ211" s="1015">
        <v>427828730</v>
      </c>
      <c r="AR211" s="1053">
        <v>0</v>
      </c>
      <c r="AS211" s="1015">
        <v>0</v>
      </c>
      <c r="AT211" s="1015">
        <v>0</v>
      </c>
      <c r="AU211" s="1015">
        <v>0</v>
      </c>
      <c r="AV211" s="1053">
        <v>0</v>
      </c>
      <c r="AW211" s="1015">
        <v>0</v>
      </c>
      <c r="AX211" s="1053">
        <v>12739522</v>
      </c>
      <c r="AY211" s="1015">
        <v>12739522</v>
      </c>
      <c r="AZ211" s="1053">
        <v>15714585</v>
      </c>
      <c r="BA211" s="1015">
        <v>2975063</v>
      </c>
      <c r="BB211" s="1015">
        <v>15714585</v>
      </c>
      <c r="BC211" s="1015">
        <v>0</v>
      </c>
      <c r="BD211" s="1015">
        <v>0</v>
      </c>
      <c r="BG211" s="1057">
        <v>427828730</v>
      </c>
      <c r="BH211" s="1057">
        <v>0</v>
      </c>
      <c r="BI211" s="1057">
        <v>0</v>
      </c>
      <c r="BJ211" s="1057">
        <v>0</v>
      </c>
      <c r="BK211" s="1057">
        <v>0</v>
      </c>
      <c r="BL211" s="1057">
        <v>0</v>
      </c>
      <c r="BM211" s="1057">
        <v>0</v>
      </c>
      <c r="BN211" s="1057">
        <v>12739522</v>
      </c>
      <c r="BO211" s="1057">
        <v>12739522</v>
      </c>
      <c r="BP211" s="1057">
        <v>15714585</v>
      </c>
      <c r="BQ211" s="1057">
        <v>2975063</v>
      </c>
      <c r="BR211" s="1057">
        <v>15714585</v>
      </c>
      <c r="BS211" s="1057">
        <v>0</v>
      </c>
      <c r="BT211" s="1057">
        <v>0</v>
      </c>
    </row>
    <row r="212" spans="1:72" ht="23.1" customHeight="1" x14ac:dyDescent="0.2">
      <c r="A212" s="1008" t="str">
        <f t="shared" si="2"/>
        <v>C51080020310</v>
      </c>
      <c r="B212" s="1411" t="s">
        <v>453</v>
      </c>
      <c r="C212" s="1378"/>
      <c r="D212" s="1411" t="s">
        <v>808</v>
      </c>
      <c r="E212" s="1378"/>
      <c r="F212" s="1411" t="s">
        <v>784</v>
      </c>
      <c r="G212" s="1378"/>
      <c r="H212" s="1411" t="s">
        <v>741</v>
      </c>
      <c r="I212" s="1378"/>
      <c r="J212" s="1411" t="s">
        <v>739</v>
      </c>
      <c r="K212" s="1378"/>
      <c r="L212" s="1378"/>
      <c r="M212" s="1411" t="s">
        <v>748</v>
      </c>
      <c r="N212" s="1378"/>
      <c r="O212" s="1378"/>
      <c r="P212" s="1411" t="s">
        <v>685</v>
      </c>
      <c r="Q212" s="1378"/>
      <c r="R212" s="1411" t="s">
        <v>685</v>
      </c>
      <c r="S212" s="1378"/>
      <c r="T212" s="1412" t="s">
        <v>593</v>
      </c>
      <c r="U212" s="1378"/>
      <c r="V212" s="1378"/>
      <c r="W212" s="1378"/>
      <c r="X212" s="1378"/>
      <c r="Y212" s="1378"/>
      <c r="Z212" s="1378"/>
      <c r="AA212" s="1378"/>
      <c r="AB212" s="1411" t="s">
        <v>732</v>
      </c>
      <c r="AC212" s="1378"/>
      <c r="AD212" s="1378"/>
      <c r="AE212" s="1378"/>
      <c r="AF212" s="1378"/>
      <c r="AG212" s="1411" t="s">
        <v>733</v>
      </c>
      <c r="AH212" s="1378"/>
      <c r="AI212" s="1378"/>
      <c r="AJ212" s="1019" t="s">
        <v>417</v>
      </c>
      <c r="AK212" s="1413" t="s">
        <v>734</v>
      </c>
      <c r="AL212" s="1378"/>
      <c r="AM212" s="1378"/>
      <c r="AN212" s="1378"/>
      <c r="AO212" s="1378"/>
      <c r="AP212" s="1378"/>
      <c r="AQ212" s="1015">
        <v>1250171270</v>
      </c>
      <c r="AR212" s="1053">
        <v>0</v>
      </c>
      <c r="AS212" s="1015">
        <v>0</v>
      </c>
      <c r="AT212" s="1015">
        <v>0</v>
      </c>
      <c r="AU212" s="1015">
        <v>0</v>
      </c>
      <c r="AV212" s="1053">
        <v>16913818</v>
      </c>
      <c r="AW212" s="1015">
        <v>16913818</v>
      </c>
      <c r="AX212" s="1053">
        <v>25390042</v>
      </c>
      <c r="AY212" s="1015">
        <v>8476224</v>
      </c>
      <c r="AZ212" s="1053">
        <v>41188846</v>
      </c>
      <c r="BA212" s="1015">
        <v>15798804</v>
      </c>
      <c r="BB212" s="1015">
        <v>41188846</v>
      </c>
      <c r="BC212" s="1015">
        <v>0</v>
      </c>
      <c r="BD212" s="1015">
        <v>0</v>
      </c>
      <c r="BG212" s="1057">
        <v>1250171270</v>
      </c>
      <c r="BH212" s="1057">
        <v>0</v>
      </c>
      <c r="BI212" s="1057">
        <v>0</v>
      </c>
      <c r="BJ212" s="1057">
        <v>0</v>
      </c>
      <c r="BK212" s="1057">
        <v>0</v>
      </c>
      <c r="BL212" s="1057">
        <v>16913818</v>
      </c>
      <c r="BM212" s="1057">
        <v>16913818</v>
      </c>
      <c r="BN212" s="1057">
        <v>25390042</v>
      </c>
      <c r="BO212" s="1057">
        <v>8476224</v>
      </c>
      <c r="BP212" s="1057">
        <v>41188846</v>
      </c>
      <c r="BQ212" s="1057">
        <v>15798804</v>
      </c>
      <c r="BR212" s="1057">
        <v>41188846</v>
      </c>
      <c r="BS212" s="1057">
        <v>0</v>
      </c>
      <c r="BT212" s="1057">
        <v>0</v>
      </c>
    </row>
    <row r="213" spans="1:72" ht="23.1" customHeight="1" x14ac:dyDescent="0.2">
      <c r="A213" s="1008" t="str">
        <f t="shared" si="2"/>
        <v>C52010</v>
      </c>
      <c r="B213" s="1403" t="s">
        <v>453</v>
      </c>
      <c r="C213" s="1378"/>
      <c r="D213" s="1403" t="s">
        <v>812</v>
      </c>
      <c r="E213" s="1378"/>
      <c r="F213" s="1403"/>
      <c r="G213" s="1378"/>
      <c r="H213" s="1403"/>
      <c r="I213" s="1378"/>
      <c r="J213" s="1403"/>
      <c r="K213" s="1378"/>
      <c r="L213" s="1378"/>
      <c r="M213" s="1403"/>
      <c r="N213" s="1378"/>
      <c r="O213" s="1378"/>
      <c r="P213" s="1403"/>
      <c r="Q213" s="1378"/>
      <c r="R213" s="1403"/>
      <c r="S213" s="1378"/>
      <c r="T213" s="1402" t="s">
        <v>813</v>
      </c>
      <c r="U213" s="1378"/>
      <c r="V213" s="1378"/>
      <c r="W213" s="1378"/>
      <c r="X213" s="1378"/>
      <c r="Y213" s="1378"/>
      <c r="Z213" s="1378"/>
      <c r="AA213" s="1378"/>
      <c r="AB213" s="1403" t="s">
        <v>732</v>
      </c>
      <c r="AC213" s="1378"/>
      <c r="AD213" s="1378"/>
      <c r="AE213" s="1378"/>
      <c r="AF213" s="1378"/>
      <c r="AG213" s="1403" t="s">
        <v>733</v>
      </c>
      <c r="AH213" s="1378"/>
      <c r="AI213" s="1378"/>
      <c r="AJ213" s="1016" t="s">
        <v>417</v>
      </c>
      <c r="AK213" s="1404" t="s">
        <v>734</v>
      </c>
      <c r="AL213" s="1378"/>
      <c r="AM213" s="1378"/>
      <c r="AN213" s="1378"/>
      <c r="AO213" s="1378"/>
      <c r="AP213" s="1378"/>
      <c r="AQ213" s="1015">
        <v>450000000</v>
      </c>
      <c r="AR213" s="1053">
        <v>111800332</v>
      </c>
      <c r="AS213" s="1015">
        <v>728101</v>
      </c>
      <c r="AT213" s="1015">
        <v>0</v>
      </c>
      <c r="AU213" s="1015">
        <v>0</v>
      </c>
      <c r="AV213" s="1053">
        <v>0</v>
      </c>
      <c r="AW213" s="1015">
        <v>111800332</v>
      </c>
      <c r="AX213" s="1053">
        <v>0</v>
      </c>
      <c r="AY213" s="1015">
        <v>0</v>
      </c>
      <c r="AZ213" s="1053">
        <v>0</v>
      </c>
      <c r="BA213" s="1015">
        <v>0</v>
      </c>
      <c r="BB213" s="1015">
        <v>0</v>
      </c>
      <c r="BC213" s="1015">
        <v>0</v>
      </c>
      <c r="BD213" s="1015">
        <v>0</v>
      </c>
      <c r="BG213" s="1057">
        <v>450000000</v>
      </c>
      <c r="BH213" s="1057">
        <v>111800332</v>
      </c>
      <c r="BI213" s="1057">
        <v>728101</v>
      </c>
      <c r="BJ213" s="1057">
        <v>0</v>
      </c>
      <c r="BK213" s="1057">
        <v>0</v>
      </c>
      <c r="BL213" s="1057">
        <v>0</v>
      </c>
      <c r="BM213" s="1057">
        <v>111800332</v>
      </c>
      <c r="BN213" s="1057">
        <v>0</v>
      </c>
      <c r="BO213" s="1057">
        <v>0</v>
      </c>
      <c r="BP213" s="1057">
        <v>0</v>
      </c>
      <c r="BQ213" s="1057">
        <v>0</v>
      </c>
      <c r="BR213" s="1057">
        <v>0</v>
      </c>
      <c r="BS213" s="1057">
        <v>0</v>
      </c>
      <c r="BT213" s="1057">
        <v>0</v>
      </c>
    </row>
    <row r="214" spans="1:72" ht="23.1" customHeight="1" x14ac:dyDescent="0.2">
      <c r="A214" s="1008" t="str">
        <f t="shared" si="2"/>
        <v>C52080010</v>
      </c>
      <c r="B214" s="1403" t="s">
        <v>453</v>
      </c>
      <c r="C214" s="1378"/>
      <c r="D214" s="1403" t="s">
        <v>812</v>
      </c>
      <c r="E214" s="1378"/>
      <c r="F214" s="1403" t="s">
        <v>784</v>
      </c>
      <c r="G214" s="1378"/>
      <c r="H214" s="1403"/>
      <c r="I214" s="1378"/>
      <c r="J214" s="1403"/>
      <c r="K214" s="1378"/>
      <c r="L214" s="1378"/>
      <c r="M214" s="1403"/>
      <c r="N214" s="1378"/>
      <c r="O214" s="1378"/>
      <c r="P214" s="1403"/>
      <c r="Q214" s="1378"/>
      <c r="R214" s="1403"/>
      <c r="S214" s="1378"/>
      <c r="T214" s="1402" t="s">
        <v>785</v>
      </c>
      <c r="U214" s="1378"/>
      <c r="V214" s="1378"/>
      <c r="W214" s="1378"/>
      <c r="X214" s="1378"/>
      <c r="Y214" s="1378"/>
      <c r="Z214" s="1378"/>
      <c r="AA214" s="1378"/>
      <c r="AB214" s="1403" t="s">
        <v>732</v>
      </c>
      <c r="AC214" s="1378"/>
      <c r="AD214" s="1378"/>
      <c r="AE214" s="1378"/>
      <c r="AF214" s="1378"/>
      <c r="AG214" s="1403" t="s">
        <v>733</v>
      </c>
      <c r="AH214" s="1378"/>
      <c r="AI214" s="1378"/>
      <c r="AJ214" s="1016" t="s">
        <v>417</v>
      </c>
      <c r="AK214" s="1404" t="s">
        <v>734</v>
      </c>
      <c r="AL214" s="1378"/>
      <c r="AM214" s="1378"/>
      <c r="AN214" s="1378"/>
      <c r="AO214" s="1378"/>
      <c r="AP214" s="1378"/>
      <c r="AQ214" s="1015">
        <v>450000000</v>
      </c>
      <c r="AR214" s="1053">
        <v>111800332</v>
      </c>
      <c r="AS214" s="1015">
        <v>728101</v>
      </c>
      <c r="AT214" s="1015">
        <v>0</v>
      </c>
      <c r="AU214" s="1015">
        <v>0</v>
      </c>
      <c r="AV214" s="1053">
        <v>0</v>
      </c>
      <c r="AW214" s="1015">
        <v>111800332</v>
      </c>
      <c r="AX214" s="1053">
        <v>0</v>
      </c>
      <c r="AY214" s="1015">
        <v>0</v>
      </c>
      <c r="AZ214" s="1053">
        <v>0</v>
      </c>
      <c r="BA214" s="1015">
        <v>0</v>
      </c>
      <c r="BB214" s="1015">
        <v>0</v>
      </c>
      <c r="BC214" s="1015">
        <v>0</v>
      </c>
      <c r="BD214" s="1015">
        <v>0</v>
      </c>
      <c r="BG214" s="1057">
        <v>450000000</v>
      </c>
      <c r="BH214" s="1057">
        <v>111800332</v>
      </c>
      <c r="BI214" s="1057">
        <v>728101</v>
      </c>
      <c r="BJ214" s="1057">
        <v>0</v>
      </c>
      <c r="BK214" s="1057">
        <v>0</v>
      </c>
      <c r="BL214" s="1057">
        <v>0</v>
      </c>
      <c r="BM214" s="1057">
        <v>111800332</v>
      </c>
      <c r="BN214" s="1057">
        <v>0</v>
      </c>
      <c r="BO214" s="1057">
        <v>0</v>
      </c>
      <c r="BP214" s="1057">
        <v>0</v>
      </c>
      <c r="BQ214" s="1057">
        <v>0</v>
      </c>
      <c r="BR214" s="1057">
        <v>0</v>
      </c>
      <c r="BS214" s="1057">
        <v>0</v>
      </c>
      <c r="BT214" s="1057">
        <v>0</v>
      </c>
    </row>
    <row r="215" spans="1:72" ht="23.1" customHeight="1" x14ac:dyDescent="0.2">
      <c r="A215" s="1008" t="str">
        <f t="shared" si="2"/>
        <v>C520800310</v>
      </c>
      <c r="B215" s="1411" t="s">
        <v>453</v>
      </c>
      <c r="C215" s="1378"/>
      <c r="D215" s="1411" t="s">
        <v>812</v>
      </c>
      <c r="E215" s="1378"/>
      <c r="F215" s="1411" t="s">
        <v>784</v>
      </c>
      <c r="G215" s="1378"/>
      <c r="H215" s="1411" t="s">
        <v>748</v>
      </c>
      <c r="I215" s="1378"/>
      <c r="J215" s="1411"/>
      <c r="K215" s="1378"/>
      <c r="L215" s="1378"/>
      <c r="M215" s="1411"/>
      <c r="N215" s="1378"/>
      <c r="O215" s="1378"/>
      <c r="P215" s="1411"/>
      <c r="Q215" s="1378"/>
      <c r="R215" s="1411"/>
      <c r="S215" s="1378"/>
      <c r="T215" s="1412" t="s">
        <v>594</v>
      </c>
      <c r="U215" s="1378"/>
      <c r="V215" s="1378"/>
      <c r="W215" s="1378"/>
      <c r="X215" s="1378"/>
      <c r="Y215" s="1378"/>
      <c r="Z215" s="1378"/>
      <c r="AA215" s="1378"/>
      <c r="AB215" s="1411" t="s">
        <v>732</v>
      </c>
      <c r="AC215" s="1378"/>
      <c r="AD215" s="1378"/>
      <c r="AE215" s="1378"/>
      <c r="AF215" s="1378"/>
      <c r="AG215" s="1411" t="s">
        <v>733</v>
      </c>
      <c r="AH215" s="1378"/>
      <c r="AI215" s="1378"/>
      <c r="AJ215" s="1019" t="s">
        <v>417</v>
      </c>
      <c r="AK215" s="1413" t="s">
        <v>734</v>
      </c>
      <c r="AL215" s="1378"/>
      <c r="AM215" s="1378"/>
      <c r="AN215" s="1378"/>
      <c r="AO215" s="1378"/>
      <c r="AP215" s="1378"/>
      <c r="AQ215" s="1015">
        <v>450000000</v>
      </c>
      <c r="AR215" s="1053">
        <v>111800332</v>
      </c>
      <c r="AS215" s="1015">
        <v>728101</v>
      </c>
      <c r="AT215" s="1015">
        <v>0</v>
      </c>
      <c r="AU215" s="1015">
        <v>0</v>
      </c>
      <c r="AV215" s="1053">
        <v>0</v>
      </c>
      <c r="AW215" s="1015">
        <v>111800332</v>
      </c>
      <c r="AX215" s="1053">
        <v>0</v>
      </c>
      <c r="AY215" s="1015">
        <v>0</v>
      </c>
      <c r="AZ215" s="1053">
        <v>0</v>
      </c>
      <c r="BA215" s="1015">
        <v>0</v>
      </c>
      <c r="BB215" s="1015">
        <v>0</v>
      </c>
      <c r="BC215" s="1015">
        <v>0</v>
      </c>
      <c r="BD215" s="1015">
        <v>0</v>
      </c>
      <c r="BG215" s="1057">
        <v>450000000</v>
      </c>
      <c r="BH215" s="1057">
        <v>111800332</v>
      </c>
      <c r="BI215" s="1057">
        <v>728101</v>
      </c>
      <c r="BJ215" s="1057">
        <v>0</v>
      </c>
      <c r="BK215" s="1057">
        <v>0</v>
      </c>
      <c r="BL215" s="1057">
        <v>0</v>
      </c>
      <c r="BM215" s="1057">
        <v>111800332</v>
      </c>
      <c r="BN215" s="1057">
        <v>0</v>
      </c>
      <c r="BO215" s="1057">
        <v>0</v>
      </c>
      <c r="BP215" s="1057">
        <v>0</v>
      </c>
      <c r="BQ215" s="1057">
        <v>0</v>
      </c>
      <c r="BR215" s="1057">
        <v>0</v>
      </c>
      <c r="BS215" s="1057">
        <v>0</v>
      </c>
      <c r="BT215" s="1057">
        <v>0</v>
      </c>
    </row>
    <row r="216" spans="1:72" ht="23.1" customHeight="1" x14ac:dyDescent="0.2">
      <c r="A216" s="1008" t="str">
        <f t="shared" si="2"/>
        <v>C67010</v>
      </c>
      <c r="B216" s="1403" t="s">
        <v>453</v>
      </c>
      <c r="C216" s="1378"/>
      <c r="D216" s="1403" t="s">
        <v>814</v>
      </c>
      <c r="E216" s="1378"/>
      <c r="F216" s="1403"/>
      <c r="G216" s="1378"/>
      <c r="H216" s="1403"/>
      <c r="I216" s="1378"/>
      <c r="J216" s="1403"/>
      <c r="K216" s="1378"/>
      <c r="L216" s="1378"/>
      <c r="M216" s="1403"/>
      <c r="N216" s="1378"/>
      <c r="O216" s="1378"/>
      <c r="P216" s="1403"/>
      <c r="Q216" s="1378"/>
      <c r="R216" s="1403"/>
      <c r="S216" s="1378"/>
      <c r="T216" s="1402" t="s">
        <v>815</v>
      </c>
      <c r="U216" s="1378"/>
      <c r="V216" s="1378"/>
      <c r="W216" s="1378"/>
      <c r="X216" s="1378"/>
      <c r="Y216" s="1378"/>
      <c r="Z216" s="1378"/>
      <c r="AA216" s="1378"/>
      <c r="AB216" s="1403" t="s">
        <v>732</v>
      </c>
      <c r="AC216" s="1378"/>
      <c r="AD216" s="1378"/>
      <c r="AE216" s="1378"/>
      <c r="AF216" s="1378"/>
      <c r="AG216" s="1403" t="s">
        <v>733</v>
      </c>
      <c r="AH216" s="1378"/>
      <c r="AI216" s="1378"/>
      <c r="AJ216" s="1016" t="s">
        <v>417</v>
      </c>
      <c r="AK216" s="1404" t="s">
        <v>734</v>
      </c>
      <c r="AL216" s="1378"/>
      <c r="AM216" s="1378"/>
      <c r="AN216" s="1378"/>
      <c r="AO216" s="1378"/>
      <c r="AP216" s="1378"/>
      <c r="AQ216" s="1015">
        <v>3150000000</v>
      </c>
      <c r="AR216" s="1053">
        <v>90000000</v>
      </c>
      <c r="AS216" s="1015">
        <v>0</v>
      </c>
      <c r="AT216" s="1015">
        <v>0</v>
      </c>
      <c r="AU216" s="1015">
        <v>0</v>
      </c>
      <c r="AV216" s="1053">
        <v>61698827</v>
      </c>
      <c r="AW216" s="1015">
        <v>28301173</v>
      </c>
      <c r="AX216" s="1053">
        <v>641329201</v>
      </c>
      <c r="AY216" s="1015">
        <v>579630374</v>
      </c>
      <c r="AZ216" s="1053">
        <v>664711155</v>
      </c>
      <c r="BA216" s="1015">
        <v>23381954</v>
      </c>
      <c r="BB216" s="1015">
        <v>664711155</v>
      </c>
      <c r="BC216" s="1015">
        <v>0</v>
      </c>
      <c r="BD216" s="1015">
        <v>0</v>
      </c>
      <c r="BG216" s="1057">
        <v>3150000000</v>
      </c>
      <c r="BH216" s="1057">
        <v>90000000</v>
      </c>
      <c r="BI216" s="1057">
        <v>0</v>
      </c>
      <c r="BJ216" s="1057">
        <v>0</v>
      </c>
      <c r="BK216" s="1057">
        <v>0</v>
      </c>
      <c r="BL216" s="1057">
        <v>61698827</v>
      </c>
      <c r="BM216" s="1057">
        <v>28301173</v>
      </c>
      <c r="BN216" s="1057">
        <v>641329201</v>
      </c>
      <c r="BO216" s="1057">
        <v>579630374</v>
      </c>
      <c r="BP216" s="1057">
        <v>664711155</v>
      </c>
      <c r="BQ216" s="1057">
        <v>23381954</v>
      </c>
      <c r="BR216" s="1057">
        <v>664711155</v>
      </c>
      <c r="BS216" s="1057">
        <v>0</v>
      </c>
      <c r="BT216" s="1057">
        <v>0</v>
      </c>
    </row>
    <row r="217" spans="1:72" ht="23.1" customHeight="1" x14ac:dyDescent="0.2">
      <c r="A217" s="1008" t="str">
        <f t="shared" si="2"/>
        <v>C670150710</v>
      </c>
      <c r="B217" s="1403" t="s">
        <v>453</v>
      </c>
      <c r="C217" s="1378"/>
      <c r="D217" s="1403" t="s">
        <v>814</v>
      </c>
      <c r="E217" s="1378"/>
      <c r="F217" s="1403" t="s">
        <v>795</v>
      </c>
      <c r="G217" s="1378"/>
      <c r="H217" s="1403"/>
      <c r="I217" s="1378"/>
      <c r="J217" s="1403"/>
      <c r="K217" s="1378"/>
      <c r="L217" s="1378"/>
      <c r="M217" s="1403"/>
      <c r="N217" s="1378"/>
      <c r="O217" s="1378"/>
      <c r="P217" s="1403"/>
      <c r="Q217" s="1378"/>
      <c r="R217" s="1403"/>
      <c r="S217" s="1378"/>
      <c r="T217" s="1402" t="s">
        <v>796</v>
      </c>
      <c r="U217" s="1378"/>
      <c r="V217" s="1378"/>
      <c r="W217" s="1378"/>
      <c r="X217" s="1378"/>
      <c r="Y217" s="1378"/>
      <c r="Z217" s="1378"/>
      <c r="AA217" s="1378"/>
      <c r="AB217" s="1403" t="s">
        <v>732</v>
      </c>
      <c r="AC217" s="1378"/>
      <c r="AD217" s="1378"/>
      <c r="AE217" s="1378"/>
      <c r="AF217" s="1378"/>
      <c r="AG217" s="1403" t="s">
        <v>733</v>
      </c>
      <c r="AH217" s="1378"/>
      <c r="AI217" s="1378"/>
      <c r="AJ217" s="1016" t="s">
        <v>417</v>
      </c>
      <c r="AK217" s="1404" t="s">
        <v>734</v>
      </c>
      <c r="AL217" s="1378"/>
      <c r="AM217" s="1378"/>
      <c r="AN217" s="1378"/>
      <c r="AO217" s="1378"/>
      <c r="AP217" s="1378"/>
      <c r="AQ217" s="1015">
        <v>2300000000</v>
      </c>
      <c r="AR217" s="1053">
        <v>0</v>
      </c>
      <c r="AS217" s="1015">
        <v>0</v>
      </c>
      <c r="AT217" s="1015">
        <v>0</v>
      </c>
      <c r="AU217" s="1015">
        <v>0</v>
      </c>
      <c r="AV217" s="1053">
        <v>45218101</v>
      </c>
      <c r="AW217" s="1015">
        <v>45218101</v>
      </c>
      <c r="AX217" s="1053">
        <v>592421955</v>
      </c>
      <c r="AY217" s="1015">
        <v>547203854</v>
      </c>
      <c r="AZ217" s="1053">
        <v>608756815</v>
      </c>
      <c r="BA217" s="1015">
        <v>16334860</v>
      </c>
      <c r="BB217" s="1015">
        <v>608756815</v>
      </c>
      <c r="BC217" s="1015">
        <v>0</v>
      </c>
      <c r="BD217" s="1015">
        <v>0</v>
      </c>
      <c r="BG217" s="1057">
        <v>2300000000</v>
      </c>
      <c r="BH217" s="1057">
        <v>0</v>
      </c>
      <c r="BI217" s="1057">
        <v>0</v>
      </c>
      <c r="BJ217" s="1057">
        <v>0</v>
      </c>
      <c r="BK217" s="1057">
        <v>0</v>
      </c>
      <c r="BL217" s="1057">
        <v>45218101</v>
      </c>
      <c r="BM217" s="1057">
        <v>45218101</v>
      </c>
      <c r="BN217" s="1057">
        <v>592421955</v>
      </c>
      <c r="BO217" s="1057">
        <v>547203854</v>
      </c>
      <c r="BP217" s="1057">
        <v>608756815</v>
      </c>
      <c r="BQ217" s="1057">
        <v>16334860</v>
      </c>
      <c r="BR217" s="1057">
        <v>608756815</v>
      </c>
      <c r="BS217" s="1057">
        <v>0</v>
      </c>
      <c r="BT217" s="1057">
        <v>0</v>
      </c>
    </row>
    <row r="218" spans="1:72" ht="23.1" customHeight="1" x14ac:dyDescent="0.2">
      <c r="A218" s="1008" t="str">
        <f t="shared" si="2"/>
        <v>C6701507310</v>
      </c>
      <c r="B218" s="1403" t="s">
        <v>453</v>
      </c>
      <c r="C218" s="1378"/>
      <c r="D218" s="1403" t="s">
        <v>814</v>
      </c>
      <c r="E218" s="1378"/>
      <c r="F218" s="1403" t="s">
        <v>795</v>
      </c>
      <c r="G218" s="1378"/>
      <c r="H218" s="1403" t="s">
        <v>748</v>
      </c>
      <c r="I218" s="1378"/>
      <c r="J218" s="1403" t="s">
        <v>685</v>
      </c>
      <c r="K218" s="1378"/>
      <c r="L218" s="1378"/>
      <c r="M218" s="1403" t="s">
        <v>685</v>
      </c>
      <c r="N218" s="1378"/>
      <c r="O218" s="1378"/>
      <c r="P218" s="1403" t="s">
        <v>685</v>
      </c>
      <c r="Q218" s="1378"/>
      <c r="R218" s="1403" t="s">
        <v>685</v>
      </c>
      <c r="S218" s="1378"/>
      <c r="T218" s="1402" t="s">
        <v>816</v>
      </c>
      <c r="U218" s="1378"/>
      <c r="V218" s="1378"/>
      <c r="W218" s="1378"/>
      <c r="X218" s="1378"/>
      <c r="Y218" s="1378"/>
      <c r="Z218" s="1378"/>
      <c r="AA218" s="1378"/>
      <c r="AB218" s="1403" t="s">
        <v>732</v>
      </c>
      <c r="AC218" s="1378"/>
      <c r="AD218" s="1378"/>
      <c r="AE218" s="1378"/>
      <c r="AF218" s="1378"/>
      <c r="AG218" s="1403" t="s">
        <v>733</v>
      </c>
      <c r="AH218" s="1378"/>
      <c r="AI218" s="1378"/>
      <c r="AJ218" s="1016" t="s">
        <v>417</v>
      </c>
      <c r="AK218" s="1404" t="s">
        <v>734</v>
      </c>
      <c r="AL218" s="1378"/>
      <c r="AM218" s="1378"/>
      <c r="AN218" s="1378"/>
      <c r="AO218" s="1378"/>
      <c r="AP218" s="1378"/>
      <c r="AQ218" s="1015">
        <v>2300000000</v>
      </c>
      <c r="AR218" s="1053">
        <v>0</v>
      </c>
      <c r="AS218" s="1015">
        <v>0</v>
      </c>
      <c r="AT218" s="1015">
        <v>0</v>
      </c>
      <c r="AU218" s="1015">
        <v>0</v>
      </c>
      <c r="AV218" s="1053">
        <v>45218101</v>
      </c>
      <c r="AW218" s="1015">
        <v>45218101</v>
      </c>
      <c r="AX218" s="1053">
        <v>592421955</v>
      </c>
      <c r="AY218" s="1015">
        <v>547203854</v>
      </c>
      <c r="AZ218" s="1053">
        <v>608756815</v>
      </c>
      <c r="BA218" s="1015">
        <v>16334860</v>
      </c>
      <c r="BB218" s="1015">
        <v>608756815</v>
      </c>
      <c r="BC218" s="1015">
        <v>0</v>
      </c>
      <c r="BD218" s="1015">
        <v>0</v>
      </c>
      <c r="BG218" s="1057">
        <v>2300000000</v>
      </c>
      <c r="BH218" s="1057">
        <v>0</v>
      </c>
      <c r="BI218" s="1057">
        <v>0</v>
      </c>
      <c r="BJ218" s="1057">
        <v>0</v>
      </c>
      <c r="BK218" s="1057">
        <v>0</v>
      </c>
      <c r="BL218" s="1057">
        <v>45218101</v>
      </c>
      <c r="BM218" s="1057">
        <v>45218101</v>
      </c>
      <c r="BN218" s="1057">
        <v>592421955</v>
      </c>
      <c r="BO218" s="1057">
        <v>547203854</v>
      </c>
      <c r="BP218" s="1057">
        <v>608756815</v>
      </c>
      <c r="BQ218" s="1057">
        <v>16334860</v>
      </c>
      <c r="BR218" s="1057">
        <v>608756815</v>
      </c>
      <c r="BS218" s="1057">
        <v>0</v>
      </c>
      <c r="BT218" s="1057">
        <v>0</v>
      </c>
    </row>
    <row r="219" spans="1:72" ht="23.1" customHeight="1" x14ac:dyDescent="0.2">
      <c r="A219" s="1008" t="str">
        <f t="shared" ref="A219:A224" si="3">+B219&amp;D219&amp;F219&amp;H219&amp;J219&amp;M219&amp;AJ219</f>
        <v>C67015073010</v>
      </c>
      <c r="B219" s="1403" t="s">
        <v>453</v>
      </c>
      <c r="C219" s="1378"/>
      <c r="D219" s="1403" t="s">
        <v>814</v>
      </c>
      <c r="E219" s="1378"/>
      <c r="F219" s="1403" t="s">
        <v>795</v>
      </c>
      <c r="G219" s="1378"/>
      <c r="H219" s="1403" t="s">
        <v>748</v>
      </c>
      <c r="I219" s="1378"/>
      <c r="J219" s="1403" t="s">
        <v>739</v>
      </c>
      <c r="K219" s="1378"/>
      <c r="L219" s="1378"/>
      <c r="M219" s="1403" t="s">
        <v>685</v>
      </c>
      <c r="N219" s="1378"/>
      <c r="O219" s="1378"/>
      <c r="P219" s="1403" t="s">
        <v>685</v>
      </c>
      <c r="Q219" s="1378"/>
      <c r="R219" s="1403" t="s">
        <v>685</v>
      </c>
      <c r="S219" s="1378"/>
      <c r="T219" s="1402" t="s">
        <v>816</v>
      </c>
      <c r="U219" s="1378"/>
      <c r="V219" s="1378"/>
      <c r="W219" s="1378"/>
      <c r="X219" s="1378"/>
      <c r="Y219" s="1378"/>
      <c r="Z219" s="1378"/>
      <c r="AA219" s="1378"/>
      <c r="AB219" s="1403" t="s">
        <v>732</v>
      </c>
      <c r="AC219" s="1378"/>
      <c r="AD219" s="1378"/>
      <c r="AE219" s="1378"/>
      <c r="AF219" s="1378"/>
      <c r="AG219" s="1403" t="s">
        <v>733</v>
      </c>
      <c r="AH219" s="1378"/>
      <c r="AI219" s="1378"/>
      <c r="AJ219" s="1016" t="s">
        <v>417</v>
      </c>
      <c r="AK219" s="1404" t="s">
        <v>734</v>
      </c>
      <c r="AL219" s="1378"/>
      <c r="AM219" s="1378"/>
      <c r="AN219" s="1378"/>
      <c r="AO219" s="1378"/>
      <c r="AP219" s="1378"/>
      <c r="AQ219" s="1015">
        <v>2300000000</v>
      </c>
      <c r="AR219" s="1053">
        <v>0</v>
      </c>
      <c r="AS219" s="1015">
        <v>0</v>
      </c>
      <c r="AT219" s="1015">
        <v>0</v>
      </c>
      <c r="AU219" s="1015">
        <v>0</v>
      </c>
      <c r="AV219" s="1053">
        <v>45218101</v>
      </c>
      <c r="AW219" s="1015">
        <v>45218101</v>
      </c>
      <c r="AX219" s="1053">
        <v>592421955</v>
      </c>
      <c r="AY219" s="1015">
        <v>547203854</v>
      </c>
      <c r="AZ219" s="1053">
        <v>608756815</v>
      </c>
      <c r="BA219" s="1015">
        <v>16334860</v>
      </c>
      <c r="BB219" s="1015">
        <v>608756815</v>
      </c>
      <c r="BC219" s="1015">
        <v>0</v>
      </c>
      <c r="BD219" s="1015">
        <v>0</v>
      </c>
      <c r="BG219" s="1057">
        <v>2300000000</v>
      </c>
      <c r="BH219" s="1057">
        <v>0</v>
      </c>
      <c r="BI219" s="1057">
        <v>0</v>
      </c>
      <c r="BJ219" s="1057">
        <v>0</v>
      </c>
      <c r="BK219" s="1057">
        <v>0</v>
      </c>
      <c r="BL219" s="1057">
        <v>45218101</v>
      </c>
      <c r="BM219" s="1057">
        <v>45218101</v>
      </c>
      <c r="BN219" s="1057">
        <v>592421955</v>
      </c>
      <c r="BO219" s="1057">
        <v>547203854</v>
      </c>
      <c r="BP219" s="1057">
        <v>608756815</v>
      </c>
      <c r="BQ219" s="1057">
        <v>16334860</v>
      </c>
      <c r="BR219" s="1057">
        <v>608756815</v>
      </c>
      <c r="BS219" s="1057">
        <v>0</v>
      </c>
      <c r="BT219" s="1057">
        <v>0</v>
      </c>
    </row>
    <row r="220" spans="1:72" ht="23.1" customHeight="1" x14ac:dyDescent="0.2">
      <c r="A220" s="1008" t="str">
        <f t="shared" si="3"/>
        <v>C670150730210</v>
      </c>
      <c r="B220" s="1411" t="s">
        <v>453</v>
      </c>
      <c r="C220" s="1378"/>
      <c r="D220" s="1411" t="s">
        <v>814</v>
      </c>
      <c r="E220" s="1378"/>
      <c r="F220" s="1411" t="s">
        <v>795</v>
      </c>
      <c r="G220" s="1378"/>
      <c r="H220" s="1411" t="s">
        <v>748</v>
      </c>
      <c r="I220" s="1378"/>
      <c r="J220" s="1411" t="s">
        <v>739</v>
      </c>
      <c r="K220" s="1378"/>
      <c r="L220" s="1378"/>
      <c r="M220" s="1411" t="s">
        <v>741</v>
      </c>
      <c r="N220" s="1378"/>
      <c r="O220" s="1378"/>
      <c r="P220" s="1411" t="s">
        <v>685</v>
      </c>
      <c r="Q220" s="1378"/>
      <c r="R220" s="1411" t="s">
        <v>685</v>
      </c>
      <c r="S220" s="1378"/>
      <c r="T220" s="1412" t="s">
        <v>595</v>
      </c>
      <c r="U220" s="1378"/>
      <c r="V220" s="1378"/>
      <c r="W220" s="1378"/>
      <c r="X220" s="1378"/>
      <c r="Y220" s="1378"/>
      <c r="Z220" s="1378"/>
      <c r="AA220" s="1378"/>
      <c r="AB220" s="1411" t="s">
        <v>732</v>
      </c>
      <c r="AC220" s="1378"/>
      <c r="AD220" s="1378"/>
      <c r="AE220" s="1378"/>
      <c r="AF220" s="1378"/>
      <c r="AG220" s="1411" t="s">
        <v>733</v>
      </c>
      <c r="AH220" s="1378"/>
      <c r="AI220" s="1378"/>
      <c r="AJ220" s="1019" t="s">
        <v>417</v>
      </c>
      <c r="AK220" s="1413" t="s">
        <v>734</v>
      </c>
      <c r="AL220" s="1378"/>
      <c r="AM220" s="1378"/>
      <c r="AN220" s="1378"/>
      <c r="AO220" s="1378"/>
      <c r="AP220" s="1378"/>
      <c r="AQ220" s="1015">
        <v>1500000000</v>
      </c>
      <c r="AR220" s="1053">
        <v>0</v>
      </c>
      <c r="AS220" s="1015">
        <v>0</v>
      </c>
      <c r="AT220" s="1015">
        <v>0</v>
      </c>
      <c r="AU220" s="1015">
        <v>0</v>
      </c>
      <c r="AV220" s="1053">
        <v>11784000</v>
      </c>
      <c r="AW220" s="1015">
        <v>11784000</v>
      </c>
      <c r="AX220" s="1053">
        <v>437019850</v>
      </c>
      <c r="AY220" s="1015">
        <v>425235850</v>
      </c>
      <c r="AZ220" s="1053">
        <v>437019850</v>
      </c>
      <c r="BA220" s="1015">
        <v>0</v>
      </c>
      <c r="BB220" s="1015">
        <v>437019850</v>
      </c>
      <c r="BC220" s="1015">
        <v>0</v>
      </c>
      <c r="BD220" s="1015">
        <v>0</v>
      </c>
      <c r="BG220" s="1057">
        <v>1500000000</v>
      </c>
      <c r="BH220" s="1057">
        <v>0</v>
      </c>
      <c r="BI220" s="1057">
        <v>0</v>
      </c>
      <c r="BJ220" s="1057">
        <v>0</v>
      </c>
      <c r="BK220" s="1057">
        <v>0</v>
      </c>
      <c r="BL220" s="1057">
        <v>11784000</v>
      </c>
      <c r="BM220" s="1057">
        <v>11784000</v>
      </c>
      <c r="BN220" s="1057">
        <v>437019850</v>
      </c>
      <c r="BO220" s="1057">
        <v>425235850</v>
      </c>
      <c r="BP220" s="1057">
        <v>437019850</v>
      </c>
      <c r="BQ220" s="1057">
        <v>0</v>
      </c>
      <c r="BR220" s="1057">
        <v>437019850</v>
      </c>
      <c r="BS220" s="1057">
        <v>0</v>
      </c>
      <c r="BT220" s="1057">
        <v>0</v>
      </c>
    </row>
    <row r="221" spans="1:72" ht="23.1" customHeight="1" x14ac:dyDescent="0.2">
      <c r="A221" s="1008" t="str">
        <f t="shared" si="3"/>
        <v>C670150730310</v>
      </c>
      <c r="B221" s="1411" t="s">
        <v>453</v>
      </c>
      <c r="C221" s="1378"/>
      <c r="D221" s="1411" t="s">
        <v>814</v>
      </c>
      <c r="E221" s="1378"/>
      <c r="F221" s="1411" t="s">
        <v>795</v>
      </c>
      <c r="G221" s="1378"/>
      <c r="H221" s="1411" t="s">
        <v>748</v>
      </c>
      <c r="I221" s="1378"/>
      <c r="J221" s="1411" t="s">
        <v>739</v>
      </c>
      <c r="K221" s="1378"/>
      <c r="L221" s="1378"/>
      <c r="M221" s="1411" t="s">
        <v>748</v>
      </c>
      <c r="N221" s="1378"/>
      <c r="O221" s="1378"/>
      <c r="P221" s="1411" t="s">
        <v>685</v>
      </c>
      <c r="Q221" s="1378"/>
      <c r="R221" s="1411" t="s">
        <v>685</v>
      </c>
      <c r="S221" s="1378"/>
      <c r="T221" s="1412" t="s">
        <v>596</v>
      </c>
      <c r="U221" s="1378"/>
      <c r="V221" s="1378"/>
      <c r="W221" s="1378"/>
      <c r="X221" s="1378"/>
      <c r="Y221" s="1378"/>
      <c r="Z221" s="1378"/>
      <c r="AA221" s="1378"/>
      <c r="AB221" s="1411" t="s">
        <v>732</v>
      </c>
      <c r="AC221" s="1378"/>
      <c r="AD221" s="1378"/>
      <c r="AE221" s="1378"/>
      <c r="AF221" s="1378"/>
      <c r="AG221" s="1411" t="s">
        <v>733</v>
      </c>
      <c r="AH221" s="1378"/>
      <c r="AI221" s="1378"/>
      <c r="AJ221" s="1019" t="s">
        <v>417</v>
      </c>
      <c r="AK221" s="1413" t="s">
        <v>734</v>
      </c>
      <c r="AL221" s="1378"/>
      <c r="AM221" s="1378"/>
      <c r="AN221" s="1378"/>
      <c r="AO221" s="1378"/>
      <c r="AP221" s="1378"/>
      <c r="AQ221" s="1015">
        <v>800000000</v>
      </c>
      <c r="AR221" s="1053">
        <v>0</v>
      </c>
      <c r="AS221" s="1015">
        <v>0</v>
      </c>
      <c r="AT221" s="1015">
        <v>0</v>
      </c>
      <c r="AU221" s="1015">
        <v>0</v>
      </c>
      <c r="AV221" s="1053">
        <v>33434101</v>
      </c>
      <c r="AW221" s="1015">
        <v>33434101</v>
      </c>
      <c r="AX221" s="1053">
        <v>155402105</v>
      </c>
      <c r="AY221" s="1015">
        <v>121968004</v>
      </c>
      <c r="AZ221" s="1053">
        <v>171736965</v>
      </c>
      <c r="BA221" s="1015">
        <v>16334860</v>
      </c>
      <c r="BB221" s="1015">
        <v>171736965</v>
      </c>
      <c r="BC221" s="1015">
        <v>0</v>
      </c>
      <c r="BD221" s="1015">
        <v>0</v>
      </c>
      <c r="BG221" s="1057">
        <v>800000000</v>
      </c>
      <c r="BH221" s="1057">
        <v>0</v>
      </c>
      <c r="BI221" s="1057">
        <v>0</v>
      </c>
      <c r="BJ221" s="1057">
        <v>0</v>
      </c>
      <c r="BK221" s="1057">
        <v>0</v>
      </c>
      <c r="BL221" s="1057">
        <v>33434101</v>
      </c>
      <c r="BM221" s="1057">
        <v>33434101</v>
      </c>
      <c r="BN221" s="1057">
        <v>155402105</v>
      </c>
      <c r="BO221" s="1057">
        <v>121968004</v>
      </c>
      <c r="BP221" s="1057">
        <v>171736965</v>
      </c>
      <c r="BQ221" s="1057">
        <v>16334860</v>
      </c>
      <c r="BR221" s="1057">
        <v>171736965</v>
      </c>
      <c r="BS221" s="1057">
        <v>0</v>
      </c>
      <c r="BT221" s="1057">
        <v>0</v>
      </c>
    </row>
    <row r="222" spans="1:72" ht="23.1" customHeight="1" x14ac:dyDescent="0.2">
      <c r="A222" s="1008" t="str">
        <f t="shared" si="3"/>
        <v>C670150810</v>
      </c>
      <c r="B222" s="1403" t="s">
        <v>453</v>
      </c>
      <c r="C222" s="1378"/>
      <c r="D222" s="1403" t="s">
        <v>814</v>
      </c>
      <c r="E222" s="1378"/>
      <c r="F222" s="1403" t="s">
        <v>817</v>
      </c>
      <c r="G222" s="1378"/>
      <c r="H222" s="1403"/>
      <c r="I222" s="1378"/>
      <c r="J222" s="1403"/>
      <c r="K222" s="1378"/>
      <c r="L222" s="1378"/>
      <c r="M222" s="1403"/>
      <c r="N222" s="1378"/>
      <c r="O222" s="1378"/>
      <c r="P222" s="1403"/>
      <c r="Q222" s="1378"/>
      <c r="R222" s="1403"/>
      <c r="S222" s="1378"/>
      <c r="T222" s="1402" t="s">
        <v>818</v>
      </c>
      <c r="U222" s="1378"/>
      <c r="V222" s="1378"/>
      <c r="W222" s="1378"/>
      <c r="X222" s="1378"/>
      <c r="Y222" s="1378"/>
      <c r="Z222" s="1378"/>
      <c r="AA222" s="1378"/>
      <c r="AB222" s="1403" t="s">
        <v>732</v>
      </c>
      <c r="AC222" s="1378"/>
      <c r="AD222" s="1378"/>
      <c r="AE222" s="1378"/>
      <c r="AF222" s="1378"/>
      <c r="AG222" s="1403" t="s">
        <v>733</v>
      </c>
      <c r="AH222" s="1378"/>
      <c r="AI222" s="1378"/>
      <c r="AJ222" s="1016" t="s">
        <v>417</v>
      </c>
      <c r="AK222" s="1404" t="s">
        <v>734</v>
      </c>
      <c r="AL222" s="1378"/>
      <c r="AM222" s="1378"/>
      <c r="AN222" s="1378"/>
      <c r="AO222" s="1378"/>
      <c r="AP222" s="1378"/>
      <c r="AQ222" s="1015">
        <v>850000000</v>
      </c>
      <c r="AR222" s="1053">
        <v>90000000</v>
      </c>
      <c r="AS222" s="1015">
        <v>0</v>
      </c>
      <c r="AT222" s="1015">
        <v>0</v>
      </c>
      <c r="AU222" s="1015">
        <v>0</v>
      </c>
      <c r="AV222" s="1053">
        <v>16480726</v>
      </c>
      <c r="AW222" s="1015">
        <v>73519274</v>
      </c>
      <c r="AX222" s="1053">
        <v>48907246</v>
      </c>
      <c r="AY222" s="1015">
        <v>32426520</v>
      </c>
      <c r="AZ222" s="1053">
        <v>55954340</v>
      </c>
      <c r="BA222" s="1015">
        <v>7047094</v>
      </c>
      <c r="BB222" s="1015">
        <v>55954340</v>
      </c>
      <c r="BC222" s="1015">
        <v>0</v>
      </c>
      <c r="BD222" s="1015">
        <v>0</v>
      </c>
      <c r="BG222" s="1057">
        <v>850000000</v>
      </c>
      <c r="BH222" s="1057">
        <v>90000000</v>
      </c>
      <c r="BI222" s="1057">
        <v>0</v>
      </c>
      <c r="BJ222" s="1057">
        <v>0</v>
      </c>
      <c r="BK222" s="1057">
        <v>0</v>
      </c>
      <c r="BL222" s="1057">
        <v>16480726</v>
      </c>
      <c r="BM222" s="1057">
        <v>73519274</v>
      </c>
      <c r="BN222" s="1057">
        <v>48907246</v>
      </c>
      <c r="BO222" s="1057">
        <v>32426520</v>
      </c>
      <c r="BP222" s="1057">
        <v>55954340</v>
      </c>
      <c r="BQ222" s="1057">
        <v>7047094</v>
      </c>
      <c r="BR222" s="1057">
        <v>55954340</v>
      </c>
      <c r="BS222" s="1057">
        <v>0</v>
      </c>
      <c r="BT222" s="1057">
        <v>0</v>
      </c>
    </row>
    <row r="223" spans="1:72" ht="23.1" customHeight="1" x14ac:dyDescent="0.2">
      <c r="A223" s="1008" t="str">
        <f t="shared" si="3"/>
        <v>C6701508110</v>
      </c>
      <c r="B223" s="1411" t="s">
        <v>453</v>
      </c>
      <c r="C223" s="1378"/>
      <c r="D223" s="1411" t="s">
        <v>814</v>
      </c>
      <c r="E223" s="1378"/>
      <c r="F223" s="1411" t="s">
        <v>817</v>
      </c>
      <c r="G223" s="1378"/>
      <c r="H223" s="1411" t="s">
        <v>738</v>
      </c>
      <c r="I223" s="1378"/>
      <c r="J223" s="1411" t="s">
        <v>685</v>
      </c>
      <c r="K223" s="1378"/>
      <c r="L223" s="1378"/>
      <c r="M223" s="1411" t="s">
        <v>685</v>
      </c>
      <c r="N223" s="1378"/>
      <c r="O223" s="1378"/>
      <c r="P223" s="1411" t="s">
        <v>685</v>
      </c>
      <c r="Q223" s="1378"/>
      <c r="R223" s="1411" t="s">
        <v>685</v>
      </c>
      <c r="S223" s="1378"/>
      <c r="T223" s="1412" t="s">
        <v>597</v>
      </c>
      <c r="U223" s="1378"/>
      <c r="V223" s="1378"/>
      <c r="W223" s="1378"/>
      <c r="X223" s="1378"/>
      <c r="Y223" s="1378"/>
      <c r="Z223" s="1378"/>
      <c r="AA223" s="1378"/>
      <c r="AB223" s="1411" t="s">
        <v>732</v>
      </c>
      <c r="AC223" s="1378"/>
      <c r="AD223" s="1378"/>
      <c r="AE223" s="1378"/>
      <c r="AF223" s="1378"/>
      <c r="AG223" s="1411" t="s">
        <v>733</v>
      </c>
      <c r="AH223" s="1378"/>
      <c r="AI223" s="1378"/>
      <c r="AJ223" s="1019" t="s">
        <v>417</v>
      </c>
      <c r="AK223" s="1413" t="s">
        <v>734</v>
      </c>
      <c r="AL223" s="1378"/>
      <c r="AM223" s="1378"/>
      <c r="AN223" s="1378"/>
      <c r="AO223" s="1378"/>
      <c r="AP223" s="1378"/>
      <c r="AQ223" s="1015">
        <v>850000000</v>
      </c>
      <c r="AR223" s="1053">
        <v>90000000</v>
      </c>
      <c r="AS223" s="1015">
        <v>0</v>
      </c>
      <c r="AT223" s="1015">
        <v>0</v>
      </c>
      <c r="AU223" s="1015">
        <v>0</v>
      </c>
      <c r="AV223" s="1053">
        <v>16480726</v>
      </c>
      <c r="AW223" s="1015">
        <v>73519274</v>
      </c>
      <c r="AX223" s="1053">
        <v>48907246</v>
      </c>
      <c r="AY223" s="1015">
        <v>32426520</v>
      </c>
      <c r="AZ223" s="1053">
        <v>55954340</v>
      </c>
      <c r="BA223" s="1015">
        <v>7047094</v>
      </c>
      <c r="BB223" s="1015">
        <v>55954340</v>
      </c>
      <c r="BC223" s="1015">
        <v>0</v>
      </c>
      <c r="BD223" s="1015">
        <v>0</v>
      </c>
      <c r="BG223" s="1057">
        <v>850000000</v>
      </c>
      <c r="BH223" s="1057">
        <v>90000000</v>
      </c>
      <c r="BI223" s="1057">
        <v>0</v>
      </c>
      <c r="BJ223" s="1057">
        <v>0</v>
      </c>
      <c r="BK223" s="1057">
        <v>0</v>
      </c>
      <c r="BL223" s="1057">
        <v>16480726</v>
      </c>
      <c r="BM223" s="1057">
        <v>73519274</v>
      </c>
      <c r="BN223" s="1057">
        <v>48907246</v>
      </c>
      <c r="BO223" s="1057">
        <v>32426520</v>
      </c>
      <c r="BP223" s="1057">
        <v>55954340</v>
      </c>
      <c r="BQ223" s="1057">
        <v>7047094</v>
      </c>
      <c r="BR223" s="1057">
        <v>55954340</v>
      </c>
      <c r="BS223" s="1057">
        <v>0</v>
      </c>
      <c r="BT223" s="1057">
        <v>0</v>
      </c>
    </row>
    <row r="224" spans="1:72" ht="23.1" customHeight="1" x14ac:dyDescent="0.2">
      <c r="A224" s="1008" t="str">
        <f t="shared" si="3"/>
        <v/>
      </c>
      <c r="B224" s="1010" t="s">
        <v>685</v>
      </c>
      <c r="C224" s="1010" t="s">
        <v>685</v>
      </c>
      <c r="D224" s="1010" t="s">
        <v>685</v>
      </c>
      <c r="E224" s="1010" t="s">
        <v>685</v>
      </c>
      <c r="F224" s="1010" t="s">
        <v>685</v>
      </c>
      <c r="G224" s="1010" t="s">
        <v>685</v>
      </c>
      <c r="H224" s="1010" t="s">
        <v>685</v>
      </c>
      <c r="I224" s="1010" t="s">
        <v>685</v>
      </c>
      <c r="J224" s="1010" t="s">
        <v>685</v>
      </c>
      <c r="K224" s="1392" t="s">
        <v>685</v>
      </c>
      <c r="L224" s="1378"/>
      <c r="M224" s="1392" t="s">
        <v>685</v>
      </c>
      <c r="N224" s="1378"/>
      <c r="O224" s="1010" t="s">
        <v>685</v>
      </c>
      <c r="P224" s="1010" t="s">
        <v>685</v>
      </c>
      <c r="Q224" s="1010" t="s">
        <v>685</v>
      </c>
      <c r="R224" s="1010" t="s">
        <v>685</v>
      </c>
      <c r="S224" s="1010" t="s">
        <v>685</v>
      </c>
      <c r="T224" s="1010" t="s">
        <v>685</v>
      </c>
      <c r="U224" s="1010" t="s">
        <v>685</v>
      </c>
      <c r="V224" s="1010" t="s">
        <v>685</v>
      </c>
      <c r="W224" s="1010" t="s">
        <v>685</v>
      </c>
      <c r="X224" s="1010" t="s">
        <v>685</v>
      </c>
      <c r="Y224" s="1010" t="s">
        <v>685</v>
      </c>
      <c r="Z224" s="1010" t="s">
        <v>685</v>
      </c>
      <c r="AA224" s="1010" t="s">
        <v>685</v>
      </c>
      <c r="AB224" s="1392" t="s">
        <v>685</v>
      </c>
      <c r="AC224" s="1378"/>
      <c r="AD224" s="1392" t="s">
        <v>685</v>
      </c>
      <c r="AE224" s="1378"/>
      <c r="AF224" s="1010" t="s">
        <v>685</v>
      </c>
      <c r="AG224" s="1010" t="s">
        <v>685</v>
      </c>
      <c r="AH224" s="1010" t="s">
        <v>685</v>
      </c>
      <c r="AI224" s="1010" t="s">
        <v>685</v>
      </c>
      <c r="AJ224" s="1010" t="s">
        <v>685</v>
      </c>
      <c r="AK224" s="1010" t="s">
        <v>685</v>
      </c>
      <c r="AL224" s="1010" t="s">
        <v>685</v>
      </c>
      <c r="AM224" s="1010" t="s">
        <v>685</v>
      </c>
      <c r="AN224" s="1392" t="s">
        <v>685</v>
      </c>
      <c r="AO224" s="1378"/>
      <c r="AP224" s="1378"/>
      <c r="AQ224" s="1010" t="s">
        <v>685</v>
      </c>
      <c r="AR224" s="1051" t="s">
        <v>685</v>
      </c>
      <c r="AS224" s="1010" t="s">
        <v>685</v>
      </c>
      <c r="AT224" s="1392" t="s">
        <v>685</v>
      </c>
      <c r="AU224" s="1378"/>
      <c r="AV224" s="1051" t="s">
        <v>685</v>
      </c>
      <c r="AW224" s="1010" t="s">
        <v>685</v>
      </c>
      <c r="AX224" s="1051" t="s">
        <v>685</v>
      </c>
      <c r="AY224" s="1010" t="s">
        <v>685</v>
      </c>
      <c r="AZ224" s="1051" t="s">
        <v>685</v>
      </c>
      <c r="BA224" s="1010" t="s">
        <v>685</v>
      </c>
      <c r="BB224" s="1010" t="s">
        <v>685</v>
      </c>
      <c r="BC224" s="1010" t="s">
        <v>685</v>
      </c>
      <c r="BD224" s="1010" t="s">
        <v>685</v>
      </c>
    </row>
  </sheetData>
  <mergeCells count="2515">
    <mergeCell ref="B2:K6"/>
    <mergeCell ref="N3:AB5"/>
    <mergeCell ref="AE3:AN3"/>
    <mergeCell ref="AP3:AT3"/>
    <mergeCell ref="AE5:AN7"/>
    <mergeCell ref="AP5:AT7"/>
    <mergeCell ref="B15:G15"/>
    <mergeCell ref="H15:AH15"/>
    <mergeCell ref="AN15:AP15"/>
    <mergeCell ref="AT15:AU15"/>
    <mergeCell ref="B16:H16"/>
    <mergeCell ref="I16:AP16"/>
    <mergeCell ref="AT16:AU16"/>
    <mergeCell ref="AE9:AN9"/>
    <mergeCell ref="AP9:AT9"/>
    <mergeCell ref="B14:F14"/>
    <mergeCell ref="G14:I14"/>
    <mergeCell ref="J14:Q14"/>
    <mergeCell ref="R14:X14"/>
    <mergeCell ref="Y14:AE14"/>
    <mergeCell ref="AF14:AK14"/>
    <mergeCell ref="AN14:AP14"/>
    <mergeCell ref="AT14:AU14"/>
    <mergeCell ref="T18:AA18"/>
    <mergeCell ref="AB18:AF18"/>
    <mergeCell ref="AG18:AI18"/>
    <mergeCell ref="AK18:AP18"/>
    <mergeCell ref="B19:C19"/>
    <mergeCell ref="D19:E19"/>
    <mergeCell ref="F19:G19"/>
    <mergeCell ref="H19:I19"/>
    <mergeCell ref="J19:L19"/>
    <mergeCell ref="M19:O19"/>
    <mergeCell ref="AT17:AU17"/>
    <mergeCell ref="BJ17:BK17"/>
    <mergeCell ref="B18:C18"/>
    <mergeCell ref="D18:E18"/>
    <mergeCell ref="F18:G18"/>
    <mergeCell ref="H18:I18"/>
    <mergeCell ref="J18:L18"/>
    <mergeCell ref="M18:O18"/>
    <mergeCell ref="P18:Q18"/>
    <mergeCell ref="R18:S18"/>
    <mergeCell ref="P17:Q17"/>
    <mergeCell ref="R17:S17"/>
    <mergeCell ref="T17:AA17"/>
    <mergeCell ref="AB17:AF17"/>
    <mergeCell ref="AG17:AI17"/>
    <mergeCell ref="AK17:AP17"/>
    <mergeCell ref="B17:C17"/>
    <mergeCell ref="D17:E17"/>
    <mergeCell ref="F17:G17"/>
    <mergeCell ref="H17:I17"/>
    <mergeCell ref="J17:L17"/>
    <mergeCell ref="M17:O17"/>
    <mergeCell ref="P20:Q20"/>
    <mergeCell ref="R20:S20"/>
    <mergeCell ref="T20:AA20"/>
    <mergeCell ref="AB20:AF20"/>
    <mergeCell ref="AG20:AI20"/>
    <mergeCell ref="AK20:AP20"/>
    <mergeCell ref="B20:C20"/>
    <mergeCell ref="D20:E20"/>
    <mergeCell ref="F20:G20"/>
    <mergeCell ref="H20:I20"/>
    <mergeCell ref="J20:L20"/>
    <mergeCell ref="M20:O20"/>
    <mergeCell ref="P19:Q19"/>
    <mergeCell ref="R19:S19"/>
    <mergeCell ref="T19:AA19"/>
    <mergeCell ref="AB19:AF19"/>
    <mergeCell ref="AG19:AI19"/>
    <mergeCell ref="AK19:AP19"/>
    <mergeCell ref="P22:Q22"/>
    <mergeCell ref="R22:S22"/>
    <mergeCell ref="T22:AA22"/>
    <mergeCell ref="AB22:AF22"/>
    <mergeCell ref="AG22:AI22"/>
    <mergeCell ref="AK22:AP22"/>
    <mergeCell ref="B22:C22"/>
    <mergeCell ref="D22:E22"/>
    <mergeCell ref="F22:G22"/>
    <mergeCell ref="H22:I22"/>
    <mergeCell ref="J22:L22"/>
    <mergeCell ref="M22:O22"/>
    <mergeCell ref="P21:Q21"/>
    <mergeCell ref="R21:S21"/>
    <mergeCell ref="T21:AA21"/>
    <mergeCell ref="AB21:AF21"/>
    <mergeCell ref="AG21:AI21"/>
    <mergeCell ref="AK21:AP21"/>
    <mergeCell ref="B21:C21"/>
    <mergeCell ref="D21:E21"/>
    <mergeCell ref="F21:G21"/>
    <mergeCell ref="H21:I21"/>
    <mergeCell ref="J21:L21"/>
    <mergeCell ref="M21:O21"/>
    <mergeCell ref="P24:Q24"/>
    <mergeCell ref="R24:S24"/>
    <mergeCell ref="T24:AA24"/>
    <mergeCell ref="AB24:AF24"/>
    <mergeCell ref="AG24:AI24"/>
    <mergeCell ref="AK24:AP24"/>
    <mergeCell ref="B24:C24"/>
    <mergeCell ref="D24:E24"/>
    <mergeCell ref="F24:G24"/>
    <mergeCell ref="H24:I24"/>
    <mergeCell ref="J24:L24"/>
    <mergeCell ref="M24:O24"/>
    <mergeCell ref="P23:Q23"/>
    <mergeCell ref="R23:S23"/>
    <mergeCell ref="T23:AA23"/>
    <mergeCell ref="AB23:AF23"/>
    <mergeCell ref="AG23:AI23"/>
    <mergeCell ref="AK23:AP23"/>
    <mergeCell ref="B23:C23"/>
    <mergeCell ref="D23:E23"/>
    <mergeCell ref="F23:G23"/>
    <mergeCell ref="H23:I23"/>
    <mergeCell ref="J23:L23"/>
    <mergeCell ref="M23:O23"/>
    <mergeCell ref="P26:Q26"/>
    <mergeCell ref="R26:S26"/>
    <mergeCell ref="T26:AA26"/>
    <mergeCell ref="AB26:AF26"/>
    <mergeCell ref="AG26:AI26"/>
    <mergeCell ref="AK26:AP26"/>
    <mergeCell ref="B26:C26"/>
    <mergeCell ref="D26:E26"/>
    <mergeCell ref="F26:G26"/>
    <mergeCell ref="H26:I26"/>
    <mergeCell ref="J26:L26"/>
    <mergeCell ref="M26:O26"/>
    <mergeCell ref="P25:Q25"/>
    <mergeCell ref="R25:S25"/>
    <mergeCell ref="T25:AA25"/>
    <mergeCell ref="AB25:AF25"/>
    <mergeCell ref="AG25:AI25"/>
    <mergeCell ref="AK25:AP25"/>
    <mergeCell ref="B25:C25"/>
    <mergeCell ref="D25:E25"/>
    <mergeCell ref="F25:G25"/>
    <mergeCell ref="H25:I25"/>
    <mergeCell ref="J25:L25"/>
    <mergeCell ref="M25:O25"/>
    <mergeCell ref="P28:Q28"/>
    <mergeCell ref="R28:S28"/>
    <mergeCell ref="T28:AA28"/>
    <mergeCell ref="AB28:AF28"/>
    <mergeCell ref="AG28:AI28"/>
    <mergeCell ref="AK28:AP28"/>
    <mergeCell ref="B28:C28"/>
    <mergeCell ref="D28:E28"/>
    <mergeCell ref="F28:G28"/>
    <mergeCell ref="H28:I28"/>
    <mergeCell ref="J28:L28"/>
    <mergeCell ref="M28:O28"/>
    <mergeCell ref="P27:Q27"/>
    <mergeCell ref="R27:S27"/>
    <mergeCell ref="T27:AA27"/>
    <mergeCell ref="AB27:AF27"/>
    <mergeCell ref="AG27:AI27"/>
    <mergeCell ref="AK27:AP27"/>
    <mergeCell ref="B27:C27"/>
    <mergeCell ref="D27:E27"/>
    <mergeCell ref="F27:G27"/>
    <mergeCell ref="H27:I27"/>
    <mergeCell ref="J27:L27"/>
    <mergeCell ref="M27:O27"/>
    <mergeCell ref="P30:Q30"/>
    <mergeCell ref="R30:S30"/>
    <mergeCell ref="T30:AA30"/>
    <mergeCell ref="AB30:AF30"/>
    <mergeCell ref="AG30:AI30"/>
    <mergeCell ref="AK30:AP30"/>
    <mergeCell ref="B30:C30"/>
    <mergeCell ref="D30:E30"/>
    <mergeCell ref="F30:G30"/>
    <mergeCell ref="H30:I30"/>
    <mergeCell ref="J30:L30"/>
    <mergeCell ref="M30:O30"/>
    <mergeCell ref="P29:Q29"/>
    <mergeCell ref="R29:S29"/>
    <mergeCell ref="T29:AA29"/>
    <mergeCell ref="AB29:AF29"/>
    <mergeCell ref="AG29:AI29"/>
    <mergeCell ref="AK29:AP29"/>
    <mergeCell ref="B29:C29"/>
    <mergeCell ref="D29:E29"/>
    <mergeCell ref="F29:G29"/>
    <mergeCell ref="H29:I29"/>
    <mergeCell ref="J29:L29"/>
    <mergeCell ref="M29:O29"/>
    <mergeCell ref="P32:Q32"/>
    <mergeCell ref="R32:S32"/>
    <mergeCell ref="T32:AA32"/>
    <mergeCell ref="AB32:AF32"/>
    <mergeCell ref="AG32:AI32"/>
    <mergeCell ref="AK32:AP32"/>
    <mergeCell ref="B32:C32"/>
    <mergeCell ref="D32:E32"/>
    <mergeCell ref="F32:G32"/>
    <mergeCell ref="H32:I32"/>
    <mergeCell ref="J32:L32"/>
    <mergeCell ref="M32:O32"/>
    <mergeCell ref="P31:Q31"/>
    <mergeCell ref="R31:S31"/>
    <mergeCell ref="T31:AA31"/>
    <mergeCell ref="AB31:AF31"/>
    <mergeCell ref="AG31:AI31"/>
    <mergeCell ref="AK31:AP31"/>
    <mergeCell ref="B31:C31"/>
    <mergeCell ref="D31:E31"/>
    <mergeCell ref="F31:G31"/>
    <mergeCell ref="H31:I31"/>
    <mergeCell ref="J31:L31"/>
    <mergeCell ref="M31:O31"/>
    <mergeCell ref="P34:Q34"/>
    <mergeCell ref="R34:S34"/>
    <mergeCell ref="T34:AA34"/>
    <mergeCell ref="AB34:AF34"/>
    <mergeCell ref="AG34:AI34"/>
    <mergeCell ref="AK34:AP34"/>
    <mergeCell ref="B34:C34"/>
    <mergeCell ref="D34:E34"/>
    <mergeCell ref="F34:G34"/>
    <mergeCell ref="H34:I34"/>
    <mergeCell ref="J34:L34"/>
    <mergeCell ref="M34:O34"/>
    <mergeCell ref="P33:Q33"/>
    <mergeCell ref="R33:S33"/>
    <mergeCell ref="T33:AA33"/>
    <mergeCell ref="AB33:AF33"/>
    <mergeCell ref="AG33:AI33"/>
    <mergeCell ref="AK33:AP33"/>
    <mergeCell ref="B33:C33"/>
    <mergeCell ref="D33:E33"/>
    <mergeCell ref="F33:G33"/>
    <mergeCell ref="H33:I33"/>
    <mergeCell ref="J33:L33"/>
    <mergeCell ref="M33:O33"/>
    <mergeCell ref="P36:Q36"/>
    <mergeCell ref="R36:S36"/>
    <mergeCell ref="T36:AA36"/>
    <mergeCell ref="AB36:AF36"/>
    <mergeCell ref="AG36:AI36"/>
    <mergeCell ref="AK36:AP36"/>
    <mergeCell ref="B36:C36"/>
    <mergeCell ref="D36:E36"/>
    <mergeCell ref="F36:G36"/>
    <mergeCell ref="H36:I36"/>
    <mergeCell ref="J36:L36"/>
    <mergeCell ref="M36:O36"/>
    <mergeCell ref="P35:Q35"/>
    <mergeCell ref="R35:S35"/>
    <mergeCell ref="T35:AA35"/>
    <mergeCell ref="AB35:AF35"/>
    <mergeCell ref="AG35:AI35"/>
    <mergeCell ref="AK35:AP35"/>
    <mergeCell ref="B35:C35"/>
    <mergeCell ref="D35:E35"/>
    <mergeCell ref="F35:G35"/>
    <mergeCell ref="H35:I35"/>
    <mergeCell ref="J35:L35"/>
    <mergeCell ref="M35:O35"/>
    <mergeCell ref="P38:Q38"/>
    <mergeCell ref="R38:S38"/>
    <mergeCell ref="T38:AA38"/>
    <mergeCell ref="AB38:AF38"/>
    <mergeCell ref="AG38:AI38"/>
    <mergeCell ref="AK38:AP38"/>
    <mergeCell ref="B38:C38"/>
    <mergeCell ref="D38:E38"/>
    <mergeCell ref="F38:G38"/>
    <mergeCell ref="H38:I38"/>
    <mergeCell ref="J38:L38"/>
    <mergeCell ref="M38:O38"/>
    <mergeCell ref="P37:Q37"/>
    <mergeCell ref="R37:S37"/>
    <mergeCell ref="T37:AA37"/>
    <mergeCell ref="AB37:AF37"/>
    <mergeCell ref="AG37:AI37"/>
    <mergeCell ref="AK37:AP37"/>
    <mergeCell ref="B37:C37"/>
    <mergeCell ref="D37:E37"/>
    <mergeCell ref="F37:G37"/>
    <mergeCell ref="H37:I37"/>
    <mergeCell ref="J37:L37"/>
    <mergeCell ref="M37:O37"/>
    <mergeCell ref="P40:Q40"/>
    <mergeCell ref="R40:S40"/>
    <mergeCell ref="T40:AA40"/>
    <mergeCell ref="AB40:AF40"/>
    <mergeCell ref="AG40:AI40"/>
    <mergeCell ref="AK40:AP40"/>
    <mergeCell ref="B40:C40"/>
    <mergeCell ref="D40:E40"/>
    <mergeCell ref="F40:G40"/>
    <mergeCell ref="H40:I40"/>
    <mergeCell ref="J40:L40"/>
    <mergeCell ref="M40:O40"/>
    <mergeCell ref="P39:Q39"/>
    <mergeCell ref="R39:S39"/>
    <mergeCell ref="T39:AA39"/>
    <mergeCell ref="AB39:AF39"/>
    <mergeCell ref="AG39:AI39"/>
    <mergeCell ref="AK39:AP39"/>
    <mergeCell ref="B39:C39"/>
    <mergeCell ref="D39:E39"/>
    <mergeCell ref="F39:G39"/>
    <mergeCell ref="H39:I39"/>
    <mergeCell ref="J39:L39"/>
    <mergeCell ref="M39:O39"/>
    <mergeCell ref="P42:Q42"/>
    <mergeCell ref="R42:S42"/>
    <mergeCell ref="T42:AA42"/>
    <mergeCell ref="AB42:AF42"/>
    <mergeCell ref="AG42:AI42"/>
    <mergeCell ref="AK42:AP42"/>
    <mergeCell ref="B42:C42"/>
    <mergeCell ref="D42:E42"/>
    <mergeCell ref="F42:G42"/>
    <mergeCell ref="H42:I42"/>
    <mergeCell ref="J42:L42"/>
    <mergeCell ref="M42:O42"/>
    <mergeCell ref="P41:Q41"/>
    <mergeCell ref="R41:S41"/>
    <mergeCell ref="T41:AA41"/>
    <mergeCell ref="AB41:AF41"/>
    <mergeCell ref="AG41:AI41"/>
    <mergeCell ref="AK41:AP41"/>
    <mergeCell ref="B41:C41"/>
    <mergeCell ref="D41:E41"/>
    <mergeCell ref="F41:G41"/>
    <mergeCell ref="H41:I41"/>
    <mergeCell ref="J41:L41"/>
    <mergeCell ref="M41:O41"/>
    <mergeCell ref="P44:Q44"/>
    <mergeCell ref="R44:S44"/>
    <mergeCell ref="T44:AA44"/>
    <mergeCell ref="AB44:AF44"/>
    <mergeCell ref="AG44:AI44"/>
    <mergeCell ref="AK44:AP44"/>
    <mergeCell ref="B44:C44"/>
    <mergeCell ref="D44:E44"/>
    <mergeCell ref="F44:G44"/>
    <mergeCell ref="H44:I44"/>
    <mergeCell ref="J44:L44"/>
    <mergeCell ref="M44:O44"/>
    <mergeCell ref="P43:Q43"/>
    <mergeCell ref="R43:S43"/>
    <mergeCell ref="T43:AA43"/>
    <mergeCell ref="AB43:AF43"/>
    <mergeCell ref="AG43:AI43"/>
    <mergeCell ref="AK43:AP43"/>
    <mergeCell ref="B43:C43"/>
    <mergeCell ref="D43:E43"/>
    <mergeCell ref="F43:G43"/>
    <mergeCell ref="H43:I43"/>
    <mergeCell ref="J43:L43"/>
    <mergeCell ref="M43:O43"/>
    <mergeCell ref="P46:Q46"/>
    <mergeCell ref="R46:S46"/>
    <mergeCell ref="T46:AA46"/>
    <mergeCell ref="AB46:AF46"/>
    <mergeCell ref="AG46:AI46"/>
    <mergeCell ref="AK46:AP46"/>
    <mergeCell ref="B46:C46"/>
    <mergeCell ref="D46:E46"/>
    <mergeCell ref="F46:G46"/>
    <mergeCell ref="H46:I46"/>
    <mergeCell ref="J46:L46"/>
    <mergeCell ref="M46:O46"/>
    <mergeCell ref="P45:Q45"/>
    <mergeCell ref="R45:S45"/>
    <mergeCell ref="T45:AA45"/>
    <mergeCell ref="AB45:AF45"/>
    <mergeCell ref="AG45:AI45"/>
    <mergeCell ref="AK45:AP45"/>
    <mergeCell ref="B45:C45"/>
    <mergeCell ref="D45:E45"/>
    <mergeCell ref="F45:G45"/>
    <mergeCell ref="H45:I45"/>
    <mergeCell ref="J45:L45"/>
    <mergeCell ref="M45:O45"/>
    <mergeCell ref="P48:Q48"/>
    <mergeCell ref="R48:S48"/>
    <mergeCell ref="T48:AA48"/>
    <mergeCell ref="AB48:AF48"/>
    <mergeCell ref="AG48:AI48"/>
    <mergeCell ref="AK48:AP48"/>
    <mergeCell ref="B48:C48"/>
    <mergeCell ref="D48:E48"/>
    <mergeCell ref="F48:G48"/>
    <mergeCell ref="H48:I48"/>
    <mergeCell ref="J48:L48"/>
    <mergeCell ref="M48:O48"/>
    <mergeCell ref="P47:Q47"/>
    <mergeCell ref="R47:S47"/>
    <mergeCell ref="T47:AA47"/>
    <mergeCell ref="AB47:AF47"/>
    <mergeCell ref="AG47:AI47"/>
    <mergeCell ref="AK47:AP47"/>
    <mergeCell ref="B47:C47"/>
    <mergeCell ref="D47:E47"/>
    <mergeCell ref="F47:G47"/>
    <mergeCell ref="H47:I47"/>
    <mergeCell ref="J47:L47"/>
    <mergeCell ref="M47:O47"/>
    <mergeCell ref="P50:Q50"/>
    <mergeCell ref="R50:S50"/>
    <mergeCell ref="T50:AA50"/>
    <mergeCell ref="AB50:AF50"/>
    <mergeCell ref="AG50:AI50"/>
    <mergeCell ref="AK50:AP50"/>
    <mergeCell ref="B50:C50"/>
    <mergeCell ref="D50:E50"/>
    <mergeCell ref="F50:G50"/>
    <mergeCell ref="H50:I50"/>
    <mergeCell ref="J50:L50"/>
    <mergeCell ref="M50:O50"/>
    <mergeCell ref="P49:Q49"/>
    <mergeCell ref="R49:S49"/>
    <mergeCell ref="T49:AA49"/>
    <mergeCell ref="AB49:AF49"/>
    <mergeCell ref="AG49:AI49"/>
    <mergeCell ref="AK49:AP49"/>
    <mergeCell ref="B49:C49"/>
    <mergeCell ref="D49:E49"/>
    <mergeCell ref="F49:G49"/>
    <mergeCell ref="H49:I49"/>
    <mergeCell ref="J49:L49"/>
    <mergeCell ref="M49:O49"/>
    <mergeCell ref="P52:Q52"/>
    <mergeCell ref="R52:S52"/>
    <mergeCell ref="T52:AA52"/>
    <mergeCell ref="AB52:AF52"/>
    <mergeCell ref="AG52:AI52"/>
    <mergeCell ref="AK52:AP52"/>
    <mergeCell ref="B52:C52"/>
    <mergeCell ref="D52:E52"/>
    <mergeCell ref="F52:G52"/>
    <mergeCell ref="H52:I52"/>
    <mergeCell ref="J52:L52"/>
    <mergeCell ref="M52:O52"/>
    <mergeCell ref="P51:Q51"/>
    <mergeCell ref="R51:S51"/>
    <mergeCell ref="T51:AA51"/>
    <mergeCell ref="AB51:AF51"/>
    <mergeCell ref="AG51:AI51"/>
    <mergeCell ref="AK51:AP51"/>
    <mergeCell ref="B51:C51"/>
    <mergeCell ref="D51:E51"/>
    <mergeCell ref="F51:G51"/>
    <mergeCell ref="H51:I51"/>
    <mergeCell ref="J51:L51"/>
    <mergeCell ref="M51:O51"/>
    <mergeCell ref="P54:Q54"/>
    <mergeCell ref="R54:S54"/>
    <mergeCell ref="T54:AA54"/>
    <mergeCell ref="AB54:AF54"/>
    <mergeCell ref="AG54:AI54"/>
    <mergeCell ref="AK54:AP54"/>
    <mergeCell ref="B54:C54"/>
    <mergeCell ref="D54:E54"/>
    <mergeCell ref="F54:G54"/>
    <mergeCell ref="H54:I54"/>
    <mergeCell ref="J54:L54"/>
    <mergeCell ref="M54:O54"/>
    <mergeCell ref="P53:Q53"/>
    <mergeCell ref="R53:S53"/>
    <mergeCell ref="T53:AA53"/>
    <mergeCell ref="AB53:AF53"/>
    <mergeCell ref="AG53:AI53"/>
    <mergeCell ref="AK53:AP53"/>
    <mergeCell ref="B53:C53"/>
    <mergeCell ref="D53:E53"/>
    <mergeCell ref="F53:G53"/>
    <mergeCell ref="H53:I53"/>
    <mergeCell ref="J53:L53"/>
    <mergeCell ref="M53:O53"/>
    <mergeCell ref="P56:Q56"/>
    <mergeCell ref="R56:S56"/>
    <mergeCell ref="T56:AA56"/>
    <mergeCell ref="AB56:AF56"/>
    <mergeCell ref="AG56:AI56"/>
    <mergeCell ref="AK56:AP56"/>
    <mergeCell ref="B56:C56"/>
    <mergeCell ref="D56:E56"/>
    <mergeCell ref="F56:G56"/>
    <mergeCell ref="H56:I56"/>
    <mergeCell ref="J56:L56"/>
    <mergeCell ref="M56:O56"/>
    <mergeCell ref="P55:Q55"/>
    <mergeCell ref="R55:S55"/>
    <mergeCell ref="T55:AA55"/>
    <mergeCell ref="AB55:AF55"/>
    <mergeCell ref="AG55:AI55"/>
    <mergeCell ref="AK55:AP55"/>
    <mergeCell ref="B55:C55"/>
    <mergeCell ref="D55:E55"/>
    <mergeCell ref="F55:G55"/>
    <mergeCell ref="H55:I55"/>
    <mergeCell ref="J55:L55"/>
    <mergeCell ref="M55:O55"/>
    <mergeCell ref="P58:Q58"/>
    <mergeCell ref="R58:S58"/>
    <mergeCell ref="T58:AA58"/>
    <mergeCell ref="AB58:AF58"/>
    <mergeCell ref="AG58:AI58"/>
    <mergeCell ref="AK58:AP58"/>
    <mergeCell ref="B58:C58"/>
    <mergeCell ref="D58:E58"/>
    <mergeCell ref="F58:G58"/>
    <mergeCell ref="H58:I58"/>
    <mergeCell ref="J58:L58"/>
    <mergeCell ref="M58:O58"/>
    <mergeCell ref="P57:Q57"/>
    <mergeCell ref="R57:S57"/>
    <mergeCell ref="T57:AA57"/>
    <mergeCell ref="AB57:AF57"/>
    <mergeCell ref="AG57:AI57"/>
    <mergeCell ref="AK57:AP57"/>
    <mergeCell ref="B57:C57"/>
    <mergeCell ref="D57:E57"/>
    <mergeCell ref="F57:G57"/>
    <mergeCell ref="H57:I57"/>
    <mergeCell ref="J57:L57"/>
    <mergeCell ref="M57:O57"/>
    <mergeCell ref="P60:Q60"/>
    <mergeCell ref="R60:S60"/>
    <mergeCell ref="T60:AA60"/>
    <mergeCell ref="AB60:AF60"/>
    <mergeCell ref="AG60:AI60"/>
    <mergeCell ref="AK60:AP60"/>
    <mergeCell ref="B60:C60"/>
    <mergeCell ref="D60:E60"/>
    <mergeCell ref="F60:G60"/>
    <mergeCell ref="H60:I60"/>
    <mergeCell ref="J60:L60"/>
    <mergeCell ref="M60:O60"/>
    <mergeCell ref="P59:Q59"/>
    <mergeCell ref="R59:S59"/>
    <mergeCell ref="T59:AA59"/>
    <mergeCell ref="AB59:AF59"/>
    <mergeCell ref="AG59:AI59"/>
    <mergeCell ref="AK59:AP59"/>
    <mergeCell ref="B59:C59"/>
    <mergeCell ref="D59:E59"/>
    <mergeCell ref="F59:G59"/>
    <mergeCell ref="H59:I59"/>
    <mergeCell ref="J59:L59"/>
    <mergeCell ref="M59:O59"/>
    <mergeCell ref="P62:Q62"/>
    <mergeCell ref="R62:S62"/>
    <mergeCell ref="T62:AA62"/>
    <mergeCell ref="AB62:AF62"/>
    <mergeCell ref="AG62:AI62"/>
    <mergeCell ref="AK62:AP62"/>
    <mergeCell ref="B62:C62"/>
    <mergeCell ref="D62:E62"/>
    <mergeCell ref="F62:G62"/>
    <mergeCell ref="H62:I62"/>
    <mergeCell ref="J62:L62"/>
    <mergeCell ref="M62:O62"/>
    <mergeCell ref="P61:Q61"/>
    <mergeCell ref="R61:S61"/>
    <mergeCell ref="T61:AA61"/>
    <mergeCell ref="AB61:AF61"/>
    <mergeCell ref="AG61:AI61"/>
    <mergeCell ref="AK61:AP61"/>
    <mergeCell ref="B61:C61"/>
    <mergeCell ref="D61:E61"/>
    <mergeCell ref="F61:G61"/>
    <mergeCell ref="H61:I61"/>
    <mergeCell ref="J61:L61"/>
    <mergeCell ref="M61:O61"/>
    <mergeCell ref="P64:Q64"/>
    <mergeCell ref="R64:S64"/>
    <mergeCell ref="T64:AA64"/>
    <mergeCell ref="AB64:AF64"/>
    <mergeCell ref="AG64:AI64"/>
    <mergeCell ref="AK64:AP64"/>
    <mergeCell ref="B64:C64"/>
    <mergeCell ref="D64:E64"/>
    <mergeCell ref="F64:G64"/>
    <mergeCell ref="H64:I64"/>
    <mergeCell ref="J64:L64"/>
    <mergeCell ref="M64:O64"/>
    <mergeCell ref="P63:Q63"/>
    <mergeCell ref="R63:S63"/>
    <mergeCell ref="T63:AA63"/>
    <mergeCell ref="AB63:AF63"/>
    <mergeCell ref="AG63:AI63"/>
    <mergeCell ref="AK63:AP63"/>
    <mergeCell ref="B63:C63"/>
    <mergeCell ref="D63:E63"/>
    <mergeCell ref="F63:G63"/>
    <mergeCell ref="H63:I63"/>
    <mergeCell ref="J63:L63"/>
    <mergeCell ref="M63:O63"/>
    <mergeCell ref="P66:Q66"/>
    <mergeCell ref="R66:S66"/>
    <mergeCell ref="T66:AA66"/>
    <mergeCell ref="AB66:AF66"/>
    <mergeCell ref="AG66:AI66"/>
    <mergeCell ref="AK66:AP66"/>
    <mergeCell ref="B66:C66"/>
    <mergeCell ref="D66:E66"/>
    <mergeCell ref="F66:G66"/>
    <mergeCell ref="H66:I66"/>
    <mergeCell ref="J66:L66"/>
    <mergeCell ref="M66:O66"/>
    <mergeCell ref="P65:Q65"/>
    <mergeCell ref="R65:S65"/>
    <mergeCell ref="T65:AA65"/>
    <mergeCell ref="AB65:AF65"/>
    <mergeCell ref="AG65:AI65"/>
    <mergeCell ref="AK65:AP65"/>
    <mergeCell ref="B65:C65"/>
    <mergeCell ref="D65:E65"/>
    <mergeCell ref="F65:G65"/>
    <mergeCell ref="H65:I65"/>
    <mergeCell ref="J65:L65"/>
    <mergeCell ref="M65:O65"/>
    <mergeCell ref="P68:Q68"/>
    <mergeCell ref="R68:S68"/>
    <mergeCell ref="T68:AA68"/>
    <mergeCell ref="AB68:AF68"/>
    <mergeCell ref="AG68:AI68"/>
    <mergeCell ref="AK68:AP68"/>
    <mergeCell ref="B68:C68"/>
    <mergeCell ref="D68:E68"/>
    <mergeCell ref="F68:G68"/>
    <mergeCell ref="H68:I68"/>
    <mergeCell ref="J68:L68"/>
    <mergeCell ref="M68:O68"/>
    <mergeCell ref="P67:Q67"/>
    <mergeCell ref="R67:S67"/>
    <mergeCell ref="T67:AA67"/>
    <mergeCell ref="AB67:AF67"/>
    <mergeCell ref="AG67:AI67"/>
    <mergeCell ref="AK67:AP67"/>
    <mergeCell ref="B67:C67"/>
    <mergeCell ref="D67:E67"/>
    <mergeCell ref="F67:G67"/>
    <mergeCell ref="H67:I67"/>
    <mergeCell ref="J67:L67"/>
    <mergeCell ref="M67:O67"/>
    <mergeCell ref="P70:Q70"/>
    <mergeCell ref="R70:S70"/>
    <mergeCell ref="T70:AA70"/>
    <mergeCell ref="AB70:AF70"/>
    <mergeCell ref="AG70:AI70"/>
    <mergeCell ref="AK70:AP70"/>
    <mergeCell ref="B70:C70"/>
    <mergeCell ref="D70:E70"/>
    <mergeCell ref="F70:G70"/>
    <mergeCell ref="H70:I70"/>
    <mergeCell ref="J70:L70"/>
    <mergeCell ref="M70:O70"/>
    <mergeCell ref="P69:Q69"/>
    <mergeCell ref="R69:S69"/>
    <mergeCell ref="T69:AA69"/>
    <mergeCell ref="AB69:AF69"/>
    <mergeCell ref="AG69:AI69"/>
    <mergeCell ref="AK69:AP69"/>
    <mergeCell ref="B69:C69"/>
    <mergeCell ref="D69:E69"/>
    <mergeCell ref="F69:G69"/>
    <mergeCell ref="H69:I69"/>
    <mergeCell ref="J69:L69"/>
    <mergeCell ref="M69:O69"/>
    <mergeCell ref="P72:Q72"/>
    <mergeCell ref="R72:S72"/>
    <mergeCell ref="T72:AA72"/>
    <mergeCell ref="AB72:AF72"/>
    <mergeCell ref="AG72:AI72"/>
    <mergeCell ref="AK72:AP72"/>
    <mergeCell ref="B72:C72"/>
    <mergeCell ref="D72:E72"/>
    <mergeCell ref="F72:G72"/>
    <mergeCell ref="H72:I72"/>
    <mergeCell ref="J72:L72"/>
    <mergeCell ref="M72:O72"/>
    <mergeCell ref="P71:Q71"/>
    <mergeCell ref="R71:S71"/>
    <mergeCell ref="T71:AA71"/>
    <mergeCell ref="AB71:AF71"/>
    <mergeCell ref="AG71:AI71"/>
    <mergeCell ref="AK71:AP71"/>
    <mergeCell ref="B71:C71"/>
    <mergeCell ref="D71:E71"/>
    <mergeCell ref="F71:G71"/>
    <mergeCell ref="H71:I71"/>
    <mergeCell ref="J71:L71"/>
    <mergeCell ref="M71:O71"/>
    <mergeCell ref="P74:Q74"/>
    <mergeCell ref="R74:S74"/>
    <mergeCell ref="T74:AA74"/>
    <mergeCell ref="AB74:AF74"/>
    <mergeCell ref="AG74:AI74"/>
    <mergeCell ref="AK74:AP74"/>
    <mergeCell ref="B74:C74"/>
    <mergeCell ref="D74:E74"/>
    <mergeCell ref="F74:G74"/>
    <mergeCell ref="H74:I74"/>
    <mergeCell ref="J74:L74"/>
    <mergeCell ref="M74:O74"/>
    <mergeCell ref="P73:Q73"/>
    <mergeCell ref="R73:S73"/>
    <mergeCell ref="T73:AA73"/>
    <mergeCell ref="AB73:AF73"/>
    <mergeCell ref="AG73:AI73"/>
    <mergeCell ref="AK73:AP73"/>
    <mergeCell ref="B73:C73"/>
    <mergeCell ref="D73:E73"/>
    <mergeCell ref="F73:G73"/>
    <mergeCell ref="H73:I73"/>
    <mergeCell ref="J73:L73"/>
    <mergeCell ref="M73:O73"/>
    <mergeCell ref="P76:Q76"/>
    <mergeCell ref="R76:S76"/>
    <mergeCell ref="T76:AA76"/>
    <mergeCell ref="AB76:AF76"/>
    <mergeCell ref="AG76:AI76"/>
    <mergeCell ref="AK76:AP76"/>
    <mergeCell ref="B76:C76"/>
    <mergeCell ref="D76:E76"/>
    <mergeCell ref="F76:G76"/>
    <mergeCell ref="H76:I76"/>
    <mergeCell ref="J76:L76"/>
    <mergeCell ref="M76:O76"/>
    <mergeCell ref="P75:Q75"/>
    <mergeCell ref="R75:S75"/>
    <mergeCell ref="T75:AA75"/>
    <mergeCell ref="AB75:AF75"/>
    <mergeCell ref="AG75:AI75"/>
    <mergeCell ref="AK75:AP75"/>
    <mergeCell ref="B75:C75"/>
    <mergeCell ref="D75:E75"/>
    <mergeCell ref="F75:G75"/>
    <mergeCell ref="H75:I75"/>
    <mergeCell ref="J75:L75"/>
    <mergeCell ref="M75:O75"/>
    <mergeCell ref="P78:Q78"/>
    <mergeCell ref="R78:S78"/>
    <mergeCell ref="T78:AA78"/>
    <mergeCell ref="AB78:AF78"/>
    <mergeCell ref="AG78:AI78"/>
    <mergeCell ref="AK78:AP78"/>
    <mergeCell ref="B78:C78"/>
    <mergeCell ref="D78:E78"/>
    <mergeCell ref="F78:G78"/>
    <mergeCell ref="H78:I78"/>
    <mergeCell ref="J78:L78"/>
    <mergeCell ref="M78:O78"/>
    <mergeCell ref="P77:Q77"/>
    <mergeCell ref="R77:S77"/>
    <mergeCell ref="T77:AA77"/>
    <mergeCell ref="AB77:AF77"/>
    <mergeCell ref="AG77:AI77"/>
    <mergeCell ref="AK77:AP77"/>
    <mergeCell ref="B77:C77"/>
    <mergeCell ref="D77:E77"/>
    <mergeCell ref="F77:G77"/>
    <mergeCell ref="H77:I77"/>
    <mergeCell ref="J77:L77"/>
    <mergeCell ref="M77:O77"/>
    <mergeCell ref="P80:Q80"/>
    <mergeCell ref="R80:S80"/>
    <mergeCell ref="T80:AA80"/>
    <mergeCell ref="AB80:AF80"/>
    <mergeCell ref="AG80:AI80"/>
    <mergeCell ref="AK80:AP80"/>
    <mergeCell ref="B80:C80"/>
    <mergeCell ref="D80:E80"/>
    <mergeCell ref="F80:G80"/>
    <mergeCell ref="H80:I80"/>
    <mergeCell ref="J80:L80"/>
    <mergeCell ref="M80:O80"/>
    <mergeCell ref="P79:Q79"/>
    <mergeCell ref="R79:S79"/>
    <mergeCell ref="T79:AA79"/>
    <mergeCell ref="AB79:AF79"/>
    <mergeCell ref="AG79:AI79"/>
    <mergeCell ref="AK79:AP79"/>
    <mergeCell ref="B79:C79"/>
    <mergeCell ref="D79:E79"/>
    <mergeCell ref="F79:G79"/>
    <mergeCell ref="H79:I79"/>
    <mergeCell ref="J79:L79"/>
    <mergeCell ref="M79:O79"/>
    <mergeCell ref="P82:Q82"/>
    <mergeCell ref="R82:S82"/>
    <mergeCell ref="T82:AA82"/>
    <mergeCell ref="AB82:AF82"/>
    <mergeCell ref="AG82:AI82"/>
    <mergeCell ref="AK82:AP82"/>
    <mergeCell ref="B82:C82"/>
    <mergeCell ref="D82:E82"/>
    <mergeCell ref="F82:G82"/>
    <mergeCell ref="H82:I82"/>
    <mergeCell ref="J82:L82"/>
    <mergeCell ref="M82:O82"/>
    <mergeCell ref="P81:Q81"/>
    <mergeCell ref="R81:S81"/>
    <mergeCell ref="T81:AA81"/>
    <mergeCell ref="AB81:AF81"/>
    <mergeCell ref="AG81:AI81"/>
    <mergeCell ref="AK81:AP81"/>
    <mergeCell ref="B81:C81"/>
    <mergeCell ref="D81:E81"/>
    <mergeCell ref="F81:G81"/>
    <mergeCell ref="H81:I81"/>
    <mergeCell ref="J81:L81"/>
    <mergeCell ref="M81:O81"/>
    <mergeCell ref="P84:Q84"/>
    <mergeCell ref="R84:S84"/>
    <mergeCell ref="T84:AA84"/>
    <mergeCell ref="AB84:AF84"/>
    <mergeCell ref="AG84:AI84"/>
    <mergeCell ref="AK84:AP84"/>
    <mergeCell ref="B84:C84"/>
    <mergeCell ref="D84:E84"/>
    <mergeCell ref="F84:G84"/>
    <mergeCell ref="H84:I84"/>
    <mergeCell ref="J84:L84"/>
    <mergeCell ref="M84:O84"/>
    <mergeCell ref="P83:Q83"/>
    <mergeCell ref="R83:S83"/>
    <mergeCell ref="T83:AA83"/>
    <mergeCell ref="AB83:AF83"/>
    <mergeCell ref="AG83:AI83"/>
    <mergeCell ref="AK83:AP83"/>
    <mergeCell ref="B83:C83"/>
    <mergeCell ref="D83:E83"/>
    <mergeCell ref="F83:G83"/>
    <mergeCell ref="H83:I83"/>
    <mergeCell ref="J83:L83"/>
    <mergeCell ref="M83:O83"/>
    <mergeCell ref="P86:Q86"/>
    <mergeCell ref="R86:S86"/>
    <mergeCell ref="T86:AA86"/>
    <mergeCell ref="AB86:AF86"/>
    <mergeCell ref="AG86:AI86"/>
    <mergeCell ref="AK86:AP86"/>
    <mergeCell ref="B86:C86"/>
    <mergeCell ref="D86:E86"/>
    <mergeCell ref="F86:G86"/>
    <mergeCell ref="H86:I86"/>
    <mergeCell ref="J86:L86"/>
    <mergeCell ref="M86:O86"/>
    <mergeCell ref="P85:Q85"/>
    <mergeCell ref="R85:S85"/>
    <mergeCell ref="T85:AA85"/>
    <mergeCell ref="AB85:AF85"/>
    <mergeCell ref="AG85:AI85"/>
    <mergeCell ref="AK85:AP85"/>
    <mergeCell ref="B85:C85"/>
    <mergeCell ref="D85:E85"/>
    <mergeCell ref="F85:G85"/>
    <mergeCell ref="H85:I85"/>
    <mergeCell ref="J85:L85"/>
    <mergeCell ref="M85:O85"/>
    <mergeCell ref="P88:Q88"/>
    <mergeCell ref="R88:S88"/>
    <mergeCell ref="T88:AA88"/>
    <mergeCell ref="AB88:AF88"/>
    <mergeCell ref="AG88:AI88"/>
    <mergeCell ref="AK88:AP88"/>
    <mergeCell ref="B88:C88"/>
    <mergeCell ref="D88:E88"/>
    <mergeCell ref="F88:G88"/>
    <mergeCell ref="H88:I88"/>
    <mergeCell ref="J88:L88"/>
    <mergeCell ref="M88:O88"/>
    <mergeCell ref="P87:Q87"/>
    <mergeCell ref="R87:S87"/>
    <mergeCell ref="T87:AA87"/>
    <mergeCell ref="AB87:AF87"/>
    <mergeCell ref="AG87:AI87"/>
    <mergeCell ref="AK87:AP87"/>
    <mergeCell ref="B87:C87"/>
    <mergeCell ref="D87:E87"/>
    <mergeCell ref="F87:G87"/>
    <mergeCell ref="H87:I87"/>
    <mergeCell ref="J87:L87"/>
    <mergeCell ref="M87:O87"/>
    <mergeCell ref="P90:Q90"/>
    <mergeCell ref="R90:S90"/>
    <mergeCell ref="T90:AA90"/>
    <mergeCell ref="AB90:AF90"/>
    <mergeCell ref="AG90:AI90"/>
    <mergeCell ref="AK90:AP90"/>
    <mergeCell ref="B90:C90"/>
    <mergeCell ref="D90:E90"/>
    <mergeCell ref="F90:G90"/>
    <mergeCell ref="H90:I90"/>
    <mergeCell ref="J90:L90"/>
    <mergeCell ref="M90:O90"/>
    <mergeCell ref="P89:Q89"/>
    <mergeCell ref="R89:S89"/>
    <mergeCell ref="T89:AA89"/>
    <mergeCell ref="AB89:AF89"/>
    <mergeCell ref="AG89:AI89"/>
    <mergeCell ref="AK89:AP89"/>
    <mergeCell ref="B89:C89"/>
    <mergeCell ref="D89:E89"/>
    <mergeCell ref="F89:G89"/>
    <mergeCell ref="H89:I89"/>
    <mergeCell ref="J89:L89"/>
    <mergeCell ref="M89:O89"/>
    <mergeCell ref="P92:Q92"/>
    <mergeCell ref="R92:S92"/>
    <mergeCell ref="T92:AA92"/>
    <mergeCell ref="AB92:AF92"/>
    <mergeCell ref="AG92:AI92"/>
    <mergeCell ref="AK92:AP92"/>
    <mergeCell ref="B92:C92"/>
    <mergeCell ref="D92:E92"/>
    <mergeCell ref="F92:G92"/>
    <mergeCell ref="H92:I92"/>
    <mergeCell ref="J92:L92"/>
    <mergeCell ref="M92:O92"/>
    <mergeCell ref="P91:Q91"/>
    <mergeCell ref="R91:S91"/>
    <mergeCell ref="T91:AA91"/>
    <mergeCell ref="AB91:AF91"/>
    <mergeCell ref="AG91:AI91"/>
    <mergeCell ref="AK91:AP91"/>
    <mergeCell ref="B91:C91"/>
    <mergeCell ref="D91:E91"/>
    <mergeCell ref="F91:G91"/>
    <mergeCell ref="H91:I91"/>
    <mergeCell ref="J91:L91"/>
    <mergeCell ref="M91:O91"/>
    <mergeCell ref="P94:Q94"/>
    <mergeCell ref="R94:S94"/>
    <mergeCell ref="T94:AA94"/>
    <mergeCell ref="AB94:AF94"/>
    <mergeCell ref="AG94:AI94"/>
    <mergeCell ref="AK94:AP94"/>
    <mergeCell ref="B94:C94"/>
    <mergeCell ref="D94:E94"/>
    <mergeCell ref="F94:G94"/>
    <mergeCell ref="H94:I94"/>
    <mergeCell ref="J94:L94"/>
    <mergeCell ref="M94:O94"/>
    <mergeCell ref="P93:Q93"/>
    <mergeCell ref="R93:S93"/>
    <mergeCell ref="T93:AA93"/>
    <mergeCell ref="AB93:AF93"/>
    <mergeCell ref="AG93:AI93"/>
    <mergeCell ref="AK93:AP93"/>
    <mergeCell ref="B93:C93"/>
    <mergeCell ref="D93:E93"/>
    <mergeCell ref="F93:G93"/>
    <mergeCell ref="H93:I93"/>
    <mergeCell ref="J93:L93"/>
    <mergeCell ref="M93:O93"/>
    <mergeCell ref="P96:Q96"/>
    <mergeCell ref="R96:S96"/>
    <mergeCell ref="T96:AA96"/>
    <mergeCell ref="AB96:AF96"/>
    <mergeCell ref="AG96:AI96"/>
    <mergeCell ref="AK96:AP96"/>
    <mergeCell ref="B96:C96"/>
    <mergeCell ref="D96:E96"/>
    <mergeCell ref="F96:G96"/>
    <mergeCell ref="H96:I96"/>
    <mergeCell ref="J96:L96"/>
    <mergeCell ref="M96:O96"/>
    <mergeCell ref="P95:Q95"/>
    <mergeCell ref="R95:S95"/>
    <mergeCell ref="T95:AA95"/>
    <mergeCell ref="AB95:AF95"/>
    <mergeCell ref="AG95:AI95"/>
    <mergeCell ref="AK95:AP95"/>
    <mergeCell ref="B95:C95"/>
    <mergeCell ref="D95:E95"/>
    <mergeCell ref="F95:G95"/>
    <mergeCell ref="H95:I95"/>
    <mergeCell ref="J95:L95"/>
    <mergeCell ref="M95:O95"/>
    <mergeCell ref="P98:Q98"/>
    <mergeCell ref="R98:S98"/>
    <mergeCell ref="T98:AA98"/>
    <mergeCell ref="AB98:AF98"/>
    <mergeCell ref="AG98:AI98"/>
    <mergeCell ref="AK98:AP98"/>
    <mergeCell ref="B98:C98"/>
    <mergeCell ref="D98:E98"/>
    <mergeCell ref="F98:G98"/>
    <mergeCell ref="H98:I98"/>
    <mergeCell ref="J98:L98"/>
    <mergeCell ref="M98:O98"/>
    <mergeCell ref="P97:Q97"/>
    <mergeCell ref="R97:S97"/>
    <mergeCell ref="T97:AA97"/>
    <mergeCell ref="AB97:AF97"/>
    <mergeCell ref="AG97:AI97"/>
    <mergeCell ref="AK97:AP97"/>
    <mergeCell ref="B97:C97"/>
    <mergeCell ref="D97:E97"/>
    <mergeCell ref="F97:G97"/>
    <mergeCell ref="H97:I97"/>
    <mergeCell ref="J97:L97"/>
    <mergeCell ref="M97:O97"/>
    <mergeCell ref="P100:Q100"/>
    <mergeCell ref="R100:S100"/>
    <mergeCell ref="T100:AA100"/>
    <mergeCell ref="AB100:AF100"/>
    <mergeCell ref="AG100:AI100"/>
    <mergeCell ref="AK100:AP100"/>
    <mergeCell ref="B100:C100"/>
    <mergeCell ref="D100:E100"/>
    <mergeCell ref="F100:G100"/>
    <mergeCell ref="H100:I100"/>
    <mergeCell ref="J100:L100"/>
    <mergeCell ref="M100:O100"/>
    <mergeCell ref="P99:Q99"/>
    <mergeCell ref="R99:S99"/>
    <mergeCell ref="T99:AA99"/>
    <mergeCell ref="AB99:AF99"/>
    <mergeCell ref="AG99:AI99"/>
    <mergeCell ref="AK99:AP99"/>
    <mergeCell ref="B99:C99"/>
    <mergeCell ref="D99:E99"/>
    <mergeCell ref="F99:G99"/>
    <mergeCell ref="H99:I99"/>
    <mergeCell ref="J99:L99"/>
    <mergeCell ref="M99:O99"/>
    <mergeCell ref="P102:Q102"/>
    <mergeCell ref="R102:S102"/>
    <mergeCell ref="T102:AA102"/>
    <mergeCell ref="AB102:AF102"/>
    <mergeCell ref="AG102:AI102"/>
    <mergeCell ref="AK102:AP102"/>
    <mergeCell ref="B102:C102"/>
    <mergeCell ref="D102:E102"/>
    <mergeCell ref="F102:G102"/>
    <mergeCell ref="H102:I102"/>
    <mergeCell ref="J102:L102"/>
    <mergeCell ref="M102:O102"/>
    <mergeCell ref="P101:Q101"/>
    <mergeCell ref="R101:S101"/>
    <mergeCell ref="T101:AA101"/>
    <mergeCell ref="AB101:AF101"/>
    <mergeCell ref="AG101:AI101"/>
    <mergeCell ref="AK101:AP101"/>
    <mergeCell ref="B101:C101"/>
    <mergeCell ref="D101:E101"/>
    <mergeCell ref="F101:G101"/>
    <mergeCell ref="H101:I101"/>
    <mergeCell ref="J101:L101"/>
    <mergeCell ref="M101:O101"/>
    <mergeCell ref="P104:Q104"/>
    <mergeCell ref="R104:S104"/>
    <mergeCell ref="T104:AA104"/>
    <mergeCell ref="AB104:AF104"/>
    <mergeCell ref="AG104:AI104"/>
    <mergeCell ref="AK104:AP104"/>
    <mergeCell ref="B104:C104"/>
    <mergeCell ref="D104:E104"/>
    <mergeCell ref="F104:G104"/>
    <mergeCell ref="H104:I104"/>
    <mergeCell ref="J104:L104"/>
    <mergeCell ref="M104:O104"/>
    <mergeCell ref="P103:Q103"/>
    <mergeCell ref="R103:S103"/>
    <mergeCell ref="T103:AA103"/>
    <mergeCell ref="AB103:AF103"/>
    <mergeCell ref="AG103:AI103"/>
    <mergeCell ref="AK103:AP103"/>
    <mergeCell ref="B103:C103"/>
    <mergeCell ref="D103:E103"/>
    <mergeCell ref="F103:G103"/>
    <mergeCell ref="H103:I103"/>
    <mergeCell ref="J103:L103"/>
    <mergeCell ref="M103:O103"/>
    <mergeCell ref="P106:Q106"/>
    <mergeCell ref="R106:S106"/>
    <mergeCell ref="T106:AA106"/>
    <mergeCell ref="AB106:AF106"/>
    <mergeCell ref="AG106:AI106"/>
    <mergeCell ref="AK106:AP106"/>
    <mergeCell ref="B106:C106"/>
    <mergeCell ref="D106:E106"/>
    <mergeCell ref="F106:G106"/>
    <mergeCell ref="H106:I106"/>
    <mergeCell ref="J106:L106"/>
    <mergeCell ref="M106:O106"/>
    <mergeCell ref="P105:Q105"/>
    <mergeCell ref="R105:S105"/>
    <mergeCell ref="T105:AA105"/>
    <mergeCell ref="AB105:AF105"/>
    <mergeCell ref="AG105:AI105"/>
    <mergeCell ref="AK105:AP105"/>
    <mergeCell ref="B105:C105"/>
    <mergeCell ref="D105:E105"/>
    <mergeCell ref="F105:G105"/>
    <mergeCell ref="H105:I105"/>
    <mergeCell ref="J105:L105"/>
    <mergeCell ref="M105:O105"/>
    <mergeCell ref="P108:Q108"/>
    <mergeCell ref="R108:S108"/>
    <mergeCell ref="T108:AA108"/>
    <mergeCell ref="AB108:AF108"/>
    <mergeCell ref="AG108:AI108"/>
    <mergeCell ref="AK108:AP108"/>
    <mergeCell ref="B108:C108"/>
    <mergeCell ref="D108:E108"/>
    <mergeCell ref="F108:G108"/>
    <mergeCell ref="H108:I108"/>
    <mergeCell ref="J108:L108"/>
    <mergeCell ref="M108:O108"/>
    <mergeCell ref="P107:Q107"/>
    <mergeCell ref="R107:S107"/>
    <mergeCell ref="T107:AA107"/>
    <mergeCell ref="AB107:AF107"/>
    <mergeCell ref="AG107:AI107"/>
    <mergeCell ref="AK107:AP107"/>
    <mergeCell ref="B107:C107"/>
    <mergeCell ref="D107:E107"/>
    <mergeCell ref="F107:G107"/>
    <mergeCell ref="H107:I107"/>
    <mergeCell ref="J107:L107"/>
    <mergeCell ref="M107:O107"/>
    <mergeCell ref="P110:Q110"/>
    <mergeCell ref="R110:S110"/>
    <mergeCell ref="T110:AA110"/>
    <mergeCell ref="AB110:AF110"/>
    <mergeCell ref="AG110:AI110"/>
    <mergeCell ref="AK110:AP110"/>
    <mergeCell ref="B110:C110"/>
    <mergeCell ref="D110:E110"/>
    <mergeCell ref="F110:G110"/>
    <mergeCell ref="H110:I110"/>
    <mergeCell ref="J110:L110"/>
    <mergeCell ref="M110:O110"/>
    <mergeCell ref="P109:Q109"/>
    <mergeCell ref="R109:S109"/>
    <mergeCell ref="T109:AA109"/>
    <mergeCell ref="AB109:AF109"/>
    <mergeCell ref="AG109:AI109"/>
    <mergeCell ref="AK109:AP109"/>
    <mergeCell ref="B109:C109"/>
    <mergeCell ref="D109:E109"/>
    <mergeCell ref="F109:G109"/>
    <mergeCell ref="H109:I109"/>
    <mergeCell ref="J109:L109"/>
    <mergeCell ref="M109:O109"/>
    <mergeCell ref="P112:Q112"/>
    <mergeCell ref="R112:S112"/>
    <mergeCell ref="T112:AA112"/>
    <mergeCell ref="AB112:AF112"/>
    <mergeCell ref="AG112:AI112"/>
    <mergeCell ref="AK112:AP112"/>
    <mergeCell ref="B112:C112"/>
    <mergeCell ref="D112:E112"/>
    <mergeCell ref="F112:G112"/>
    <mergeCell ref="H112:I112"/>
    <mergeCell ref="J112:L112"/>
    <mergeCell ref="M112:O112"/>
    <mergeCell ref="P111:Q111"/>
    <mergeCell ref="R111:S111"/>
    <mergeCell ref="T111:AA111"/>
    <mergeCell ref="AB111:AF111"/>
    <mergeCell ref="AG111:AI111"/>
    <mergeCell ref="AK111:AP111"/>
    <mergeCell ref="B111:C111"/>
    <mergeCell ref="D111:E111"/>
    <mergeCell ref="F111:G111"/>
    <mergeCell ref="H111:I111"/>
    <mergeCell ref="J111:L111"/>
    <mergeCell ref="M111:O111"/>
    <mergeCell ref="P114:Q114"/>
    <mergeCell ref="R114:S114"/>
    <mergeCell ref="T114:AA114"/>
    <mergeCell ref="AB114:AF114"/>
    <mergeCell ref="AG114:AI114"/>
    <mergeCell ref="AK114:AP114"/>
    <mergeCell ref="B114:C114"/>
    <mergeCell ref="D114:E114"/>
    <mergeCell ref="F114:G114"/>
    <mergeCell ref="H114:I114"/>
    <mergeCell ref="J114:L114"/>
    <mergeCell ref="M114:O114"/>
    <mergeCell ref="P113:Q113"/>
    <mergeCell ref="R113:S113"/>
    <mergeCell ref="T113:AA113"/>
    <mergeCell ref="AB113:AF113"/>
    <mergeCell ref="AG113:AI113"/>
    <mergeCell ref="AK113:AP113"/>
    <mergeCell ref="B113:C113"/>
    <mergeCell ref="D113:E113"/>
    <mergeCell ref="F113:G113"/>
    <mergeCell ref="H113:I113"/>
    <mergeCell ref="J113:L113"/>
    <mergeCell ref="M113:O113"/>
    <mergeCell ref="P116:Q116"/>
    <mergeCell ref="R116:S116"/>
    <mergeCell ref="T116:AA116"/>
    <mergeCell ref="AB116:AF116"/>
    <mergeCell ref="AG116:AI116"/>
    <mergeCell ref="AK116:AP116"/>
    <mergeCell ref="B116:C116"/>
    <mergeCell ref="D116:E116"/>
    <mergeCell ref="F116:G116"/>
    <mergeCell ref="H116:I116"/>
    <mergeCell ref="J116:L116"/>
    <mergeCell ref="M116:O116"/>
    <mergeCell ref="P115:Q115"/>
    <mergeCell ref="R115:S115"/>
    <mergeCell ref="T115:AA115"/>
    <mergeCell ref="AB115:AF115"/>
    <mergeCell ref="AG115:AI115"/>
    <mergeCell ref="AK115:AP115"/>
    <mergeCell ref="B115:C115"/>
    <mergeCell ref="D115:E115"/>
    <mergeCell ref="F115:G115"/>
    <mergeCell ref="H115:I115"/>
    <mergeCell ref="J115:L115"/>
    <mergeCell ref="M115:O115"/>
    <mergeCell ref="P118:Q118"/>
    <mergeCell ref="R118:S118"/>
    <mergeCell ref="T118:AA118"/>
    <mergeCell ref="AB118:AF118"/>
    <mergeCell ref="AG118:AI118"/>
    <mergeCell ref="AK118:AP118"/>
    <mergeCell ref="B118:C118"/>
    <mergeCell ref="D118:E118"/>
    <mergeCell ref="F118:G118"/>
    <mergeCell ref="H118:I118"/>
    <mergeCell ref="J118:L118"/>
    <mergeCell ref="M118:O118"/>
    <mergeCell ref="P117:Q117"/>
    <mergeCell ref="R117:S117"/>
    <mergeCell ref="T117:AA117"/>
    <mergeCell ref="AB117:AF117"/>
    <mergeCell ref="AG117:AI117"/>
    <mergeCell ref="AK117:AP117"/>
    <mergeCell ref="B117:C117"/>
    <mergeCell ref="D117:E117"/>
    <mergeCell ref="F117:G117"/>
    <mergeCell ref="H117:I117"/>
    <mergeCell ref="J117:L117"/>
    <mergeCell ref="M117:O117"/>
    <mergeCell ref="P120:Q120"/>
    <mergeCell ref="R120:S120"/>
    <mergeCell ref="T120:AA120"/>
    <mergeCell ref="AB120:AF120"/>
    <mergeCell ref="AG120:AI120"/>
    <mergeCell ref="AK120:AP120"/>
    <mergeCell ref="B120:C120"/>
    <mergeCell ref="D120:E120"/>
    <mergeCell ref="F120:G120"/>
    <mergeCell ref="H120:I120"/>
    <mergeCell ref="J120:L120"/>
    <mergeCell ref="M120:O120"/>
    <mergeCell ref="P119:Q119"/>
    <mergeCell ref="R119:S119"/>
    <mergeCell ref="T119:AA119"/>
    <mergeCell ref="AB119:AF119"/>
    <mergeCell ref="AG119:AI119"/>
    <mergeCell ref="AK119:AP119"/>
    <mergeCell ref="B119:C119"/>
    <mergeCell ref="D119:E119"/>
    <mergeCell ref="F119:G119"/>
    <mergeCell ref="H119:I119"/>
    <mergeCell ref="J119:L119"/>
    <mergeCell ref="M119:O119"/>
    <mergeCell ref="P122:Q122"/>
    <mergeCell ref="R122:S122"/>
    <mergeCell ref="T122:AA122"/>
    <mergeCell ref="AB122:AF122"/>
    <mergeCell ref="AG122:AI122"/>
    <mergeCell ref="AK122:AP122"/>
    <mergeCell ref="B122:C122"/>
    <mergeCell ref="D122:E122"/>
    <mergeCell ref="F122:G122"/>
    <mergeCell ref="H122:I122"/>
    <mergeCell ref="J122:L122"/>
    <mergeCell ref="M122:O122"/>
    <mergeCell ref="P121:Q121"/>
    <mergeCell ref="R121:S121"/>
    <mergeCell ref="T121:AA121"/>
    <mergeCell ref="AB121:AF121"/>
    <mergeCell ref="AG121:AI121"/>
    <mergeCell ref="AK121:AP121"/>
    <mergeCell ref="B121:C121"/>
    <mergeCell ref="D121:E121"/>
    <mergeCell ref="F121:G121"/>
    <mergeCell ref="H121:I121"/>
    <mergeCell ref="J121:L121"/>
    <mergeCell ref="M121:O121"/>
    <mergeCell ref="P124:Q124"/>
    <mergeCell ref="R124:S124"/>
    <mergeCell ref="T124:AA124"/>
    <mergeCell ref="AB124:AF124"/>
    <mergeCell ref="AG124:AI124"/>
    <mergeCell ref="AK124:AP124"/>
    <mergeCell ref="B124:C124"/>
    <mergeCell ref="D124:E124"/>
    <mergeCell ref="F124:G124"/>
    <mergeCell ref="H124:I124"/>
    <mergeCell ref="J124:L124"/>
    <mergeCell ref="M124:O124"/>
    <mergeCell ref="P123:Q123"/>
    <mergeCell ref="R123:S123"/>
    <mergeCell ref="T123:AA123"/>
    <mergeCell ref="AB123:AF123"/>
    <mergeCell ref="AG123:AI123"/>
    <mergeCell ref="AK123:AP123"/>
    <mergeCell ref="B123:C123"/>
    <mergeCell ref="D123:E123"/>
    <mergeCell ref="F123:G123"/>
    <mergeCell ref="H123:I123"/>
    <mergeCell ref="J123:L123"/>
    <mergeCell ref="M123:O123"/>
    <mergeCell ref="P126:Q126"/>
    <mergeCell ref="R126:S126"/>
    <mergeCell ref="T126:AA126"/>
    <mergeCell ref="AB126:AF126"/>
    <mergeCell ref="AG126:AI126"/>
    <mergeCell ref="AK126:AP126"/>
    <mergeCell ref="B126:C126"/>
    <mergeCell ref="D126:E126"/>
    <mergeCell ref="F126:G126"/>
    <mergeCell ref="H126:I126"/>
    <mergeCell ref="J126:L126"/>
    <mergeCell ref="M126:O126"/>
    <mergeCell ref="P125:Q125"/>
    <mergeCell ref="R125:S125"/>
    <mergeCell ref="T125:AA125"/>
    <mergeCell ref="AB125:AF125"/>
    <mergeCell ref="AG125:AI125"/>
    <mergeCell ref="AK125:AP125"/>
    <mergeCell ref="B125:C125"/>
    <mergeCell ref="D125:E125"/>
    <mergeCell ref="F125:G125"/>
    <mergeCell ref="H125:I125"/>
    <mergeCell ref="J125:L125"/>
    <mergeCell ref="M125:O125"/>
    <mergeCell ref="P128:Q128"/>
    <mergeCell ref="R128:S128"/>
    <mergeCell ref="T128:AA128"/>
    <mergeCell ref="AB128:AF128"/>
    <mergeCell ref="AG128:AI128"/>
    <mergeCell ref="AK128:AP128"/>
    <mergeCell ref="B128:C128"/>
    <mergeCell ref="D128:E128"/>
    <mergeCell ref="F128:G128"/>
    <mergeCell ref="H128:I128"/>
    <mergeCell ref="J128:L128"/>
    <mergeCell ref="M128:O128"/>
    <mergeCell ref="P127:Q127"/>
    <mergeCell ref="R127:S127"/>
    <mergeCell ref="T127:AA127"/>
    <mergeCell ref="AB127:AF127"/>
    <mergeCell ref="AG127:AI127"/>
    <mergeCell ref="AK127:AP127"/>
    <mergeCell ref="B127:C127"/>
    <mergeCell ref="D127:E127"/>
    <mergeCell ref="F127:G127"/>
    <mergeCell ref="H127:I127"/>
    <mergeCell ref="J127:L127"/>
    <mergeCell ref="M127:O127"/>
    <mergeCell ref="P130:Q130"/>
    <mergeCell ref="R130:S130"/>
    <mergeCell ref="T130:AA130"/>
    <mergeCell ref="AB130:AF130"/>
    <mergeCell ref="AG130:AI130"/>
    <mergeCell ref="AK130:AP130"/>
    <mergeCell ref="B130:C130"/>
    <mergeCell ref="D130:E130"/>
    <mergeCell ref="F130:G130"/>
    <mergeCell ref="H130:I130"/>
    <mergeCell ref="J130:L130"/>
    <mergeCell ref="M130:O130"/>
    <mergeCell ref="P129:Q129"/>
    <mergeCell ref="R129:S129"/>
    <mergeCell ref="T129:AA129"/>
    <mergeCell ref="AB129:AF129"/>
    <mergeCell ref="AG129:AI129"/>
    <mergeCell ref="AK129:AP129"/>
    <mergeCell ref="B129:C129"/>
    <mergeCell ref="D129:E129"/>
    <mergeCell ref="F129:G129"/>
    <mergeCell ref="H129:I129"/>
    <mergeCell ref="J129:L129"/>
    <mergeCell ref="M129:O129"/>
    <mergeCell ref="P132:Q132"/>
    <mergeCell ref="R132:S132"/>
    <mergeCell ref="T132:AA132"/>
    <mergeCell ref="AB132:AF132"/>
    <mergeCell ref="AG132:AI132"/>
    <mergeCell ref="AK132:AP132"/>
    <mergeCell ref="B132:C132"/>
    <mergeCell ref="D132:E132"/>
    <mergeCell ref="F132:G132"/>
    <mergeCell ref="H132:I132"/>
    <mergeCell ref="J132:L132"/>
    <mergeCell ref="M132:O132"/>
    <mergeCell ref="P131:Q131"/>
    <mergeCell ref="R131:S131"/>
    <mergeCell ref="T131:AA131"/>
    <mergeCell ref="AB131:AF131"/>
    <mergeCell ref="AG131:AI131"/>
    <mergeCell ref="AK131:AP131"/>
    <mergeCell ref="B131:C131"/>
    <mergeCell ref="D131:E131"/>
    <mergeCell ref="F131:G131"/>
    <mergeCell ref="H131:I131"/>
    <mergeCell ref="J131:L131"/>
    <mergeCell ref="M131:O131"/>
    <mergeCell ref="P134:Q134"/>
    <mergeCell ref="R134:S134"/>
    <mergeCell ref="T134:AA134"/>
    <mergeCell ref="AB134:AF134"/>
    <mergeCell ref="AG134:AI134"/>
    <mergeCell ref="AK134:AP134"/>
    <mergeCell ref="B134:C134"/>
    <mergeCell ref="D134:E134"/>
    <mergeCell ref="F134:G134"/>
    <mergeCell ref="H134:I134"/>
    <mergeCell ref="J134:L134"/>
    <mergeCell ref="M134:O134"/>
    <mergeCell ref="P133:Q133"/>
    <mergeCell ref="R133:S133"/>
    <mergeCell ref="T133:AA133"/>
    <mergeCell ref="AB133:AF133"/>
    <mergeCell ref="AG133:AI133"/>
    <mergeCell ref="AK133:AP133"/>
    <mergeCell ref="B133:C133"/>
    <mergeCell ref="D133:E133"/>
    <mergeCell ref="F133:G133"/>
    <mergeCell ref="H133:I133"/>
    <mergeCell ref="J133:L133"/>
    <mergeCell ref="M133:O133"/>
    <mergeCell ref="P136:Q136"/>
    <mergeCell ref="R136:S136"/>
    <mergeCell ref="T136:AA136"/>
    <mergeCell ref="AB136:AF136"/>
    <mergeCell ref="AG136:AI136"/>
    <mergeCell ref="AK136:AP136"/>
    <mergeCell ref="B136:C136"/>
    <mergeCell ref="D136:E136"/>
    <mergeCell ref="F136:G136"/>
    <mergeCell ref="H136:I136"/>
    <mergeCell ref="J136:L136"/>
    <mergeCell ref="M136:O136"/>
    <mergeCell ref="P135:Q135"/>
    <mergeCell ref="R135:S135"/>
    <mergeCell ref="T135:AA135"/>
    <mergeCell ref="AB135:AF135"/>
    <mergeCell ref="AG135:AI135"/>
    <mergeCell ref="AK135:AP135"/>
    <mergeCell ref="B135:C135"/>
    <mergeCell ref="D135:E135"/>
    <mergeCell ref="F135:G135"/>
    <mergeCell ref="H135:I135"/>
    <mergeCell ref="J135:L135"/>
    <mergeCell ref="M135:O135"/>
    <mergeCell ref="P138:Q138"/>
    <mergeCell ref="R138:S138"/>
    <mergeCell ref="T138:AA138"/>
    <mergeCell ref="AB138:AF138"/>
    <mergeCell ref="AG138:AI138"/>
    <mergeCell ref="AK138:AP138"/>
    <mergeCell ref="B138:C138"/>
    <mergeCell ref="D138:E138"/>
    <mergeCell ref="F138:G138"/>
    <mergeCell ref="H138:I138"/>
    <mergeCell ref="J138:L138"/>
    <mergeCell ref="M138:O138"/>
    <mergeCell ref="P137:Q137"/>
    <mergeCell ref="R137:S137"/>
    <mergeCell ref="T137:AA137"/>
    <mergeCell ref="AB137:AF137"/>
    <mergeCell ref="AG137:AI137"/>
    <mergeCell ref="AK137:AP137"/>
    <mergeCell ref="B137:C137"/>
    <mergeCell ref="D137:E137"/>
    <mergeCell ref="F137:G137"/>
    <mergeCell ref="H137:I137"/>
    <mergeCell ref="J137:L137"/>
    <mergeCell ref="M137:O137"/>
    <mergeCell ref="P140:Q140"/>
    <mergeCell ref="R140:S140"/>
    <mergeCell ref="T140:AA140"/>
    <mergeCell ref="AB140:AF140"/>
    <mergeCell ref="AG140:AI140"/>
    <mergeCell ref="AK140:AP140"/>
    <mergeCell ref="B140:C140"/>
    <mergeCell ref="D140:E140"/>
    <mergeCell ref="F140:G140"/>
    <mergeCell ref="H140:I140"/>
    <mergeCell ref="J140:L140"/>
    <mergeCell ref="M140:O140"/>
    <mergeCell ref="P139:Q139"/>
    <mergeCell ref="R139:S139"/>
    <mergeCell ref="T139:AA139"/>
    <mergeCell ref="AB139:AF139"/>
    <mergeCell ref="AG139:AI139"/>
    <mergeCell ref="AK139:AP139"/>
    <mergeCell ref="B139:C139"/>
    <mergeCell ref="D139:E139"/>
    <mergeCell ref="F139:G139"/>
    <mergeCell ref="H139:I139"/>
    <mergeCell ref="J139:L139"/>
    <mergeCell ref="M139:O139"/>
    <mergeCell ref="P142:Q142"/>
    <mergeCell ref="R142:S142"/>
    <mergeCell ref="T142:AA142"/>
    <mergeCell ref="AB142:AF142"/>
    <mergeCell ref="AG142:AI142"/>
    <mergeCell ref="AK142:AP142"/>
    <mergeCell ref="B142:C142"/>
    <mergeCell ref="D142:E142"/>
    <mergeCell ref="F142:G142"/>
    <mergeCell ref="H142:I142"/>
    <mergeCell ref="J142:L142"/>
    <mergeCell ref="M142:O142"/>
    <mergeCell ref="P141:Q141"/>
    <mergeCell ref="R141:S141"/>
    <mergeCell ref="T141:AA141"/>
    <mergeCell ref="AB141:AF141"/>
    <mergeCell ref="AG141:AI141"/>
    <mergeCell ref="AK141:AP141"/>
    <mergeCell ref="B141:C141"/>
    <mergeCell ref="D141:E141"/>
    <mergeCell ref="F141:G141"/>
    <mergeCell ref="H141:I141"/>
    <mergeCell ref="J141:L141"/>
    <mergeCell ref="M141:O141"/>
    <mergeCell ref="P144:Q144"/>
    <mergeCell ref="R144:S144"/>
    <mergeCell ref="T144:AA144"/>
    <mergeCell ref="AB144:AF144"/>
    <mergeCell ref="AG144:AI144"/>
    <mergeCell ref="AK144:AP144"/>
    <mergeCell ref="B144:C144"/>
    <mergeCell ref="D144:E144"/>
    <mergeCell ref="F144:G144"/>
    <mergeCell ref="H144:I144"/>
    <mergeCell ref="J144:L144"/>
    <mergeCell ref="M144:O144"/>
    <mergeCell ref="P143:Q143"/>
    <mergeCell ref="R143:S143"/>
    <mergeCell ref="T143:AA143"/>
    <mergeCell ref="AB143:AF143"/>
    <mergeCell ref="AG143:AI143"/>
    <mergeCell ref="AK143:AP143"/>
    <mergeCell ref="B143:C143"/>
    <mergeCell ref="D143:E143"/>
    <mergeCell ref="F143:G143"/>
    <mergeCell ref="H143:I143"/>
    <mergeCell ref="J143:L143"/>
    <mergeCell ref="M143:O143"/>
    <mergeCell ref="P146:Q146"/>
    <mergeCell ref="R146:S146"/>
    <mergeCell ref="T146:AA146"/>
    <mergeCell ref="AB146:AF146"/>
    <mergeCell ref="AG146:AI146"/>
    <mergeCell ref="AK146:AP146"/>
    <mergeCell ref="B146:C146"/>
    <mergeCell ref="D146:E146"/>
    <mergeCell ref="F146:G146"/>
    <mergeCell ref="H146:I146"/>
    <mergeCell ref="J146:L146"/>
    <mergeCell ref="M146:O146"/>
    <mergeCell ref="P145:Q145"/>
    <mergeCell ref="R145:S145"/>
    <mergeCell ref="T145:AA145"/>
    <mergeCell ref="AB145:AF145"/>
    <mergeCell ref="AG145:AI145"/>
    <mergeCell ref="AK145:AP145"/>
    <mergeCell ref="B145:C145"/>
    <mergeCell ref="D145:E145"/>
    <mergeCell ref="F145:G145"/>
    <mergeCell ref="H145:I145"/>
    <mergeCell ref="J145:L145"/>
    <mergeCell ref="M145:O145"/>
    <mergeCell ref="P148:Q148"/>
    <mergeCell ref="R148:S148"/>
    <mergeCell ref="T148:AA148"/>
    <mergeCell ref="AB148:AF148"/>
    <mergeCell ref="AG148:AI148"/>
    <mergeCell ref="AK148:AP148"/>
    <mergeCell ref="B148:C148"/>
    <mergeCell ref="D148:E148"/>
    <mergeCell ref="F148:G148"/>
    <mergeCell ref="H148:I148"/>
    <mergeCell ref="J148:L148"/>
    <mergeCell ref="M148:O148"/>
    <mergeCell ref="P147:Q147"/>
    <mergeCell ref="R147:S147"/>
    <mergeCell ref="T147:AA147"/>
    <mergeCell ref="AB147:AF147"/>
    <mergeCell ref="AG147:AI147"/>
    <mergeCell ref="AK147:AP147"/>
    <mergeCell ref="B147:C147"/>
    <mergeCell ref="D147:E147"/>
    <mergeCell ref="F147:G147"/>
    <mergeCell ref="H147:I147"/>
    <mergeCell ref="J147:L147"/>
    <mergeCell ref="M147:O147"/>
    <mergeCell ref="P150:Q150"/>
    <mergeCell ref="R150:S150"/>
    <mergeCell ref="T150:AA150"/>
    <mergeCell ref="AB150:AF150"/>
    <mergeCell ref="AG150:AI150"/>
    <mergeCell ref="AK150:AP150"/>
    <mergeCell ref="B150:C150"/>
    <mergeCell ref="D150:E150"/>
    <mergeCell ref="F150:G150"/>
    <mergeCell ref="H150:I150"/>
    <mergeCell ref="J150:L150"/>
    <mergeCell ref="M150:O150"/>
    <mergeCell ref="P149:Q149"/>
    <mergeCell ref="R149:S149"/>
    <mergeCell ref="T149:AA149"/>
    <mergeCell ref="AB149:AF149"/>
    <mergeCell ref="AG149:AI149"/>
    <mergeCell ref="AK149:AP149"/>
    <mergeCell ref="B149:C149"/>
    <mergeCell ref="D149:E149"/>
    <mergeCell ref="F149:G149"/>
    <mergeCell ref="H149:I149"/>
    <mergeCell ref="J149:L149"/>
    <mergeCell ref="M149:O149"/>
    <mergeCell ref="P152:Q152"/>
    <mergeCell ref="R152:S152"/>
    <mergeCell ref="T152:AA152"/>
    <mergeCell ref="AB152:AF152"/>
    <mergeCell ref="AG152:AI152"/>
    <mergeCell ref="AK152:AP152"/>
    <mergeCell ref="B152:C152"/>
    <mergeCell ref="D152:E152"/>
    <mergeCell ref="F152:G152"/>
    <mergeCell ref="H152:I152"/>
    <mergeCell ref="J152:L152"/>
    <mergeCell ref="M152:O152"/>
    <mergeCell ref="P151:Q151"/>
    <mergeCell ref="R151:S151"/>
    <mergeCell ref="T151:AA151"/>
    <mergeCell ref="AB151:AF151"/>
    <mergeCell ref="AG151:AI151"/>
    <mergeCell ref="AK151:AP151"/>
    <mergeCell ref="B151:C151"/>
    <mergeCell ref="D151:E151"/>
    <mergeCell ref="F151:G151"/>
    <mergeCell ref="H151:I151"/>
    <mergeCell ref="J151:L151"/>
    <mergeCell ref="M151:O151"/>
    <mergeCell ref="P154:Q154"/>
    <mergeCell ref="R154:S154"/>
    <mergeCell ref="T154:AA154"/>
    <mergeCell ref="AB154:AF154"/>
    <mergeCell ref="AG154:AI154"/>
    <mergeCell ref="AK154:AP154"/>
    <mergeCell ref="B154:C154"/>
    <mergeCell ref="D154:E154"/>
    <mergeCell ref="F154:G154"/>
    <mergeCell ref="H154:I154"/>
    <mergeCell ref="J154:L154"/>
    <mergeCell ref="M154:O154"/>
    <mergeCell ref="P153:Q153"/>
    <mergeCell ref="R153:S153"/>
    <mergeCell ref="T153:AA153"/>
    <mergeCell ref="AB153:AF153"/>
    <mergeCell ref="AG153:AI153"/>
    <mergeCell ref="AK153:AP153"/>
    <mergeCell ref="B153:C153"/>
    <mergeCell ref="D153:E153"/>
    <mergeCell ref="F153:G153"/>
    <mergeCell ref="H153:I153"/>
    <mergeCell ref="J153:L153"/>
    <mergeCell ref="M153:O153"/>
    <mergeCell ref="P156:Q156"/>
    <mergeCell ref="R156:S156"/>
    <mergeCell ref="T156:AA156"/>
    <mergeCell ref="AB156:AF156"/>
    <mergeCell ref="AG156:AI156"/>
    <mergeCell ref="AK156:AP156"/>
    <mergeCell ref="B156:C156"/>
    <mergeCell ref="D156:E156"/>
    <mergeCell ref="F156:G156"/>
    <mergeCell ref="H156:I156"/>
    <mergeCell ref="J156:L156"/>
    <mergeCell ref="M156:O156"/>
    <mergeCell ref="P155:Q155"/>
    <mergeCell ref="R155:S155"/>
    <mergeCell ref="T155:AA155"/>
    <mergeCell ref="AB155:AF155"/>
    <mergeCell ref="AG155:AI155"/>
    <mergeCell ref="AK155:AP155"/>
    <mergeCell ref="B155:C155"/>
    <mergeCell ref="D155:E155"/>
    <mergeCell ref="F155:G155"/>
    <mergeCell ref="H155:I155"/>
    <mergeCell ref="J155:L155"/>
    <mergeCell ref="M155:O155"/>
    <mergeCell ref="P158:Q158"/>
    <mergeCell ref="R158:S158"/>
    <mergeCell ref="T158:AA158"/>
    <mergeCell ref="AB158:AF158"/>
    <mergeCell ref="AG158:AI158"/>
    <mergeCell ref="AK158:AP158"/>
    <mergeCell ref="B158:C158"/>
    <mergeCell ref="D158:E158"/>
    <mergeCell ref="F158:G158"/>
    <mergeCell ref="H158:I158"/>
    <mergeCell ref="J158:L158"/>
    <mergeCell ref="M158:O158"/>
    <mergeCell ref="P157:Q157"/>
    <mergeCell ref="R157:S157"/>
    <mergeCell ref="T157:AA157"/>
    <mergeCell ref="AB157:AF157"/>
    <mergeCell ref="AG157:AI157"/>
    <mergeCell ref="AK157:AP157"/>
    <mergeCell ref="B157:C157"/>
    <mergeCell ref="D157:E157"/>
    <mergeCell ref="F157:G157"/>
    <mergeCell ref="H157:I157"/>
    <mergeCell ref="J157:L157"/>
    <mergeCell ref="M157:O157"/>
    <mergeCell ref="P160:Q160"/>
    <mergeCell ref="R160:S160"/>
    <mergeCell ref="T160:AA160"/>
    <mergeCell ref="AB160:AF160"/>
    <mergeCell ref="AG160:AI160"/>
    <mergeCell ref="AK160:AP160"/>
    <mergeCell ref="B160:C160"/>
    <mergeCell ref="D160:E160"/>
    <mergeCell ref="F160:G160"/>
    <mergeCell ref="H160:I160"/>
    <mergeCell ref="J160:L160"/>
    <mergeCell ref="M160:O160"/>
    <mergeCell ref="P159:Q159"/>
    <mergeCell ref="R159:S159"/>
    <mergeCell ref="T159:AA159"/>
    <mergeCell ref="AB159:AF159"/>
    <mergeCell ref="AG159:AI159"/>
    <mergeCell ref="AK159:AP159"/>
    <mergeCell ref="B159:C159"/>
    <mergeCell ref="D159:E159"/>
    <mergeCell ref="F159:G159"/>
    <mergeCell ref="H159:I159"/>
    <mergeCell ref="J159:L159"/>
    <mergeCell ref="M159:O159"/>
    <mergeCell ref="P162:Q162"/>
    <mergeCell ref="R162:S162"/>
    <mergeCell ref="T162:AA162"/>
    <mergeCell ref="AB162:AF162"/>
    <mergeCell ref="AG162:AI162"/>
    <mergeCell ref="AK162:AP162"/>
    <mergeCell ref="B162:C162"/>
    <mergeCell ref="D162:E162"/>
    <mergeCell ref="F162:G162"/>
    <mergeCell ref="H162:I162"/>
    <mergeCell ref="J162:L162"/>
    <mergeCell ref="M162:O162"/>
    <mergeCell ref="P161:Q161"/>
    <mergeCell ref="R161:S161"/>
    <mergeCell ref="T161:AA161"/>
    <mergeCell ref="AB161:AF161"/>
    <mergeCell ref="AG161:AI161"/>
    <mergeCell ref="AK161:AP161"/>
    <mergeCell ref="B161:C161"/>
    <mergeCell ref="D161:E161"/>
    <mergeCell ref="F161:G161"/>
    <mergeCell ref="H161:I161"/>
    <mergeCell ref="J161:L161"/>
    <mergeCell ref="M161:O161"/>
    <mergeCell ref="P164:Q164"/>
    <mergeCell ref="R164:S164"/>
    <mergeCell ref="T164:AA164"/>
    <mergeCell ref="AB164:AF164"/>
    <mergeCell ref="AG164:AI164"/>
    <mergeCell ref="AK164:AP164"/>
    <mergeCell ref="B164:C164"/>
    <mergeCell ref="D164:E164"/>
    <mergeCell ref="F164:G164"/>
    <mergeCell ref="H164:I164"/>
    <mergeCell ref="J164:L164"/>
    <mergeCell ref="M164:O164"/>
    <mergeCell ref="P163:Q163"/>
    <mergeCell ref="R163:S163"/>
    <mergeCell ref="T163:AA163"/>
    <mergeCell ref="AB163:AF163"/>
    <mergeCell ref="AG163:AI163"/>
    <mergeCell ref="AK163:AP163"/>
    <mergeCell ref="B163:C163"/>
    <mergeCell ref="D163:E163"/>
    <mergeCell ref="F163:G163"/>
    <mergeCell ref="H163:I163"/>
    <mergeCell ref="J163:L163"/>
    <mergeCell ref="M163:O163"/>
    <mergeCell ref="P166:Q166"/>
    <mergeCell ref="R166:S166"/>
    <mergeCell ref="T166:AA166"/>
    <mergeCell ref="AB166:AF166"/>
    <mergeCell ref="AG166:AI166"/>
    <mergeCell ref="AK166:AP166"/>
    <mergeCell ref="B166:C166"/>
    <mergeCell ref="D166:E166"/>
    <mergeCell ref="F166:G166"/>
    <mergeCell ref="H166:I166"/>
    <mergeCell ref="J166:L166"/>
    <mergeCell ref="M166:O166"/>
    <mergeCell ref="P165:Q165"/>
    <mergeCell ref="R165:S165"/>
    <mergeCell ref="T165:AA165"/>
    <mergeCell ref="AB165:AF165"/>
    <mergeCell ref="AG165:AI165"/>
    <mergeCell ref="AK165:AP165"/>
    <mergeCell ref="B165:C165"/>
    <mergeCell ref="D165:E165"/>
    <mergeCell ref="F165:G165"/>
    <mergeCell ref="H165:I165"/>
    <mergeCell ref="J165:L165"/>
    <mergeCell ref="M165:O165"/>
    <mergeCell ref="P168:Q168"/>
    <mergeCell ref="R168:S168"/>
    <mergeCell ref="T168:AA168"/>
    <mergeCell ref="AB168:AF168"/>
    <mergeCell ref="AG168:AI168"/>
    <mergeCell ref="AK168:AP168"/>
    <mergeCell ref="B168:C168"/>
    <mergeCell ref="D168:E168"/>
    <mergeCell ref="F168:G168"/>
    <mergeCell ref="H168:I168"/>
    <mergeCell ref="J168:L168"/>
    <mergeCell ref="M168:O168"/>
    <mergeCell ref="P167:Q167"/>
    <mergeCell ref="R167:S167"/>
    <mergeCell ref="T167:AA167"/>
    <mergeCell ref="AB167:AF167"/>
    <mergeCell ref="AG167:AI167"/>
    <mergeCell ref="AK167:AP167"/>
    <mergeCell ref="B167:C167"/>
    <mergeCell ref="D167:E167"/>
    <mergeCell ref="F167:G167"/>
    <mergeCell ref="H167:I167"/>
    <mergeCell ref="J167:L167"/>
    <mergeCell ref="M167:O167"/>
    <mergeCell ref="P170:Q170"/>
    <mergeCell ref="R170:S170"/>
    <mergeCell ref="T170:AA170"/>
    <mergeCell ref="AB170:AF170"/>
    <mergeCell ref="AG170:AI170"/>
    <mergeCell ref="AK170:AP170"/>
    <mergeCell ref="B170:C170"/>
    <mergeCell ref="D170:E170"/>
    <mergeCell ref="F170:G170"/>
    <mergeCell ref="H170:I170"/>
    <mergeCell ref="J170:L170"/>
    <mergeCell ref="M170:O170"/>
    <mergeCell ref="P169:Q169"/>
    <mergeCell ref="R169:S169"/>
    <mergeCell ref="T169:AA169"/>
    <mergeCell ref="AB169:AF169"/>
    <mergeCell ref="AG169:AI169"/>
    <mergeCell ref="AK169:AP169"/>
    <mergeCell ref="B169:C169"/>
    <mergeCell ref="D169:E169"/>
    <mergeCell ref="F169:G169"/>
    <mergeCell ref="H169:I169"/>
    <mergeCell ref="J169:L169"/>
    <mergeCell ref="M169:O169"/>
    <mergeCell ref="P172:Q172"/>
    <mergeCell ref="R172:S172"/>
    <mergeCell ref="T172:AA172"/>
    <mergeCell ref="AB172:AF172"/>
    <mergeCell ref="AG172:AI172"/>
    <mergeCell ref="AK172:AP172"/>
    <mergeCell ref="B172:C172"/>
    <mergeCell ref="D172:E172"/>
    <mergeCell ref="F172:G172"/>
    <mergeCell ref="H172:I172"/>
    <mergeCell ref="J172:L172"/>
    <mergeCell ref="M172:O172"/>
    <mergeCell ref="P171:Q171"/>
    <mergeCell ref="R171:S171"/>
    <mergeCell ref="T171:AA171"/>
    <mergeCell ref="AB171:AF171"/>
    <mergeCell ref="AG171:AI171"/>
    <mergeCell ref="AK171:AP171"/>
    <mergeCell ref="B171:C171"/>
    <mergeCell ref="D171:E171"/>
    <mergeCell ref="F171:G171"/>
    <mergeCell ref="H171:I171"/>
    <mergeCell ref="J171:L171"/>
    <mergeCell ref="M171:O171"/>
    <mergeCell ref="P174:Q174"/>
    <mergeCell ref="R174:S174"/>
    <mergeCell ref="T174:AA174"/>
    <mergeCell ref="AB174:AF174"/>
    <mergeCell ref="AG174:AI174"/>
    <mergeCell ref="AK174:AP174"/>
    <mergeCell ref="B174:C174"/>
    <mergeCell ref="D174:E174"/>
    <mergeCell ref="F174:G174"/>
    <mergeCell ref="H174:I174"/>
    <mergeCell ref="J174:L174"/>
    <mergeCell ref="M174:O174"/>
    <mergeCell ref="P173:Q173"/>
    <mergeCell ref="R173:S173"/>
    <mergeCell ref="T173:AA173"/>
    <mergeCell ref="AB173:AF173"/>
    <mergeCell ref="AG173:AI173"/>
    <mergeCell ref="AK173:AP173"/>
    <mergeCell ref="B173:C173"/>
    <mergeCell ref="D173:E173"/>
    <mergeCell ref="F173:G173"/>
    <mergeCell ref="H173:I173"/>
    <mergeCell ref="J173:L173"/>
    <mergeCell ref="M173:O173"/>
    <mergeCell ref="P176:Q176"/>
    <mergeCell ref="R176:S176"/>
    <mergeCell ref="T176:AA176"/>
    <mergeCell ref="AB176:AF176"/>
    <mergeCell ref="AG176:AI176"/>
    <mergeCell ref="AK176:AP176"/>
    <mergeCell ref="B176:C176"/>
    <mergeCell ref="D176:E176"/>
    <mergeCell ref="F176:G176"/>
    <mergeCell ref="H176:I176"/>
    <mergeCell ref="J176:L176"/>
    <mergeCell ref="M176:O176"/>
    <mergeCell ref="P175:Q175"/>
    <mergeCell ref="R175:S175"/>
    <mergeCell ref="T175:AA175"/>
    <mergeCell ref="AB175:AF175"/>
    <mergeCell ref="AG175:AI175"/>
    <mergeCell ref="AK175:AP175"/>
    <mergeCell ref="B175:C175"/>
    <mergeCell ref="D175:E175"/>
    <mergeCell ref="F175:G175"/>
    <mergeCell ref="H175:I175"/>
    <mergeCell ref="J175:L175"/>
    <mergeCell ref="M175:O175"/>
    <mergeCell ref="P178:Q178"/>
    <mergeCell ref="R178:S178"/>
    <mergeCell ref="T178:AA178"/>
    <mergeCell ref="AB178:AF178"/>
    <mergeCell ref="AG178:AI178"/>
    <mergeCell ref="AK178:AP178"/>
    <mergeCell ref="B178:C178"/>
    <mergeCell ref="D178:E178"/>
    <mergeCell ref="F178:G178"/>
    <mergeCell ref="H178:I178"/>
    <mergeCell ref="J178:L178"/>
    <mergeCell ref="M178:O178"/>
    <mergeCell ref="P177:Q177"/>
    <mergeCell ref="R177:S177"/>
    <mergeCell ref="T177:AA177"/>
    <mergeCell ref="AB177:AF177"/>
    <mergeCell ref="AG177:AI177"/>
    <mergeCell ref="AK177:AP177"/>
    <mergeCell ref="B177:C177"/>
    <mergeCell ref="D177:E177"/>
    <mergeCell ref="F177:G177"/>
    <mergeCell ref="H177:I177"/>
    <mergeCell ref="J177:L177"/>
    <mergeCell ref="M177:O177"/>
    <mergeCell ref="P180:Q180"/>
    <mergeCell ref="R180:S180"/>
    <mergeCell ref="T180:AA180"/>
    <mergeCell ref="AB180:AF180"/>
    <mergeCell ref="AG180:AI180"/>
    <mergeCell ref="AK180:AP180"/>
    <mergeCell ref="B180:C180"/>
    <mergeCell ref="D180:E180"/>
    <mergeCell ref="F180:G180"/>
    <mergeCell ref="H180:I180"/>
    <mergeCell ref="J180:L180"/>
    <mergeCell ref="M180:O180"/>
    <mergeCell ref="P179:Q179"/>
    <mergeCell ref="R179:S179"/>
    <mergeCell ref="T179:AA179"/>
    <mergeCell ref="AB179:AF179"/>
    <mergeCell ref="AG179:AI179"/>
    <mergeCell ref="AK179:AP179"/>
    <mergeCell ref="B179:C179"/>
    <mergeCell ref="D179:E179"/>
    <mergeCell ref="F179:G179"/>
    <mergeCell ref="H179:I179"/>
    <mergeCell ref="J179:L179"/>
    <mergeCell ref="M179:O179"/>
    <mergeCell ref="P182:Q182"/>
    <mergeCell ref="R182:S182"/>
    <mergeCell ref="T182:AA182"/>
    <mergeCell ref="AB182:AF182"/>
    <mergeCell ref="AG182:AI182"/>
    <mergeCell ref="AK182:AP182"/>
    <mergeCell ref="B182:C182"/>
    <mergeCell ref="D182:E182"/>
    <mergeCell ref="F182:G182"/>
    <mergeCell ref="H182:I182"/>
    <mergeCell ref="J182:L182"/>
    <mergeCell ref="M182:O182"/>
    <mergeCell ref="P181:Q181"/>
    <mergeCell ref="R181:S181"/>
    <mergeCell ref="T181:AA181"/>
    <mergeCell ref="AB181:AF181"/>
    <mergeCell ref="AG181:AI181"/>
    <mergeCell ref="AK181:AP181"/>
    <mergeCell ref="B181:C181"/>
    <mergeCell ref="D181:E181"/>
    <mergeCell ref="F181:G181"/>
    <mergeCell ref="H181:I181"/>
    <mergeCell ref="J181:L181"/>
    <mergeCell ref="M181:O181"/>
    <mergeCell ref="P184:Q184"/>
    <mergeCell ref="R184:S184"/>
    <mergeCell ref="T184:AA184"/>
    <mergeCell ref="AB184:AF184"/>
    <mergeCell ref="AG184:AI184"/>
    <mergeCell ref="AK184:AP184"/>
    <mergeCell ref="B184:C184"/>
    <mergeCell ref="D184:E184"/>
    <mergeCell ref="F184:G184"/>
    <mergeCell ref="H184:I184"/>
    <mergeCell ref="J184:L184"/>
    <mergeCell ref="M184:O184"/>
    <mergeCell ref="P183:Q183"/>
    <mergeCell ref="R183:S183"/>
    <mergeCell ref="T183:AA183"/>
    <mergeCell ref="AB183:AF183"/>
    <mergeCell ref="AG183:AI183"/>
    <mergeCell ref="AK183:AP183"/>
    <mergeCell ref="B183:C183"/>
    <mergeCell ref="D183:E183"/>
    <mergeCell ref="F183:G183"/>
    <mergeCell ref="H183:I183"/>
    <mergeCell ref="J183:L183"/>
    <mergeCell ref="M183:O183"/>
    <mergeCell ref="P186:Q186"/>
    <mergeCell ref="R186:S186"/>
    <mergeCell ref="T186:AA186"/>
    <mergeCell ref="AB186:AF186"/>
    <mergeCell ref="AG186:AI186"/>
    <mergeCell ref="AK186:AP186"/>
    <mergeCell ref="B186:C186"/>
    <mergeCell ref="D186:E186"/>
    <mergeCell ref="F186:G186"/>
    <mergeCell ref="H186:I186"/>
    <mergeCell ref="J186:L186"/>
    <mergeCell ref="M186:O186"/>
    <mergeCell ref="P185:Q185"/>
    <mergeCell ref="R185:S185"/>
    <mergeCell ref="T185:AA185"/>
    <mergeCell ref="AB185:AF185"/>
    <mergeCell ref="AG185:AI185"/>
    <mergeCell ref="AK185:AP185"/>
    <mergeCell ref="B185:C185"/>
    <mergeCell ref="D185:E185"/>
    <mergeCell ref="F185:G185"/>
    <mergeCell ref="H185:I185"/>
    <mergeCell ref="J185:L185"/>
    <mergeCell ref="M185:O185"/>
    <mergeCell ref="P188:Q188"/>
    <mergeCell ref="R188:S188"/>
    <mergeCell ref="T188:AA188"/>
    <mergeCell ref="AB188:AF188"/>
    <mergeCell ref="AG188:AI188"/>
    <mergeCell ref="AK188:AP188"/>
    <mergeCell ref="B188:C188"/>
    <mergeCell ref="D188:E188"/>
    <mergeCell ref="F188:G188"/>
    <mergeCell ref="H188:I188"/>
    <mergeCell ref="J188:L188"/>
    <mergeCell ref="M188:O188"/>
    <mergeCell ref="P187:Q187"/>
    <mergeCell ref="R187:S187"/>
    <mergeCell ref="T187:AA187"/>
    <mergeCell ref="AB187:AF187"/>
    <mergeCell ref="AG187:AI187"/>
    <mergeCell ref="AK187:AP187"/>
    <mergeCell ref="B187:C187"/>
    <mergeCell ref="D187:E187"/>
    <mergeCell ref="F187:G187"/>
    <mergeCell ref="H187:I187"/>
    <mergeCell ref="J187:L187"/>
    <mergeCell ref="M187:O187"/>
    <mergeCell ref="P190:Q190"/>
    <mergeCell ref="R190:S190"/>
    <mergeCell ref="T190:AA190"/>
    <mergeCell ref="AB190:AF190"/>
    <mergeCell ref="AG190:AI190"/>
    <mergeCell ref="AK190:AP190"/>
    <mergeCell ref="B190:C190"/>
    <mergeCell ref="D190:E190"/>
    <mergeCell ref="F190:G190"/>
    <mergeCell ref="H190:I190"/>
    <mergeCell ref="J190:L190"/>
    <mergeCell ref="M190:O190"/>
    <mergeCell ref="P189:Q189"/>
    <mergeCell ref="R189:S189"/>
    <mergeCell ref="T189:AA189"/>
    <mergeCell ref="AB189:AF189"/>
    <mergeCell ref="AG189:AI189"/>
    <mergeCell ref="AK189:AP189"/>
    <mergeCell ref="B189:C189"/>
    <mergeCell ref="D189:E189"/>
    <mergeCell ref="F189:G189"/>
    <mergeCell ref="H189:I189"/>
    <mergeCell ref="J189:L189"/>
    <mergeCell ref="M189:O189"/>
    <mergeCell ref="P192:Q192"/>
    <mergeCell ref="R192:S192"/>
    <mergeCell ref="T192:AA192"/>
    <mergeCell ref="AB192:AF192"/>
    <mergeCell ref="AG192:AI192"/>
    <mergeCell ref="AK192:AP192"/>
    <mergeCell ref="B192:C192"/>
    <mergeCell ref="D192:E192"/>
    <mergeCell ref="F192:G192"/>
    <mergeCell ref="H192:I192"/>
    <mergeCell ref="J192:L192"/>
    <mergeCell ref="M192:O192"/>
    <mergeCell ref="P191:Q191"/>
    <mergeCell ref="R191:S191"/>
    <mergeCell ref="T191:AA191"/>
    <mergeCell ref="AB191:AF191"/>
    <mergeCell ref="AG191:AI191"/>
    <mergeCell ref="AK191:AP191"/>
    <mergeCell ref="B191:C191"/>
    <mergeCell ref="D191:E191"/>
    <mergeCell ref="F191:G191"/>
    <mergeCell ref="H191:I191"/>
    <mergeCell ref="J191:L191"/>
    <mergeCell ref="M191:O191"/>
    <mergeCell ref="P194:Q194"/>
    <mergeCell ref="R194:S194"/>
    <mergeCell ref="T194:AA194"/>
    <mergeCell ref="AB194:AF194"/>
    <mergeCell ref="AG194:AI194"/>
    <mergeCell ref="AK194:AP194"/>
    <mergeCell ref="B194:C194"/>
    <mergeCell ref="D194:E194"/>
    <mergeCell ref="F194:G194"/>
    <mergeCell ref="H194:I194"/>
    <mergeCell ref="J194:L194"/>
    <mergeCell ref="M194:O194"/>
    <mergeCell ref="P193:Q193"/>
    <mergeCell ref="R193:S193"/>
    <mergeCell ref="T193:AA193"/>
    <mergeCell ref="AB193:AF193"/>
    <mergeCell ref="AG193:AI193"/>
    <mergeCell ref="AK193:AP193"/>
    <mergeCell ref="B193:C193"/>
    <mergeCell ref="D193:E193"/>
    <mergeCell ref="F193:G193"/>
    <mergeCell ref="H193:I193"/>
    <mergeCell ref="J193:L193"/>
    <mergeCell ref="M193:O193"/>
    <mergeCell ref="P196:Q196"/>
    <mergeCell ref="R196:S196"/>
    <mergeCell ref="T196:AA196"/>
    <mergeCell ref="AB196:AF196"/>
    <mergeCell ref="AG196:AI196"/>
    <mergeCell ref="AK196:AP196"/>
    <mergeCell ref="B196:C196"/>
    <mergeCell ref="D196:E196"/>
    <mergeCell ref="F196:G196"/>
    <mergeCell ref="H196:I196"/>
    <mergeCell ref="J196:L196"/>
    <mergeCell ref="M196:O196"/>
    <mergeCell ref="P195:Q195"/>
    <mergeCell ref="R195:S195"/>
    <mergeCell ref="T195:AA195"/>
    <mergeCell ref="AB195:AF195"/>
    <mergeCell ref="AG195:AI195"/>
    <mergeCell ref="AK195:AP195"/>
    <mergeCell ref="B195:C195"/>
    <mergeCell ref="D195:E195"/>
    <mergeCell ref="F195:G195"/>
    <mergeCell ref="H195:I195"/>
    <mergeCell ref="J195:L195"/>
    <mergeCell ref="M195:O195"/>
    <mergeCell ref="P198:Q198"/>
    <mergeCell ref="R198:S198"/>
    <mergeCell ref="T198:AA198"/>
    <mergeCell ref="AB198:AF198"/>
    <mergeCell ref="AG198:AI198"/>
    <mergeCell ref="AK198:AP198"/>
    <mergeCell ref="B198:C198"/>
    <mergeCell ref="D198:E198"/>
    <mergeCell ref="F198:G198"/>
    <mergeCell ref="H198:I198"/>
    <mergeCell ref="J198:L198"/>
    <mergeCell ref="M198:O198"/>
    <mergeCell ref="P197:Q197"/>
    <mergeCell ref="R197:S197"/>
    <mergeCell ref="T197:AA197"/>
    <mergeCell ref="AB197:AF197"/>
    <mergeCell ref="AG197:AI197"/>
    <mergeCell ref="AK197:AP197"/>
    <mergeCell ref="B197:C197"/>
    <mergeCell ref="D197:E197"/>
    <mergeCell ref="F197:G197"/>
    <mergeCell ref="H197:I197"/>
    <mergeCell ref="J197:L197"/>
    <mergeCell ref="M197:O197"/>
    <mergeCell ref="P200:Q200"/>
    <mergeCell ref="R200:S200"/>
    <mergeCell ref="T200:AA200"/>
    <mergeCell ref="AB200:AF200"/>
    <mergeCell ref="AG200:AI200"/>
    <mergeCell ref="AK200:AP200"/>
    <mergeCell ref="B200:C200"/>
    <mergeCell ref="D200:E200"/>
    <mergeCell ref="F200:G200"/>
    <mergeCell ref="H200:I200"/>
    <mergeCell ref="J200:L200"/>
    <mergeCell ref="M200:O200"/>
    <mergeCell ref="P199:Q199"/>
    <mergeCell ref="R199:S199"/>
    <mergeCell ref="T199:AA199"/>
    <mergeCell ref="AB199:AF199"/>
    <mergeCell ref="AG199:AI199"/>
    <mergeCell ref="AK199:AP199"/>
    <mergeCell ref="B199:C199"/>
    <mergeCell ref="D199:E199"/>
    <mergeCell ref="F199:G199"/>
    <mergeCell ref="H199:I199"/>
    <mergeCell ref="J199:L199"/>
    <mergeCell ref="M199:O199"/>
    <mergeCell ref="P202:Q202"/>
    <mergeCell ref="R202:S202"/>
    <mergeCell ref="T202:AA202"/>
    <mergeCell ref="AB202:AF202"/>
    <mergeCell ref="AG202:AI202"/>
    <mergeCell ref="AK202:AP202"/>
    <mergeCell ref="B202:C202"/>
    <mergeCell ref="D202:E202"/>
    <mergeCell ref="F202:G202"/>
    <mergeCell ref="H202:I202"/>
    <mergeCell ref="J202:L202"/>
    <mergeCell ref="M202:O202"/>
    <mergeCell ref="P201:Q201"/>
    <mergeCell ref="R201:S201"/>
    <mergeCell ref="T201:AA201"/>
    <mergeCell ref="AB201:AF201"/>
    <mergeCell ref="AG201:AI201"/>
    <mergeCell ref="AK201:AP201"/>
    <mergeCell ref="B201:C201"/>
    <mergeCell ref="D201:E201"/>
    <mergeCell ref="F201:G201"/>
    <mergeCell ref="H201:I201"/>
    <mergeCell ref="J201:L201"/>
    <mergeCell ref="M201:O201"/>
    <mergeCell ref="P204:Q204"/>
    <mergeCell ref="R204:S204"/>
    <mergeCell ref="T204:AA204"/>
    <mergeCell ref="AB204:AF204"/>
    <mergeCell ref="AG204:AI204"/>
    <mergeCell ref="AK204:AP204"/>
    <mergeCell ref="B204:C204"/>
    <mergeCell ref="D204:E204"/>
    <mergeCell ref="F204:G204"/>
    <mergeCell ref="H204:I204"/>
    <mergeCell ref="J204:L204"/>
    <mergeCell ref="M204:O204"/>
    <mergeCell ref="P203:Q203"/>
    <mergeCell ref="R203:S203"/>
    <mergeCell ref="T203:AA203"/>
    <mergeCell ref="AB203:AF203"/>
    <mergeCell ref="AG203:AI203"/>
    <mergeCell ref="AK203:AP203"/>
    <mergeCell ref="B203:C203"/>
    <mergeCell ref="D203:E203"/>
    <mergeCell ref="F203:G203"/>
    <mergeCell ref="H203:I203"/>
    <mergeCell ref="J203:L203"/>
    <mergeCell ref="M203:O203"/>
    <mergeCell ref="P206:Q206"/>
    <mergeCell ref="R206:S206"/>
    <mergeCell ref="T206:AA206"/>
    <mergeCell ref="AB206:AF206"/>
    <mergeCell ref="AG206:AI206"/>
    <mergeCell ref="AK206:AP206"/>
    <mergeCell ref="B206:C206"/>
    <mergeCell ref="D206:E206"/>
    <mergeCell ref="F206:G206"/>
    <mergeCell ref="H206:I206"/>
    <mergeCell ref="J206:L206"/>
    <mergeCell ref="M206:O206"/>
    <mergeCell ref="P205:Q205"/>
    <mergeCell ref="R205:S205"/>
    <mergeCell ref="T205:AA205"/>
    <mergeCell ref="AB205:AF205"/>
    <mergeCell ref="AG205:AI205"/>
    <mergeCell ref="AK205:AP205"/>
    <mergeCell ref="B205:C205"/>
    <mergeCell ref="D205:E205"/>
    <mergeCell ref="F205:G205"/>
    <mergeCell ref="H205:I205"/>
    <mergeCell ref="J205:L205"/>
    <mergeCell ref="M205:O205"/>
    <mergeCell ref="P208:Q208"/>
    <mergeCell ref="R208:S208"/>
    <mergeCell ref="T208:AA208"/>
    <mergeCell ref="AB208:AF208"/>
    <mergeCell ref="AG208:AI208"/>
    <mergeCell ref="AK208:AP208"/>
    <mergeCell ref="B208:C208"/>
    <mergeCell ref="D208:E208"/>
    <mergeCell ref="F208:G208"/>
    <mergeCell ref="H208:I208"/>
    <mergeCell ref="J208:L208"/>
    <mergeCell ref="M208:O208"/>
    <mergeCell ref="P207:Q207"/>
    <mergeCell ref="R207:S207"/>
    <mergeCell ref="T207:AA207"/>
    <mergeCell ref="AB207:AF207"/>
    <mergeCell ref="AG207:AI207"/>
    <mergeCell ref="AK207:AP207"/>
    <mergeCell ref="B207:C207"/>
    <mergeCell ref="D207:E207"/>
    <mergeCell ref="F207:G207"/>
    <mergeCell ref="H207:I207"/>
    <mergeCell ref="J207:L207"/>
    <mergeCell ref="M207:O207"/>
    <mergeCell ref="P210:Q210"/>
    <mergeCell ref="R210:S210"/>
    <mergeCell ref="T210:AA210"/>
    <mergeCell ref="AB210:AF210"/>
    <mergeCell ref="AG210:AI210"/>
    <mergeCell ref="AK210:AP210"/>
    <mergeCell ref="B210:C210"/>
    <mergeCell ref="D210:E210"/>
    <mergeCell ref="F210:G210"/>
    <mergeCell ref="H210:I210"/>
    <mergeCell ref="J210:L210"/>
    <mergeCell ref="M210:O210"/>
    <mergeCell ref="P209:Q209"/>
    <mergeCell ref="R209:S209"/>
    <mergeCell ref="T209:AA209"/>
    <mergeCell ref="AB209:AF209"/>
    <mergeCell ref="AG209:AI209"/>
    <mergeCell ref="AK209:AP209"/>
    <mergeCell ref="B209:C209"/>
    <mergeCell ref="D209:E209"/>
    <mergeCell ref="F209:G209"/>
    <mergeCell ref="H209:I209"/>
    <mergeCell ref="J209:L209"/>
    <mergeCell ref="M209:O209"/>
    <mergeCell ref="P212:Q212"/>
    <mergeCell ref="R212:S212"/>
    <mergeCell ref="T212:AA212"/>
    <mergeCell ref="AB212:AF212"/>
    <mergeCell ref="AG212:AI212"/>
    <mergeCell ref="AK212:AP212"/>
    <mergeCell ref="B212:C212"/>
    <mergeCell ref="D212:E212"/>
    <mergeCell ref="F212:G212"/>
    <mergeCell ref="H212:I212"/>
    <mergeCell ref="J212:L212"/>
    <mergeCell ref="M212:O212"/>
    <mergeCell ref="P211:Q211"/>
    <mergeCell ref="R211:S211"/>
    <mergeCell ref="T211:AA211"/>
    <mergeCell ref="AB211:AF211"/>
    <mergeCell ref="AG211:AI211"/>
    <mergeCell ref="AK211:AP211"/>
    <mergeCell ref="B211:C211"/>
    <mergeCell ref="D211:E211"/>
    <mergeCell ref="F211:G211"/>
    <mergeCell ref="H211:I211"/>
    <mergeCell ref="J211:L211"/>
    <mergeCell ref="M211:O211"/>
    <mergeCell ref="P214:Q214"/>
    <mergeCell ref="R214:S214"/>
    <mergeCell ref="T214:AA214"/>
    <mergeCell ref="AB214:AF214"/>
    <mergeCell ref="AG214:AI214"/>
    <mergeCell ref="AK214:AP214"/>
    <mergeCell ref="B214:C214"/>
    <mergeCell ref="D214:E214"/>
    <mergeCell ref="F214:G214"/>
    <mergeCell ref="H214:I214"/>
    <mergeCell ref="J214:L214"/>
    <mergeCell ref="M214:O214"/>
    <mergeCell ref="P213:Q213"/>
    <mergeCell ref="R213:S213"/>
    <mergeCell ref="T213:AA213"/>
    <mergeCell ref="AB213:AF213"/>
    <mergeCell ref="AG213:AI213"/>
    <mergeCell ref="AK213:AP213"/>
    <mergeCell ref="B213:C213"/>
    <mergeCell ref="D213:E213"/>
    <mergeCell ref="F213:G213"/>
    <mergeCell ref="H213:I213"/>
    <mergeCell ref="J213:L213"/>
    <mergeCell ref="M213:O213"/>
    <mergeCell ref="P216:Q216"/>
    <mergeCell ref="R216:S216"/>
    <mergeCell ref="T216:AA216"/>
    <mergeCell ref="AB216:AF216"/>
    <mergeCell ref="AG216:AI216"/>
    <mergeCell ref="AK216:AP216"/>
    <mergeCell ref="B216:C216"/>
    <mergeCell ref="D216:E216"/>
    <mergeCell ref="F216:G216"/>
    <mergeCell ref="H216:I216"/>
    <mergeCell ref="J216:L216"/>
    <mergeCell ref="M216:O216"/>
    <mergeCell ref="P215:Q215"/>
    <mergeCell ref="R215:S215"/>
    <mergeCell ref="T215:AA215"/>
    <mergeCell ref="AB215:AF215"/>
    <mergeCell ref="AG215:AI215"/>
    <mergeCell ref="AK215:AP215"/>
    <mergeCell ref="B215:C215"/>
    <mergeCell ref="D215:E215"/>
    <mergeCell ref="F215:G215"/>
    <mergeCell ref="H215:I215"/>
    <mergeCell ref="J215:L215"/>
    <mergeCell ref="M215:O215"/>
    <mergeCell ref="P218:Q218"/>
    <mergeCell ref="R218:S218"/>
    <mergeCell ref="T218:AA218"/>
    <mergeCell ref="AB218:AF218"/>
    <mergeCell ref="AG218:AI218"/>
    <mergeCell ref="AK218:AP218"/>
    <mergeCell ref="B218:C218"/>
    <mergeCell ref="D218:E218"/>
    <mergeCell ref="F218:G218"/>
    <mergeCell ref="H218:I218"/>
    <mergeCell ref="J218:L218"/>
    <mergeCell ref="M218:O218"/>
    <mergeCell ref="P217:Q217"/>
    <mergeCell ref="R217:S217"/>
    <mergeCell ref="T217:AA217"/>
    <mergeCell ref="AB217:AF217"/>
    <mergeCell ref="AG217:AI217"/>
    <mergeCell ref="AK217:AP217"/>
    <mergeCell ref="B217:C217"/>
    <mergeCell ref="D217:E217"/>
    <mergeCell ref="F217:G217"/>
    <mergeCell ref="H217:I217"/>
    <mergeCell ref="J217:L217"/>
    <mergeCell ref="M217:O217"/>
    <mergeCell ref="P220:Q220"/>
    <mergeCell ref="R220:S220"/>
    <mergeCell ref="T220:AA220"/>
    <mergeCell ref="AB220:AF220"/>
    <mergeCell ref="AG220:AI220"/>
    <mergeCell ref="AK220:AP220"/>
    <mergeCell ref="B220:C220"/>
    <mergeCell ref="D220:E220"/>
    <mergeCell ref="F220:G220"/>
    <mergeCell ref="H220:I220"/>
    <mergeCell ref="J220:L220"/>
    <mergeCell ref="M220:O220"/>
    <mergeCell ref="P219:Q219"/>
    <mergeCell ref="R219:S219"/>
    <mergeCell ref="T219:AA219"/>
    <mergeCell ref="AB219:AF219"/>
    <mergeCell ref="AG219:AI219"/>
    <mergeCell ref="AK219:AP219"/>
    <mergeCell ref="B219:C219"/>
    <mergeCell ref="D219:E219"/>
    <mergeCell ref="F219:G219"/>
    <mergeCell ref="H219:I219"/>
    <mergeCell ref="J219:L219"/>
    <mergeCell ref="M219:O219"/>
    <mergeCell ref="P222:Q222"/>
    <mergeCell ref="R222:S222"/>
    <mergeCell ref="T222:AA222"/>
    <mergeCell ref="AB222:AF222"/>
    <mergeCell ref="AG222:AI222"/>
    <mergeCell ref="AK222:AP222"/>
    <mergeCell ref="B222:C222"/>
    <mergeCell ref="D222:E222"/>
    <mergeCell ref="F222:G222"/>
    <mergeCell ref="H222:I222"/>
    <mergeCell ref="J222:L222"/>
    <mergeCell ref="M222:O222"/>
    <mergeCell ref="P221:Q221"/>
    <mergeCell ref="R221:S221"/>
    <mergeCell ref="T221:AA221"/>
    <mergeCell ref="AB221:AF221"/>
    <mergeCell ref="AG221:AI221"/>
    <mergeCell ref="AK221:AP221"/>
    <mergeCell ref="B221:C221"/>
    <mergeCell ref="D221:E221"/>
    <mergeCell ref="F221:G221"/>
    <mergeCell ref="H221:I221"/>
    <mergeCell ref="J221:L221"/>
    <mergeCell ref="M221:O221"/>
    <mergeCell ref="K224:L224"/>
    <mergeCell ref="M224:N224"/>
    <mergeCell ref="AB224:AC224"/>
    <mergeCell ref="AD224:AE224"/>
    <mergeCell ref="AN224:AP224"/>
    <mergeCell ref="AT224:AU224"/>
    <mergeCell ref="P223:Q223"/>
    <mergeCell ref="R223:S223"/>
    <mergeCell ref="T223:AA223"/>
    <mergeCell ref="AB223:AF223"/>
    <mergeCell ref="AG223:AI223"/>
    <mergeCell ref="AK223:AP223"/>
    <mergeCell ref="B223:C223"/>
    <mergeCell ref="D223:E223"/>
    <mergeCell ref="F223:G223"/>
    <mergeCell ref="H223:I223"/>
    <mergeCell ref="J223:L223"/>
    <mergeCell ref="M223:O223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A223"/>
  <sheetViews>
    <sheetView topLeftCell="A11" workbookViewId="0">
      <selection activeCell="A25" sqref="A25"/>
    </sheetView>
  </sheetViews>
  <sheetFormatPr baseColWidth="10" defaultRowHeight="18" outlineLevelRow="3" x14ac:dyDescent="0.25"/>
  <cols>
    <col min="1" max="1" width="9.42578125" style="62" customWidth="1"/>
    <col min="2" max="2" width="25.7109375" style="326" customWidth="1"/>
    <col min="3" max="3" width="25.5703125" style="60" customWidth="1"/>
    <col min="4" max="4" width="8.140625" style="61" customWidth="1"/>
    <col min="5" max="5" width="79.5703125" style="358" customWidth="1"/>
    <col min="6" max="6" width="32.5703125" style="811" customWidth="1"/>
    <col min="7" max="7" width="11.85546875" style="810" bestFit="1" customWidth="1"/>
    <col min="8" max="8" width="34.42578125" style="810" bestFit="1" customWidth="1"/>
    <col min="9" max="9" width="28" style="810" bestFit="1" customWidth="1"/>
    <col min="10" max="10" width="33.140625" style="810" bestFit="1" customWidth="1"/>
    <col min="11" max="11" width="31.85546875" style="811" bestFit="1" customWidth="1"/>
    <col min="12" max="12" width="34.42578125" style="812" bestFit="1" customWidth="1"/>
    <col min="13" max="13" width="26.85546875" style="810" bestFit="1" customWidth="1"/>
    <col min="14" max="14" width="33.140625" style="810" bestFit="1" customWidth="1"/>
    <col min="15" max="15" width="26.85546875" style="810" bestFit="1" customWidth="1"/>
    <col min="16" max="16" width="6.85546875" style="813" customWidth="1"/>
    <col min="17" max="18" width="32.28515625" style="62" hidden="1" customWidth="1"/>
    <col min="19" max="19" width="24.140625" style="813" bestFit="1" customWidth="1"/>
    <col min="20" max="20" width="26" style="813" customWidth="1"/>
    <col min="21" max="21" width="24.140625" style="813" bestFit="1" customWidth="1"/>
    <col min="22" max="22" width="24.85546875" style="818" bestFit="1" customWidth="1"/>
    <col min="23" max="23" width="22.5703125" style="813" customWidth="1"/>
    <col min="24" max="24" width="23" style="813" bestFit="1" customWidth="1"/>
    <col min="25" max="25" width="22.5703125" style="813" bestFit="1" customWidth="1"/>
    <col min="26" max="26" width="15.7109375" style="813" customWidth="1"/>
    <col min="27" max="27" width="11.42578125" style="813"/>
    <col min="28" max="16384" width="11.42578125" style="62"/>
  </cols>
  <sheetData>
    <row r="1" spans="3:27" ht="18" hidden="1" customHeight="1" x14ac:dyDescent="0.25">
      <c r="E1" s="358">
        <v>1</v>
      </c>
      <c r="F1" s="95"/>
      <c r="G1" s="95"/>
      <c r="H1" s="95"/>
      <c r="I1" s="95"/>
      <c r="J1" s="95"/>
      <c r="K1" s="95"/>
      <c r="L1" s="142"/>
      <c r="M1" s="95"/>
      <c r="N1" s="95"/>
      <c r="O1" s="95"/>
      <c r="P1" s="62"/>
      <c r="S1" s="62"/>
      <c r="T1" s="62"/>
      <c r="U1" s="62"/>
      <c r="V1" s="62"/>
      <c r="W1" s="62"/>
      <c r="X1" s="62"/>
      <c r="Y1" s="62"/>
      <c r="Z1" s="62"/>
      <c r="AA1" s="62"/>
    </row>
    <row r="2" spans="3:27" ht="18" hidden="1" customHeight="1" x14ac:dyDescent="0.25">
      <c r="E2" s="358">
        <v>10</v>
      </c>
      <c r="F2" s="95"/>
      <c r="G2" s="95"/>
      <c r="H2" s="95"/>
      <c r="I2" s="95"/>
      <c r="J2" s="95"/>
      <c r="K2" s="95"/>
      <c r="L2" s="142"/>
      <c r="M2" s="95"/>
      <c r="N2" s="95"/>
      <c r="O2" s="95"/>
      <c r="P2" s="62"/>
      <c r="S2" s="62"/>
      <c r="T2" s="62"/>
      <c r="U2" s="62"/>
      <c r="V2" s="62"/>
      <c r="W2" s="62"/>
      <c r="X2" s="62"/>
      <c r="Y2" s="62"/>
      <c r="Z2" s="62"/>
      <c r="AA2" s="62"/>
    </row>
    <row r="3" spans="3:27" ht="18" hidden="1" customHeight="1" x14ac:dyDescent="0.25">
      <c r="E3" s="358">
        <v>11</v>
      </c>
      <c r="F3" s="95"/>
      <c r="G3" s="95"/>
      <c r="H3" s="95"/>
      <c r="I3" s="95"/>
      <c r="J3" s="95"/>
      <c r="K3" s="95"/>
      <c r="L3" s="142"/>
      <c r="M3" s="95"/>
      <c r="N3" s="95"/>
      <c r="O3" s="95"/>
      <c r="P3" s="62"/>
      <c r="S3" s="62"/>
      <c r="T3" s="62"/>
      <c r="U3" s="62"/>
      <c r="V3" s="62"/>
      <c r="W3" s="62"/>
      <c r="X3" s="62"/>
      <c r="Y3" s="62"/>
      <c r="Z3" s="62"/>
      <c r="AA3" s="62"/>
    </row>
    <row r="4" spans="3:27" ht="18" hidden="1" customHeight="1" x14ac:dyDescent="0.25">
      <c r="E4" s="358">
        <v>16</v>
      </c>
      <c r="F4" s="95"/>
      <c r="G4" s="95"/>
      <c r="H4" s="95"/>
      <c r="I4" s="95"/>
      <c r="J4" s="95"/>
      <c r="K4" s="95"/>
      <c r="L4" s="142"/>
      <c r="M4" s="95"/>
      <c r="N4" s="95"/>
      <c r="O4" s="95"/>
      <c r="P4" s="62"/>
      <c r="S4" s="62"/>
      <c r="T4" s="62"/>
      <c r="U4" s="62"/>
      <c r="V4" s="62"/>
      <c r="W4" s="62"/>
      <c r="X4" s="62"/>
      <c r="Y4" s="62"/>
      <c r="Z4" s="62"/>
      <c r="AA4" s="62"/>
    </row>
    <row r="5" spans="3:27" ht="18" hidden="1" customHeight="1" x14ac:dyDescent="0.25">
      <c r="C5" s="67"/>
      <c r="D5" s="174"/>
      <c r="E5" s="359"/>
      <c r="F5" s="100"/>
      <c r="G5" s="100"/>
      <c r="H5" s="100"/>
      <c r="I5" s="100"/>
      <c r="J5" s="100"/>
      <c r="K5" s="100"/>
      <c r="L5" s="138"/>
      <c r="M5" s="100"/>
      <c r="N5" s="100"/>
      <c r="O5" s="100"/>
      <c r="P5" s="62"/>
      <c r="Q5" s="68"/>
      <c r="R5" s="68"/>
      <c r="S5" s="68"/>
      <c r="T5" s="68"/>
      <c r="U5" s="68"/>
      <c r="V5" s="68"/>
      <c r="W5" s="68"/>
      <c r="X5" s="68"/>
      <c r="Y5" s="68"/>
      <c r="Z5" s="68"/>
      <c r="AA5" s="62"/>
    </row>
    <row r="6" spans="3:27" ht="9.75" hidden="1" customHeight="1" x14ac:dyDescent="0.25">
      <c r="C6" s="67"/>
      <c r="D6" s="174"/>
      <c r="E6" s="359"/>
      <c r="F6" s="100"/>
      <c r="G6" s="100"/>
      <c r="H6" s="100"/>
      <c r="I6" s="100"/>
      <c r="J6" s="100"/>
      <c r="K6" s="100"/>
      <c r="L6" s="138"/>
      <c r="M6" s="100"/>
      <c r="N6" s="100"/>
      <c r="O6" s="100"/>
      <c r="P6" s="62"/>
      <c r="Q6" s="68"/>
      <c r="R6" s="68"/>
      <c r="S6" s="68"/>
      <c r="T6" s="68"/>
      <c r="U6" s="68"/>
      <c r="V6" s="68"/>
      <c r="W6" s="68"/>
      <c r="X6" s="68"/>
      <c r="Y6" s="68"/>
      <c r="Z6" s="68"/>
      <c r="AA6" s="62"/>
    </row>
    <row r="7" spans="3:27" ht="9.75" hidden="1" customHeight="1" x14ac:dyDescent="0.25">
      <c r="C7" s="67"/>
      <c r="D7" s="174"/>
      <c r="E7" s="359"/>
      <c r="F7" s="100"/>
      <c r="G7" s="100"/>
      <c r="H7" s="100"/>
      <c r="I7" s="100"/>
      <c r="J7" s="100"/>
      <c r="K7" s="100"/>
      <c r="L7" s="138"/>
      <c r="M7" s="100"/>
      <c r="N7" s="100"/>
      <c r="O7" s="100"/>
      <c r="P7" s="62"/>
      <c r="Q7" s="68"/>
      <c r="R7" s="68"/>
      <c r="S7" s="68"/>
      <c r="T7" s="68"/>
      <c r="U7" s="68"/>
      <c r="V7" s="68"/>
      <c r="W7" s="68"/>
      <c r="X7" s="68"/>
      <c r="Y7" s="68"/>
      <c r="Z7" s="68"/>
      <c r="AA7" s="62"/>
    </row>
    <row r="8" spans="3:27" ht="9.75" hidden="1" customHeight="1" x14ac:dyDescent="0.25">
      <c r="C8" s="67"/>
      <c r="D8" s="174"/>
      <c r="E8" s="359"/>
      <c r="F8" s="322"/>
      <c r="G8" s="322"/>
      <c r="H8" s="322"/>
      <c r="I8" s="322"/>
      <c r="J8" s="100"/>
      <c r="K8" s="100"/>
      <c r="L8" s="138"/>
      <c r="M8" s="100"/>
      <c r="N8" s="100"/>
      <c r="O8" s="100"/>
      <c r="P8" s="62"/>
      <c r="Q8" s="69"/>
      <c r="R8" s="69"/>
      <c r="S8" s="69"/>
      <c r="T8" s="69"/>
      <c r="U8" s="68"/>
      <c r="V8" s="68"/>
      <c r="W8" s="68"/>
      <c r="X8" s="68"/>
      <c r="Y8" s="68"/>
      <c r="Z8" s="68"/>
      <c r="AA8" s="62"/>
    </row>
    <row r="9" spans="3:27" ht="18" hidden="1" customHeight="1" x14ac:dyDescent="0.25">
      <c r="C9" s="67"/>
      <c r="D9" s="174"/>
      <c r="E9" s="359"/>
      <c r="F9" s="322"/>
      <c r="G9" s="322"/>
      <c r="H9" s="322"/>
      <c r="I9" s="322"/>
      <c r="J9" s="100"/>
      <c r="K9" s="100"/>
      <c r="L9" s="138"/>
      <c r="M9" s="100"/>
      <c r="N9" s="100"/>
      <c r="O9" s="100"/>
      <c r="P9" s="62"/>
      <c r="Q9" s="69"/>
      <c r="R9" s="69"/>
      <c r="S9" s="69"/>
      <c r="T9" s="69"/>
      <c r="U9" s="68"/>
      <c r="V9" s="68"/>
      <c r="W9" s="68"/>
      <c r="X9" s="68"/>
      <c r="Y9" s="68"/>
      <c r="Z9" s="68"/>
      <c r="AA9" s="62"/>
    </row>
    <row r="10" spans="3:27" ht="18" hidden="1" customHeight="1" x14ac:dyDescent="0.25">
      <c r="C10" s="67"/>
      <c r="D10" s="174"/>
      <c r="E10" s="359"/>
      <c r="F10" s="322"/>
      <c r="G10" s="322"/>
      <c r="H10" s="322"/>
      <c r="I10" s="322"/>
      <c r="J10" s="100"/>
      <c r="K10" s="100"/>
      <c r="L10" s="138"/>
      <c r="M10" s="100"/>
      <c r="N10" s="100"/>
      <c r="O10" s="100"/>
      <c r="P10" s="62"/>
      <c r="Q10" s="69"/>
      <c r="R10" s="69"/>
      <c r="S10" s="69"/>
      <c r="T10" s="69"/>
      <c r="U10" s="68"/>
      <c r="V10" s="68"/>
      <c r="W10" s="68"/>
      <c r="X10" s="68"/>
      <c r="Y10" s="68"/>
      <c r="Z10" s="68"/>
      <c r="AA10" s="62"/>
    </row>
    <row r="11" spans="3:27" x14ac:dyDescent="0.25">
      <c r="C11" s="74"/>
      <c r="D11" s="75"/>
      <c r="E11" s="360"/>
      <c r="F11" s="809"/>
      <c r="Q11" s="68"/>
    </row>
    <row r="12" spans="3:27" x14ac:dyDescent="0.25">
      <c r="C12" s="74"/>
      <c r="D12" s="75"/>
      <c r="E12" s="361" t="s">
        <v>14</v>
      </c>
      <c r="F12" s="809"/>
      <c r="O12" s="814"/>
      <c r="Q12" s="68"/>
      <c r="Z12" s="819"/>
    </row>
    <row r="13" spans="3:27" ht="31.5" customHeight="1" x14ac:dyDescent="0.25">
      <c r="C13" s="74"/>
      <c r="D13" s="75"/>
      <c r="E13" s="361" t="s">
        <v>462</v>
      </c>
      <c r="F13" s="809"/>
      <c r="O13" s="814"/>
      <c r="Q13" s="68"/>
      <c r="Z13" s="819"/>
    </row>
    <row r="14" spans="3:27" ht="33.75" customHeight="1" thickBot="1" x14ac:dyDescent="0.3">
      <c r="C14" s="74"/>
      <c r="D14" s="75"/>
      <c r="E14" s="362" t="s">
        <v>819</v>
      </c>
      <c r="F14" s="809"/>
      <c r="Q14" s="68"/>
      <c r="W14" s="819"/>
    </row>
    <row r="15" spans="3:27" ht="18.75" thickBot="1" x14ac:dyDescent="0.3">
      <c r="C15" s="74"/>
      <c r="D15" s="75"/>
      <c r="E15" s="361" t="s">
        <v>357</v>
      </c>
      <c r="F15" s="1438" t="s">
        <v>360</v>
      </c>
      <c r="G15" s="1439"/>
      <c r="H15" s="1439"/>
      <c r="I15" s="1439"/>
      <c r="J15" s="1439"/>
      <c r="K15" s="1440"/>
      <c r="L15" s="1439"/>
      <c r="M15" s="1439"/>
      <c r="N15" s="1439"/>
      <c r="O15" s="1441"/>
      <c r="Q15" s="1442" t="s">
        <v>458</v>
      </c>
      <c r="R15" s="1443"/>
      <c r="S15" s="1439"/>
      <c r="T15" s="1439"/>
      <c r="U15" s="1439"/>
      <c r="V15" s="1440"/>
      <c r="W15" s="1439"/>
      <c r="X15" s="1439"/>
      <c r="Y15" s="1439"/>
      <c r="Z15" s="1441"/>
    </row>
    <row r="16" spans="3:27" ht="33" customHeight="1" thickBot="1" x14ac:dyDescent="0.3">
      <c r="C16" s="74"/>
      <c r="D16" s="75"/>
      <c r="E16" s="361"/>
      <c r="F16" s="815">
        <v>15</v>
      </c>
      <c r="G16" s="816"/>
      <c r="H16" s="816">
        <v>16</v>
      </c>
      <c r="I16" s="816"/>
      <c r="J16" s="816">
        <v>19</v>
      </c>
      <c r="K16" s="815"/>
      <c r="L16" s="817">
        <v>21</v>
      </c>
      <c r="M16" s="816"/>
      <c r="N16" s="816">
        <v>23</v>
      </c>
      <c r="O16" s="816"/>
      <c r="Q16" s="84">
        <v>17</v>
      </c>
      <c r="R16" s="84"/>
      <c r="S16" s="820">
        <v>20</v>
      </c>
      <c r="T16" s="820"/>
      <c r="U16" s="820">
        <v>21</v>
      </c>
      <c r="V16" s="821"/>
      <c r="W16" s="820">
        <v>22</v>
      </c>
      <c r="X16" s="820"/>
      <c r="Y16" s="820">
        <v>23</v>
      </c>
      <c r="Z16" s="820"/>
    </row>
    <row r="17" spans="1:27" s="101" customFormat="1" ht="33" hidden="1" customHeight="1" x14ac:dyDescent="0.25">
      <c r="A17" s="62"/>
      <c r="B17" s="326"/>
      <c r="C17" s="85">
        <f>+B17+1</f>
        <v>1</v>
      </c>
      <c r="D17" s="85">
        <f>+C17+1</f>
        <v>2</v>
      </c>
      <c r="E17" s="363">
        <f>+D17+1</f>
        <v>3</v>
      </c>
      <c r="F17" s="204">
        <v>15</v>
      </c>
      <c r="G17" s="204"/>
      <c r="H17" s="204">
        <v>16</v>
      </c>
      <c r="I17" s="204"/>
      <c r="J17" s="204">
        <v>19</v>
      </c>
      <c r="K17" s="204"/>
      <c r="L17" s="102">
        <v>21</v>
      </c>
      <c r="M17" s="204"/>
      <c r="N17" s="204">
        <v>23</v>
      </c>
      <c r="O17" s="204"/>
      <c r="Q17" s="601">
        <v>15</v>
      </c>
      <c r="R17" s="601"/>
      <c r="S17" s="601">
        <v>16</v>
      </c>
      <c r="T17" s="601"/>
      <c r="U17" s="601">
        <v>19</v>
      </c>
      <c r="V17" s="601"/>
      <c r="W17" s="601">
        <v>21</v>
      </c>
      <c r="X17" s="601"/>
      <c r="Y17" s="601">
        <v>23</v>
      </c>
      <c r="Z17" s="601"/>
    </row>
    <row r="18" spans="1:27" s="101" customFormat="1" ht="33" customHeight="1" x14ac:dyDescent="0.2">
      <c r="A18" s="200"/>
      <c r="B18" s="327"/>
      <c r="C18" s="804" t="s">
        <v>1</v>
      </c>
      <c r="D18" s="125"/>
      <c r="E18" s="364"/>
      <c r="F18" s="822" t="s">
        <v>349</v>
      </c>
      <c r="G18" s="823" t="s">
        <v>359</v>
      </c>
      <c r="H18" s="823" t="s">
        <v>349</v>
      </c>
      <c r="I18" s="823" t="s">
        <v>359</v>
      </c>
      <c r="J18" s="823" t="s">
        <v>349</v>
      </c>
      <c r="K18" s="823" t="s">
        <v>359</v>
      </c>
      <c r="L18" s="823" t="s">
        <v>349</v>
      </c>
      <c r="M18" s="823" t="s">
        <v>359</v>
      </c>
      <c r="N18" s="823" t="s">
        <v>349</v>
      </c>
      <c r="O18" s="823" t="s">
        <v>359</v>
      </c>
      <c r="P18" s="824"/>
      <c r="Q18" s="203" t="s">
        <v>349</v>
      </c>
      <c r="R18" s="203" t="s">
        <v>359</v>
      </c>
      <c r="S18" s="823" t="s">
        <v>349</v>
      </c>
      <c r="T18" s="823" t="s">
        <v>359</v>
      </c>
      <c r="U18" s="823" t="s">
        <v>349</v>
      </c>
      <c r="V18" s="822" t="s">
        <v>359</v>
      </c>
      <c r="W18" s="823" t="s">
        <v>349</v>
      </c>
      <c r="X18" s="823" t="s">
        <v>359</v>
      </c>
      <c r="Y18" s="823" t="s">
        <v>349</v>
      </c>
      <c r="Z18" s="823" t="s">
        <v>359</v>
      </c>
      <c r="AA18" s="824"/>
    </row>
    <row r="19" spans="1:27" s="101" customFormat="1" ht="33.75" customHeight="1" x14ac:dyDescent="0.2">
      <c r="A19" s="200"/>
      <c r="B19" s="327"/>
      <c r="C19" s="805" t="s">
        <v>3</v>
      </c>
      <c r="D19" s="129" t="s">
        <v>15</v>
      </c>
      <c r="E19" s="365" t="s">
        <v>4</v>
      </c>
      <c r="F19" s="822" t="s">
        <v>350</v>
      </c>
      <c r="G19" s="823" t="s">
        <v>358</v>
      </c>
      <c r="H19" s="823" t="s">
        <v>353</v>
      </c>
      <c r="I19" s="823" t="s">
        <v>358</v>
      </c>
      <c r="J19" s="823" t="s">
        <v>352</v>
      </c>
      <c r="K19" s="823" t="s">
        <v>358</v>
      </c>
      <c r="L19" s="823" t="s">
        <v>354</v>
      </c>
      <c r="M19" s="823" t="s">
        <v>358</v>
      </c>
      <c r="N19" s="823" t="s">
        <v>220</v>
      </c>
      <c r="O19" s="823" t="s">
        <v>358</v>
      </c>
      <c r="P19" s="824"/>
      <c r="Q19" s="203" t="s">
        <v>350</v>
      </c>
      <c r="R19" s="203" t="s">
        <v>358</v>
      </c>
      <c r="S19" s="823" t="s">
        <v>353</v>
      </c>
      <c r="T19" s="823" t="s">
        <v>358</v>
      </c>
      <c r="U19" s="823" t="s">
        <v>352</v>
      </c>
      <c r="V19" s="822" t="s">
        <v>358</v>
      </c>
      <c r="W19" s="823" t="s">
        <v>354</v>
      </c>
      <c r="X19" s="823" t="s">
        <v>358</v>
      </c>
      <c r="Y19" s="823" t="s">
        <v>220</v>
      </c>
      <c r="Z19" s="823" t="s">
        <v>358</v>
      </c>
      <c r="AA19" s="824"/>
    </row>
    <row r="20" spans="1:27" s="101" customFormat="1" ht="20.25" customHeight="1" thickBot="1" x14ac:dyDescent="0.25">
      <c r="A20" s="200"/>
      <c r="B20" s="327"/>
      <c r="C20" s="806" t="s">
        <v>16</v>
      </c>
      <c r="D20" s="130"/>
      <c r="E20" s="366" t="s">
        <v>1</v>
      </c>
      <c r="F20" s="826"/>
      <c r="G20" s="827"/>
      <c r="H20" s="827"/>
      <c r="I20" s="827"/>
      <c r="J20" s="827"/>
      <c r="K20" s="826"/>
      <c r="L20" s="828"/>
      <c r="M20" s="827"/>
      <c r="N20" s="827"/>
      <c r="O20" s="827"/>
      <c r="P20" s="824"/>
      <c r="Q20" s="204"/>
      <c r="R20" s="204"/>
      <c r="S20" s="827"/>
      <c r="T20" s="827"/>
      <c r="U20" s="827"/>
      <c r="V20" s="826"/>
      <c r="W20" s="827"/>
      <c r="X20" s="827"/>
      <c r="Y20" s="827"/>
      <c r="Z20" s="827"/>
      <c r="AA20" s="824"/>
    </row>
    <row r="21" spans="1:27" s="255" customFormat="1" ht="30" customHeight="1" thickBot="1" x14ac:dyDescent="0.25">
      <c r="A21" s="252"/>
      <c r="B21" s="328"/>
      <c r="C21" s="257" t="s">
        <v>361</v>
      </c>
      <c r="D21" s="258">
        <v>10</v>
      </c>
      <c r="E21" s="367" t="s">
        <v>58</v>
      </c>
      <c r="F21" s="253"/>
      <c r="G21" s="320"/>
      <c r="H21" s="253"/>
      <c r="I21" s="320"/>
      <c r="J21" s="253"/>
      <c r="K21" s="254"/>
      <c r="L21" s="323"/>
      <c r="M21" s="320"/>
      <c r="N21" s="253"/>
      <c r="O21" s="320"/>
      <c r="Q21" s="253"/>
      <c r="R21" s="253"/>
      <c r="S21" s="253"/>
      <c r="T21" s="253"/>
      <c r="U21" s="253"/>
      <c r="V21" s="254"/>
      <c r="W21" s="253"/>
      <c r="X21" s="253"/>
      <c r="Y21" s="253"/>
      <c r="Z21" s="253"/>
    </row>
    <row r="22" spans="1:27" s="255" customFormat="1" ht="30" customHeight="1" thickBot="1" x14ac:dyDescent="0.25">
      <c r="A22" s="252"/>
      <c r="B22" s="328"/>
      <c r="C22" s="235" t="s">
        <v>142</v>
      </c>
      <c r="D22" s="236">
        <v>10</v>
      </c>
      <c r="E22" s="368" t="s">
        <v>57</v>
      </c>
      <c r="F22" s="253"/>
      <c r="G22" s="320"/>
      <c r="H22" s="253"/>
      <c r="I22" s="320"/>
      <c r="J22" s="253"/>
      <c r="K22" s="254"/>
      <c r="L22" s="323"/>
      <c r="M22" s="320"/>
      <c r="N22" s="253"/>
      <c r="O22" s="320"/>
      <c r="Q22" s="253"/>
      <c r="R22" s="253"/>
      <c r="S22" s="253"/>
      <c r="T22" s="253"/>
      <c r="U22" s="253"/>
      <c r="V22" s="254"/>
      <c r="W22" s="253"/>
      <c r="X22" s="253"/>
      <c r="Y22" s="253"/>
      <c r="Z22" s="253"/>
    </row>
    <row r="23" spans="1:27" s="180" customFormat="1" ht="20.25" customHeight="1" outlineLevel="1" x14ac:dyDescent="0.25">
      <c r="A23" s="448"/>
      <c r="B23" s="449"/>
      <c r="C23" s="490" t="s">
        <v>623</v>
      </c>
      <c r="D23" s="491">
        <v>10</v>
      </c>
      <c r="E23" s="492" t="s">
        <v>661</v>
      </c>
      <c r="F23" s="178"/>
      <c r="G23" s="320"/>
      <c r="H23" s="253"/>
      <c r="I23" s="320"/>
      <c r="J23" s="253"/>
      <c r="K23" s="254"/>
      <c r="L23" s="323"/>
      <c r="M23" s="320"/>
      <c r="N23" s="253"/>
      <c r="O23" s="320"/>
      <c r="Q23" s="178"/>
      <c r="R23" s="178"/>
      <c r="S23" s="178"/>
      <c r="T23" s="178"/>
      <c r="U23" s="178"/>
      <c r="V23" s="179"/>
      <c r="W23" s="178"/>
      <c r="X23" s="178"/>
      <c r="Y23" s="178"/>
      <c r="Z23" s="178"/>
    </row>
    <row r="24" spans="1:27" s="180" customFormat="1" ht="20.25" customHeight="1" outlineLevel="2" x14ac:dyDescent="0.25">
      <c r="A24" s="466"/>
      <c r="B24" s="467"/>
      <c r="C24" s="468" t="s">
        <v>607</v>
      </c>
      <c r="D24" s="469">
        <v>10</v>
      </c>
      <c r="E24" s="470" t="s">
        <v>608</v>
      </c>
      <c r="F24" s="178"/>
      <c r="G24" s="320"/>
      <c r="H24" s="253"/>
      <c r="I24" s="320"/>
      <c r="J24" s="253"/>
      <c r="K24" s="254"/>
      <c r="L24" s="323"/>
      <c r="M24" s="320"/>
      <c r="N24" s="253"/>
      <c r="O24" s="320"/>
      <c r="Q24" s="178"/>
      <c r="R24" s="178"/>
      <c r="S24" s="178"/>
      <c r="T24" s="178"/>
      <c r="U24" s="178"/>
      <c r="V24" s="179"/>
      <c r="W24" s="178"/>
      <c r="X24" s="178"/>
      <c r="Y24" s="178"/>
      <c r="Z24" s="178"/>
    </row>
    <row r="25" spans="1:27" s="146" customFormat="1" ht="18" customHeight="1" outlineLevel="3" x14ac:dyDescent="0.2">
      <c r="A25" s="419"/>
      <c r="B25" s="330" t="str">
        <f>+C25&amp;D25</f>
        <v>A-1-0-1-1-110</v>
      </c>
      <c r="C25" s="503" t="s">
        <v>463</v>
      </c>
      <c r="D25" s="504" t="s">
        <v>417</v>
      </c>
      <c r="E25" s="505" t="s">
        <v>362</v>
      </c>
      <c r="F25" s="830">
        <v>83798251029</v>
      </c>
      <c r="G25" s="830">
        <v>0</v>
      </c>
      <c r="H25" s="830">
        <v>83798251029</v>
      </c>
      <c r="I25" s="831">
        <v>-1139036450</v>
      </c>
      <c r="J25" s="830">
        <v>68796641114</v>
      </c>
      <c r="K25" s="832">
        <v>7100031044</v>
      </c>
      <c r="L25" s="830">
        <v>68796641114</v>
      </c>
      <c r="M25" s="831">
        <v>7100031044</v>
      </c>
      <c r="N25" s="830">
        <v>68796641114</v>
      </c>
      <c r="O25" s="831">
        <v>7112439205</v>
      </c>
      <c r="P25" s="833"/>
      <c r="Q25" s="172"/>
      <c r="R25" s="172"/>
      <c r="S25" s="319">
        <v>88187287479</v>
      </c>
      <c r="T25" s="319">
        <v>-4389036450</v>
      </c>
      <c r="U25" s="319">
        <v>47437431408</v>
      </c>
      <c r="V25" s="319">
        <v>-21359209706</v>
      </c>
      <c r="W25" s="319">
        <v>47432580498</v>
      </c>
      <c r="X25" s="319">
        <f>+W25-L25</f>
        <v>-21364060616</v>
      </c>
      <c r="Y25" s="319">
        <v>47432580498</v>
      </c>
      <c r="Z25" s="319">
        <f>+Y25-N25</f>
        <v>-21364060616</v>
      </c>
      <c r="AA25" s="833"/>
    </row>
    <row r="26" spans="1:27" s="146" customFormat="1" ht="15.75" customHeight="1" outlineLevel="3" x14ac:dyDescent="0.2">
      <c r="A26" s="419"/>
      <c r="B26" s="330" t="str">
        <f t="shared" ref="B26:B39" si="0">+C26&amp;D26</f>
        <v>A-1-0-1-1-210</v>
      </c>
      <c r="C26" s="503" t="s">
        <v>464</v>
      </c>
      <c r="D26" s="504" t="s">
        <v>417</v>
      </c>
      <c r="E26" s="506" t="s">
        <v>363</v>
      </c>
      <c r="F26" s="830">
        <v>5687370614</v>
      </c>
      <c r="G26" s="830">
        <v>0</v>
      </c>
      <c r="H26" s="830">
        <v>5687370614</v>
      </c>
      <c r="I26" s="831">
        <v>-70926294</v>
      </c>
      <c r="J26" s="830">
        <v>3989687965</v>
      </c>
      <c r="K26" s="832">
        <v>278282895</v>
      </c>
      <c r="L26" s="830">
        <v>3989687965</v>
      </c>
      <c r="M26" s="831">
        <v>278282895</v>
      </c>
      <c r="N26" s="830">
        <v>3989687965</v>
      </c>
      <c r="O26" s="831">
        <v>278282895</v>
      </c>
      <c r="P26" s="833"/>
      <c r="Q26" s="172"/>
      <c r="R26" s="172"/>
      <c r="S26" s="319">
        <v>4858296908</v>
      </c>
      <c r="T26" s="319">
        <v>829073706</v>
      </c>
      <c r="U26" s="319">
        <v>3019106156</v>
      </c>
      <c r="V26" s="319">
        <v>-970581809</v>
      </c>
      <c r="W26" s="319">
        <v>3019106156</v>
      </c>
      <c r="X26" s="319">
        <f>+W26-L26</f>
        <v>-970581809</v>
      </c>
      <c r="Y26" s="319">
        <v>3019106156</v>
      </c>
      <c r="Z26" s="319">
        <f>+Y26-N26</f>
        <v>-970581809</v>
      </c>
      <c r="AA26" s="833"/>
    </row>
    <row r="27" spans="1:27" s="146" customFormat="1" ht="20.25" customHeight="1" outlineLevel="3" x14ac:dyDescent="0.2">
      <c r="A27" s="419"/>
      <c r="B27" s="330" t="str">
        <f t="shared" si="0"/>
        <v>A-1-0-1-1-410</v>
      </c>
      <c r="C27" s="507" t="s">
        <v>465</v>
      </c>
      <c r="D27" s="504" t="s">
        <v>417</v>
      </c>
      <c r="E27" s="506" t="s">
        <v>364</v>
      </c>
      <c r="F27" s="830">
        <v>1086561225</v>
      </c>
      <c r="G27" s="830">
        <v>0</v>
      </c>
      <c r="H27" s="830">
        <v>1086561225</v>
      </c>
      <c r="I27" s="831">
        <v>-178734388</v>
      </c>
      <c r="J27" s="830">
        <v>843614500</v>
      </c>
      <c r="K27" s="832">
        <v>102925822</v>
      </c>
      <c r="L27" s="830">
        <v>843614500</v>
      </c>
      <c r="M27" s="831">
        <v>102925822</v>
      </c>
      <c r="N27" s="830">
        <v>843614500</v>
      </c>
      <c r="O27" s="831">
        <v>102925822</v>
      </c>
      <c r="P27" s="833"/>
      <c r="Q27" s="172"/>
      <c r="R27" s="172"/>
      <c r="S27" s="319">
        <v>1115295613</v>
      </c>
      <c r="T27" s="319">
        <v>-28734388</v>
      </c>
      <c r="U27" s="319">
        <v>610020762</v>
      </c>
      <c r="V27" s="319">
        <v>-233593738</v>
      </c>
      <c r="W27" s="319">
        <v>588276979</v>
      </c>
      <c r="X27" s="319">
        <f>+W27-L27</f>
        <v>-255337521</v>
      </c>
      <c r="Y27" s="319">
        <v>588276979</v>
      </c>
      <c r="Z27" s="319">
        <f>+Y27-N27</f>
        <v>-255337521</v>
      </c>
      <c r="AA27" s="833"/>
    </row>
    <row r="28" spans="1:27" s="180" customFormat="1" ht="20.25" customHeight="1" outlineLevel="2" x14ac:dyDescent="0.25">
      <c r="A28" s="466"/>
      <c r="B28" s="467"/>
      <c r="C28" s="468" t="s">
        <v>610</v>
      </c>
      <c r="D28" s="469">
        <v>10</v>
      </c>
      <c r="E28" s="470" t="s">
        <v>609</v>
      </c>
      <c r="F28" s="178"/>
      <c r="G28" s="320"/>
      <c r="H28" s="253"/>
      <c r="I28" s="320"/>
      <c r="J28" s="253"/>
      <c r="K28" s="254"/>
      <c r="L28" s="323"/>
      <c r="M28" s="320"/>
      <c r="N28" s="253"/>
      <c r="O28" s="320"/>
      <c r="Q28" s="178"/>
      <c r="R28" s="178"/>
      <c r="S28" s="178"/>
      <c r="T28" s="178"/>
      <c r="U28" s="178"/>
      <c r="V28" s="179"/>
      <c r="W28" s="178"/>
      <c r="X28" s="178"/>
      <c r="Y28" s="178"/>
      <c r="Z28" s="178"/>
    </row>
    <row r="29" spans="1:27" s="146" customFormat="1" ht="18" customHeight="1" outlineLevel="3" x14ac:dyDescent="0.2">
      <c r="A29" s="444"/>
      <c r="B29" s="330" t="str">
        <f t="shared" si="0"/>
        <v>A-1-0-1-4-210</v>
      </c>
      <c r="C29" s="507" t="s">
        <v>466</v>
      </c>
      <c r="D29" s="504" t="s">
        <v>417</v>
      </c>
      <c r="E29" s="506" t="s">
        <v>365</v>
      </c>
      <c r="F29" s="830">
        <v>1626168798</v>
      </c>
      <c r="G29" s="830">
        <v>0</v>
      </c>
      <c r="H29" s="830">
        <v>1610878798</v>
      </c>
      <c r="I29" s="831">
        <v>100000000</v>
      </c>
      <c r="J29" s="830">
        <v>1325784690</v>
      </c>
      <c r="K29" s="832">
        <v>142614034</v>
      </c>
      <c r="L29" s="830">
        <v>1325784690</v>
      </c>
      <c r="M29" s="831">
        <v>142614034</v>
      </c>
      <c r="N29" s="830">
        <v>1325784690</v>
      </c>
      <c r="O29" s="831">
        <v>145766927</v>
      </c>
      <c r="P29" s="833"/>
      <c r="Q29" s="268"/>
      <c r="R29" s="268"/>
      <c r="S29" s="319">
        <v>1510878798</v>
      </c>
      <c r="T29" s="319">
        <v>115290000</v>
      </c>
      <c r="U29" s="319">
        <v>915259849</v>
      </c>
      <c r="V29" s="319">
        <v>-410524841</v>
      </c>
      <c r="W29" s="319">
        <v>915259849</v>
      </c>
      <c r="X29" s="319">
        <f>+W29-L29</f>
        <v>-410524841</v>
      </c>
      <c r="Y29" s="319">
        <v>915259849</v>
      </c>
      <c r="Z29" s="319">
        <f>+Y29-N29</f>
        <v>-410524841</v>
      </c>
      <c r="AA29" s="833"/>
    </row>
    <row r="30" spans="1:27" s="180" customFormat="1" ht="20.25" customHeight="1" outlineLevel="2" x14ac:dyDescent="0.25">
      <c r="A30" s="466"/>
      <c r="B30" s="467"/>
      <c r="C30" s="468" t="s">
        <v>612</v>
      </c>
      <c r="D30" s="469">
        <v>10</v>
      </c>
      <c r="E30" s="470" t="s">
        <v>611</v>
      </c>
      <c r="F30" s="178"/>
      <c r="G30" s="320"/>
      <c r="H30" s="253"/>
      <c r="I30" s="320"/>
      <c r="J30" s="253"/>
      <c r="K30" s="254"/>
      <c r="L30" s="323"/>
      <c r="M30" s="320"/>
      <c r="N30" s="253"/>
      <c r="O30" s="320"/>
      <c r="Q30" s="178"/>
      <c r="R30" s="178"/>
      <c r="S30" s="178"/>
      <c r="T30" s="178"/>
      <c r="U30" s="178"/>
      <c r="V30" s="179"/>
      <c r="W30" s="178"/>
      <c r="X30" s="178"/>
      <c r="Y30" s="178"/>
      <c r="Z30" s="178"/>
    </row>
    <row r="31" spans="1:27" s="146" customFormat="1" ht="18" customHeight="1" outlineLevel="3" x14ac:dyDescent="0.2">
      <c r="A31" s="461"/>
      <c r="B31" s="330" t="str">
        <f t="shared" si="0"/>
        <v>A-1-0-1-5-110</v>
      </c>
      <c r="C31" s="507" t="s">
        <v>467</v>
      </c>
      <c r="D31" s="504" t="s">
        <v>417</v>
      </c>
      <c r="E31" s="506" t="s">
        <v>366</v>
      </c>
      <c r="F31" s="830">
        <v>3142140445</v>
      </c>
      <c r="G31" s="830">
        <v>0</v>
      </c>
      <c r="H31" s="830">
        <v>3142140445</v>
      </c>
      <c r="I31" s="831">
        <v>-48228596</v>
      </c>
      <c r="J31" s="830">
        <v>2614109689</v>
      </c>
      <c r="K31" s="832">
        <v>284387490</v>
      </c>
      <c r="L31" s="830">
        <v>2614109689</v>
      </c>
      <c r="M31" s="831">
        <v>284387490</v>
      </c>
      <c r="N31" s="830">
        <v>2614109689</v>
      </c>
      <c r="O31" s="831">
        <v>284387490</v>
      </c>
      <c r="P31" s="833"/>
      <c r="Q31" s="269"/>
      <c r="R31" s="269"/>
      <c r="S31" s="319">
        <v>3640369041</v>
      </c>
      <c r="T31" s="319">
        <v>-498228596</v>
      </c>
      <c r="U31" s="319">
        <v>1800768151</v>
      </c>
      <c r="V31" s="319">
        <v>-813341538</v>
      </c>
      <c r="W31" s="319">
        <v>1800768151</v>
      </c>
      <c r="X31" s="319">
        <f t="shared" ref="X31:X36" si="1">+W31-L31</f>
        <v>-813341538</v>
      </c>
      <c r="Y31" s="319">
        <v>1800768151</v>
      </c>
      <c r="Z31" s="319">
        <f t="shared" ref="Z31:Z36" si="2">+Y31-N31</f>
        <v>-813341538</v>
      </c>
      <c r="AA31" s="833"/>
    </row>
    <row r="32" spans="1:27" s="146" customFormat="1" ht="18" customHeight="1" outlineLevel="3" x14ac:dyDescent="0.2">
      <c r="A32" s="461"/>
      <c r="B32" s="330" t="str">
        <f t="shared" si="0"/>
        <v>A-1-0-1-5-1410</v>
      </c>
      <c r="C32" s="507" t="s">
        <v>468</v>
      </c>
      <c r="D32" s="504" t="s">
        <v>417</v>
      </c>
      <c r="E32" s="506" t="s">
        <v>368</v>
      </c>
      <c r="F32" s="830">
        <v>3777972785</v>
      </c>
      <c r="G32" s="830">
        <v>0</v>
      </c>
      <c r="H32" s="830">
        <v>3777972785</v>
      </c>
      <c r="I32" s="831">
        <v>-47370272</v>
      </c>
      <c r="J32" s="830">
        <v>3754764849</v>
      </c>
      <c r="K32" s="832">
        <v>2432310</v>
      </c>
      <c r="L32" s="830">
        <v>3754764849</v>
      </c>
      <c r="M32" s="831">
        <v>2432310</v>
      </c>
      <c r="N32" s="830">
        <v>3754764849</v>
      </c>
      <c r="O32" s="831">
        <v>2432310</v>
      </c>
      <c r="P32" s="833"/>
      <c r="Q32" s="269"/>
      <c r="R32" s="269"/>
      <c r="S32" s="319">
        <v>3825343057</v>
      </c>
      <c r="T32" s="319">
        <v>-47370272</v>
      </c>
      <c r="U32" s="319">
        <v>3752094911</v>
      </c>
      <c r="V32" s="319">
        <v>-2669938</v>
      </c>
      <c r="W32" s="319">
        <v>3752094911</v>
      </c>
      <c r="X32" s="319">
        <f t="shared" si="1"/>
        <v>-2669938</v>
      </c>
      <c r="Y32" s="319">
        <v>3752094911</v>
      </c>
      <c r="Z32" s="319">
        <f t="shared" si="2"/>
        <v>-2669938</v>
      </c>
      <c r="AA32" s="833"/>
    </row>
    <row r="33" spans="1:27" s="146" customFormat="1" ht="18" customHeight="1" outlineLevel="3" x14ac:dyDescent="0.2">
      <c r="A33" s="461"/>
      <c r="B33" s="330" t="str">
        <f t="shared" si="0"/>
        <v>A-1-0-1-5-1510</v>
      </c>
      <c r="C33" s="507" t="s">
        <v>469</v>
      </c>
      <c r="D33" s="504" t="s">
        <v>417</v>
      </c>
      <c r="E33" s="506" t="s">
        <v>369</v>
      </c>
      <c r="F33" s="830">
        <v>4162865456</v>
      </c>
      <c r="G33" s="830">
        <v>0</v>
      </c>
      <c r="H33" s="830">
        <v>4162865456</v>
      </c>
      <c r="I33" s="831">
        <v>457428655</v>
      </c>
      <c r="J33" s="830">
        <v>3054554127</v>
      </c>
      <c r="K33" s="832">
        <v>322309924</v>
      </c>
      <c r="L33" s="830">
        <v>3054554127</v>
      </c>
      <c r="M33" s="831">
        <v>322309924</v>
      </c>
      <c r="N33" s="830">
        <v>3054554127</v>
      </c>
      <c r="O33" s="831">
        <v>322309924</v>
      </c>
      <c r="P33" s="834"/>
      <c r="Q33" s="269"/>
      <c r="R33" s="269"/>
      <c r="S33" s="319">
        <v>3705436801</v>
      </c>
      <c r="T33" s="319">
        <v>457428655</v>
      </c>
      <c r="U33" s="319">
        <v>2164824759</v>
      </c>
      <c r="V33" s="319">
        <v>-889729368</v>
      </c>
      <c r="W33" s="319">
        <v>2164824759</v>
      </c>
      <c r="X33" s="319">
        <f t="shared" si="1"/>
        <v>-889729368</v>
      </c>
      <c r="Y33" s="319">
        <v>2164824759</v>
      </c>
      <c r="Z33" s="319">
        <f t="shared" si="2"/>
        <v>-889729368</v>
      </c>
      <c r="AA33" s="833"/>
    </row>
    <row r="34" spans="1:27" s="146" customFormat="1" ht="18" customHeight="1" outlineLevel="3" x14ac:dyDescent="0.2">
      <c r="A34" s="461"/>
      <c r="B34" s="330" t="str">
        <f t="shared" si="0"/>
        <v>A-1-0-1-5-1610</v>
      </c>
      <c r="C34" s="507" t="s">
        <v>470</v>
      </c>
      <c r="D34" s="504" t="s">
        <v>417</v>
      </c>
      <c r="E34" s="506" t="s">
        <v>371</v>
      </c>
      <c r="F34" s="830">
        <v>8837627022</v>
      </c>
      <c r="G34" s="830">
        <v>0</v>
      </c>
      <c r="H34" s="830">
        <v>8837627022</v>
      </c>
      <c r="I34" s="831">
        <v>-647723730</v>
      </c>
      <c r="J34" s="830">
        <v>243135346</v>
      </c>
      <c r="K34" s="832">
        <v>114632271</v>
      </c>
      <c r="L34" s="830">
        <v>243135346</v>
      </c>
      <c r="M34" s="831">
        <v>114632271</v>
      </c>
      <c r="N34" s="830">
        <v>243135346</v>
      </c>
      <c r="O34" s="831">
        <v>114632271</v>
      </c>
      <c r="P34" s="833"/>
      <c r="Q34" s="268"/>
      <c r="R34" s="268"/>
      <c r="S34" s="319">
        <v>9035350752</v>
      </c>
      <c r="T34" s="319">
        <v>-197723730</v>
      </c>
      <c r="U34" s="319">
        <v>45124406</v>
      </c>
      <c r="V34" s="319">
        <v>-198010940</v>
      </c>
      <c r="W34" s="319">
        <v>45124406</v>
      </c>
      <c r="X34" s="319">
        <f t="shared" si="1"/>
        <v>-198010940</v>
      </c>
      <c r="Y34" s="319">
        <v>45124406</v>
      </c>
      <c r="Z34" s="319">
        <f t="shared" si="2"/>
        <v>-198010940</v>
      </c>
      <c r="AA34" s="833"/>
    </row>
    <row r="35" spans="1:27" s="146" customFormat="1" ht="18" customHeight="1" outlineLevel="3" x14ac:dyDescent="0.2">
      <c r="A35" s="461"/>
      <c r="B35" s="330" t="str">
        <f t="shared" si="0"/>
        <v>A-1-0-1-5-210</v>
      </c>
      <c r="C35" s="507" t="s">
        <v>471</v>
      </c>
      <c r="D35" s="504" t="s">
        <v>417</v>
      </c>
      <c r="E35" s="506" t="s">
        <v>367</v>
      </c>
      <c r="F35" s="830">
        <v>2852786777</v>
      </c>
      <c r="G35" s="830">
        <v>0</v>
      </c>
      <c r="H35" s="830">
        <v>2852786777</v>
      </c>
      <c r="I35" s="831">
        <v>-63528492</v>
      </c>
      <c r="J35" s="830">
        <v>2197403284</v>
      </c>
      <c r="K35" s="832">
        <v>146377916</v>
      </c>
      <c r="L35" s="830">
        <v>2197403284</v>
      </c>
      <c r="M35" s="831">
        <v>146377916</v>
      </c>
      <c r="N35" s="830">
        <v>2197403284</v>
      </c>
      <c r="O35" s="831">
        <v>146377916</v>
      </c>
      <c r="P35" s="833"/>
      <c r="Q35" s="269"/>
      <c r="R35" s="269"/>
      <c r="S35" s="319">
        <v>2616315269</v>
      </c>
      <c r="T35" s="319">
        <v>236471508</v>
      </c>
      <c r="U35" s="319">
        <v>1598222626</v>
      </c>
      <c r="V35" s="319">
        <v>-599180658</v>
      </c>
      <c r="W35" s="319">
        <v>1598222626</v>
      </c>
      <c r="X35" s="319">
        <f t="shared" si="1"/>
        <v>-599180658</v>
      </c>
      <c r="Y35" s="319">
        <v>1598222626</v>
      </c>
      <c r="Z35" s="319">
        <f t="shared" si="2"/>
        <v>-599180658</v>
      </c>
      <c r="AA35" s="833"/>
    </row>
    <row r="36" spans="1:27" s="146" customFormat="1" ht="18" customHeight="1" outlineLevel="3" x14ac:dyDescent="0.2">
      <c r="A36" s="461"/>
      <c r="B36" s="330" t="str">
        <f t="shared" si="0"/>
        <v>A-1-0-1-5-2210</v>
      </c>
      <c r="C36" s="507" t="s">
        <v>472</v>
      </c>
      <c r="D36" s="504" t="s">
        <v>417</v>
      </c>
      <c r="E36" s="506" t="s">
        <v>372</v>
      </c>
      <c r="F36" s="830">
        <v>1983243515</v>
      </c>
      <c r="G36" s="830">
        <v>0</v>
      </c>
      <c r="H36" s="830">
        <v>1983243515</v>
      </c>
      <c r="I36" s="831">
        <v>-105867565</v>
      </c>
      <c r="J36" s="830">
        <v>1666848946</v>
      </c>
      <c r="K36" s="832">
        <v>172125821</v>
      </c>
      <c r="L36" s="830">
        <v>1666848946</v>
      </c>
      <c r="M36" s="831">
        <v>172125821</v>
      </c>
      <c r="N36" s="830">
        <v>1666848946</v>
      </c>
      <c r="O36" s="831">
        <v>172648115</v>
      </c>
      <c r="P36" s="833"/>
      <c r="Q36" s="268"/>
      <c r="R36" s="268"/>
      <c r="S36" s="319">
        <v>2389111080</v>
      </c>
      <c r="T36" s="319">
        <v>-405867565</v>
      </c>
      <c r="U36" s="319">
        <v>1153653333</v>
      </c>
      <c r="V36" s="319">
        <v>-513195613</v>
      </c>
      <c r="W36" s="319">
        <v>1153653333</v>
      </c>
      <c r="X36" s="319">
        <f t="shared" si="1"/>
        <v>-513195613</v>
      </c>
      <c r="Y36" s="319">
        <v>1153653333</v>
      </c>
      <c r="Z36" s="319">
        <f t="shared" si="2"/>
        <v>-513195613</v>
      </c>
      <c r="AA36" s="833"/>
    </row>
    <row r="37" spans="1:27" s="180" customFormat="1" ht="20.25" customHeight="1" outlineLevel="2" x14ac:dyDescent="0.25">
      <c r="A37" s="466"/>
      <c r="B37" s="467"/>
      <c r="C37" s="468" t="s">
        <v>614</v>
      </c>
      <c r="D37" s="469">
        <v>10</v>
      </c>
      <c r="E37" s="620" t="s">
        <v>613</v>
      </c>
      <c r="F37" s="178"/>
      <c r="G37" s="320"/>
      <c r="H37" s="253"/>
      <c r="I37" s="320"/>
      <c r="J37" s="253"/>
      <c r="K37" s="254"/>
      <c r="L37" s="323"/>
      <c r="M37" s="320"/>
      <c r="N37" s="253"/>
      <c r="O37" s="320"/>
      <c r="Q37" s="178"/>
      <c r="R37" s="178"/>
      <c r="S37" s="178"/>
      <c r="T37" s="178"/>
      <c r="U37" s="178"/>
      <c r="V37" s="179"/>
      <c r="W37" s="178"/>
      <c r="X37" s="178"/>
      <c r="Y37" s="178"/>
      <c r="Z37" s="178"/>
    </row>
    <row r="38" spans="1:27" s="146" customFormat="1" ht="18" customHeight="1" outlineLevel="3" x14ac:dyDescent="0.2">
      <c r="A38" s="461"/>
      <c r="B38" s="330" t="str">
        <f t="shared" si="0"/>
        <v>A-1-0-1-9-110</v>
      </c>
      <c r="C38" s="507" t="s">
        <v>473</v>
      </c>
      <c r="D38" s="504" t="s">
        <v>417</v>
      </c>
      <c r="E38" s="506" t="s">
        <v>373</v>
      </c>
      <c r="F38" s="830">
        <v>321334427</v>
      </c>
      <c r="G38" s="830">
        <v>0</v>
      </c>
      <c r="H38" s="830">
        <v>321334427</v>
      </c>
      <c r="I38" s="831">
        <v>57663344</v>
      </c>
      <c r="J38" s="830">
        <v>224413146</v>
      </c>
      <c r="K38" s="832">
        <v>26792072</v>
      </c>
      <c r="L38" s="830">
        <v>224413146</v>
      </c>
      <c r="M38" s="831">
        <v>26792072</v>
      </c>
      <c r="N38" s="830">
        <v>224413146</v>
      </c>
      <c r="O38" s="831">
        <v>26792072</v>
      </c>
      <c r="P38" s="833"/>
      <c r="Q38" s="269"/>
      <c r="R38" s="269"/>
      <c r="S38" s="319">
        <v>263671083</v>
      </c>
      <c r="T38" s="319">
        <v>57663344</v>
      </c>
      <c r="U38" s="319">
        <v>144896726</v>
      </c>
      <c r="V38" s="319">
        <v>-79516420</v>
      </c>
      <c r="W38" s="319">
        <v>144896726</v>
      </c>
      <c r="X38" s="319">
        <f>+W38-L38</f>
        <v>-79516420</v>
      </c>
      <c r="Y38" s="319">
        <v>144896726</v>
      </c>
      <c r="Z38" s="319">
        <f>+Y38-N38</f>
        <v>-79516420</v>
      </c>
      <c r="AA38" s="833"/>
    </row>
    <row r="39" spans="1:27" s="146" customFormat="1" ht="18" customHeight="1" outlineLevel="3" x14ac:dyDescent="0.2">
      <c r="A39" s="461"/>
      <c r="B39" s="330" t="str">
        <f t="shared" si="0"/>
        <v>A-1-0-1-9-310</v>
      </c>
      <c r="C39" s="507" t="s">
        <v>474</v>
      </c>
      <c r="D39" s="504" t="s">
        <v>417</v>
      </c>
      <c r="E39" s="506" t="s">
        <v>374</v>
      </c>
      <c r="F39" s="830">
        <v>905665573</v>
      </c>
      <c r="G39" s="830">
        <v>0</v>
      </c>
      <c r="H39" s="830">
        <v>905665573</v>
      </c>
      <c r="I39" s="831">
        <v>603056656</v>
      </c>
      <c r="J39" s="830">
        <v>484520788</v>
      </c>
      <c r="K39" s="832">
        <v>184474658</v>
      </c>
      <c r="L39" s="830">
        <v>484520788</v>
      </c>
      <c r="M39" s="831">
        <v>184474658</v>
      </c>
      <c r="N39" s="830">
        <v>484520788</v>
      </c>
      <c r="O39" s="831">
        <v>184474658</v>
      </c>
      <c r="P39" s="833"/>
      <c r="Q39" s="269"/>
      <c r="R39" s="269"/>
      <c r="S39" s="319">
        <v>302608917</v>
      </c>
      <c r="T39" s="319">
        <v>603056656</v>
      </c>
      <c r="U39" s="319">
        <v>175082003</v>
      </c>
      <c r="V39" s="319">
        <v>-309438785</v>
      </c>
      <c r="W39" s="319">
        <v>175082003</v>
      </c>
      <c r="X39" s="319">
        <f>+W39-L39</f>
        <v>-309438785</v>
      </c>
      <c r="Y39" s="319">
        <v>175082003</v>
      </c>
      <c r="Z39" s="319">
        <f>+Y39-N39</f>
        <v>-309438785</v>
      </c>
      <c r="AA39" s="833"/>
    </row>
    <row r="40" spans="1:27" s="180" customFormat="1" ht="20.25" customHeight="1" outlineLevel="2" x14ac:dyDescent="0.25">
      <c r="A40" s="466"/>
      <c r="B40" s="329" t="s">
        <v>689</v>
      </c>
      <c r="C40" s="514" t="s">
        <v>336</v>
      </c>
      <c r="D40" s="515">
        <v>10</v>
      </c>
      <c r="E40" s="516" t="s">
        <v>335</v>
      </c>
      <c r="F40" s="830">
        <v>7940802</v>
      </c>
      <c r="G40" s="830">
        <v>0</v>
      </c>
      <c r="H40" s="830">
        <v>745600</v>
      </c>
      <c r="I40" s="831">
        <v>0</v>
      </c>
      <c r="J40" s="830">
        <v>745600</v>
      </c>
      <c r="K40" s="832">
        <v>0</v>
      </c>
      <c r="L40" s="830">
        <v>745600</v>
      </c>
      <c r="M40" s="831">
        <v>745600</v>
      </c>
      <c r="N40" s="830">
        <v>745600</v>
      </c>
      <c r="O40" s="831">
        <v>745600</v>
      </c>
      <c r="P40" s="836"/>
      <c r="Q40" s="178"/>
      <c r="R40" s="178"/>
      <c r="S40" s="319" t="s">
        <v>685</v>
      </c>
      <c r="T40" s="319" t="e">
        <v>#VALUE!</v>
      </c>
      <c r="U40" s="319" t="s">
        <v>685</v>
      </c>
      <c r="V40" s="319" t="e">
        <v>#VALUE!</v>
      </c>
      <c r="W40" s="319" t="s">
        <v>685</v>
      </c>
      <c r="X40" s="319" t="e">
        <f>+W40-L40</f>
        <v>#VALUE!</v>
      </c>
      <c r="Y40" s="319" t="s">
        <v>685</v>
      </c>
      <c r="Z40" s="319" t="e">
        <f>+Y40-N40</f>
        <v>#VALUE!</v>
      </c>
      <c r="AA40" s="836"/>
    </row>
    <row r="41" spans="1:27" s="180" customFormat="1" ht="20.25" customHeight="1" outlineLevel="1" x14ac:dyDescent="0.25">
      <c r="A41" s="448"/>
      <c r="B41" s="449"/>
      <c r="C41" s="450" t="s">
        <v>615</v>
      </c>
      <c r="D41" s="451" t="s">
        <v>417</v>
      </c>
      <c r="E41" s="452" t="s">
        <v>616</v>
      </c>
      <c r="F41" s="178"/>
      <c r="G41" s="320"/>
      <c r="H41" s="253"/>
      <c r="I41" s="320"/>
      <c r="J41" s="253"/>
      <c r="K41" s="254"/>
      <c r="L41" s="323"/>
      <c r="M41" s="320"/>
      <c r="N41" s="253"/>
      <c r="O41" s="320"/>
      <c r="Q41" s="178"/>
      <c r="R41" s="178"/>
      <c r="S41" s="178"/>
      <c r="T41" s="178"/>
      <c r="U41" s="178"/>
      <c r="V41" s="179"/>
      <c r="W41" s="178"/>
      <c r="X41" s="178"/>
      <c r="Y41" s="178"/>
      <c r="Z41" s="178"/>
    </row>
    <row r="42" spans="1:27" s="146" customFormat="1" ht="18.75" customHeight="1" outlineLevel="2" x14ac:dyDescent="0.2">
      <c r="A42" s="461"/>
      <c r="B42" s="330" t="str">
        <f>+C42&amp;"-"&amp;D42</f>
        <v>A-1-0-2-12-10</v>
      </c>
      <c r="C42" s="507" t="s">
        <v>475</v>
      </c>
      <c r="D42" s="504" t="s">
        <v>417</v>
      </c>
      <c r="E42" s="506" t="s">
        <v>375</v>
      </c>
      <c r="F42" s="830">
        <v>2758049500</v>
      </c>
      <c r="G42" s="830">
        <v>0</v>
      </c>
      <c r="H42" s="830">
        <v>2691109089</v>
      </c>
      <c r="I42" s="831">
        <v>175880000</v>
      </c>
      <c r="J42" s="830">
        <v>2334567624</v>
      </c>
      <c r="K42" s="832">
        <v>68711105</v>
      </c>
      <c r="L42" s="830">
        <v>1427982723</v>
      </c>
      <c r="M42" s="831">
        <v>138010415</v>
      </c>
      <c r="N42" s="830">
        <v>1427982723</v>
      </c>
      <c r="O42" s="831">
        <v>138010415</v>
      </c>
      <c r="P42" s="833"/>
      <c r="Q42" s="269"/>
      <c r="R42" s="269"/>
      <c r="S42" s="319">
        <v>2342972089</v>
      </c>
      <c r="T42" s="319">
        <v>415077411</v>
      </c>
      <c r="U42" s="319">
        <v>2072806119</v>
      </c>
      <c r="V42" s="319">
        <v>-261761505</v>
      </c>
      <c r="W42" s="319">
        <v>865813500</v>
      </c>
      <c r="X42" s="319">
        <f>+W42-L42</f>
        <v>-562169223</v>
      </c>
      <c r="Y42" s="319">
        <v>865813500</v>
      </c>
      <c r="Z42" s="319">
        <f>+Y42-N42</f>
        <v>-562169223</v>
      </c>
      <c r="AA42" s="833"/>
    </row>
    <row r="43" spans="1:27" s="180" customFormat="1" ht="20.25" customHeight="1" outlineLevel="1" x14ac:dyDescent="0.25">
      <c r="A43" s="448"/>
      <c r="B43" s="449"/>
      <c r="C43" s="450" t="s">
        <v>617</v>
      </c>
      <c r="D43" s="451" t="s">
        <v>417</v>
      </c>
      <c r="E43" s="619" t="s">
        <v>618</v>
      </c>
      <c r="F43" s="178"/>
      <c r="G43" s="320"/>
      <c r="H43" s="253"/>
      <c r="I43" s="320"/>
      <c r="J43" s="253"/>
      <c r="K43" s="254"/>
      <c r="L43" s="323"/>
      <c r="M43" s="320"/>
      <c r="N43" s="253"/>
      <c r="O43" s="320"/>
      <c r="Q43" s="178"/>
      <c r="R43" s="178"/>
      <c r="S43" s="178"/>
      <c r="T43" s="178"/>
      <c r="U43" s="178"/>
      <c r="V43" s="179"/>
      <c r="W43" s="178"/>
      <c r="X43" s="178"/>
      <c r="Y43" s="178"/>
      <c r="Z43" s="178"/>
    </row>
    <row r="44" spans="1:27" s="180" customFormat="1" ht="20.25" customHeight="1" outlineLevel="2" x14ac:dyDescent="0.25">
      <c r="A44" s="466"/>
      <c r="B44" s="467"/>
      <c r="C44" s="468" t="s">
        <v>619</v>
      </c>
      <c r="D44" s="469" t="s">
        <v>417</v>
      </c>
      <c r="E44" s="470" t="s">
        <v>620</v>
      </c>
      <c r="F44" s="178"/>
      <c r="G44" s="320"/>
      <c r="H44" s="253"/>
      <c r="I44" s="320"/>
      <c r="J44" s="253"/>
      <c r="K44" s="254"/>
      <c r="L44" s="323"/>
      <c r="M44" s="320"/>
      <c r="N44" s="253"/>
      <c r="O44" s="320"/>
      <c r="Q44" s="178"/>
      <c r="R44" s="178"/>
      <c r="S44" s="178"/>
      <c r="T44" s="178"/>
      <c r="U44" s="178"/>
      <c r="V44" s="179"/>
      <c r="W44" s="178"/>
      <c r="X44" s="178"/>
      <c r="Y44" s="178"/>
      <c r="Z44" s="178"/>
    </row>
    <row r="45" spans="1:27" s="146" customFormat="1" ht="18" customHeight="1" outlineLevel="3" x14ac:dyDescent="0.2">
      <c r="A45" s="461"/>
      <c r="B45" s="330" t="str">
        <f t="shared" ref="B45:B54" si="3">+C45&amp;D45</f>
        <v>A-1-0-5-1-110</v>
      </c>
      <c r="C45" s="507" t="s">
        <v>476</v>
      </c>
      <c r="D45" s="504" t="s">
        <v>417</v>
      </c>
      <c r="E45" s="506" t="s">
        <v>376</v>
      </c>
      <c r="F45" s="830">
        <v>4247370203</v>
      </c>
      <c r="G45" s="830">
        <v>0</v>
      </c>
      <c r="H45" s="830">
        <v>4247370203</v>
      </c>
      <c r="I45" s="831">
        <v>42473701</v>
      </c>
      <c r="J45" s="830">
        <v>3342285948</v>
      </c>
      <c r="K45" s="832">
        <v>328711100</v>
      </c>
      <c r="L45" s="830">
        <v>3342285948</v>
      </c>
      <c r="M45" s="831">
        <v>328711100</v>
      </c>
      <c r="N45" s="830">
        <v>3342285948</v>
      </c>
      <c r="O45" s="831">
        <v>328994400</v>
      </c>
      <c r="P45" s="834"/>
      <c r="Q45" s="269"/>
      <c r="R45" s="269"/>
      <c r="S45" s="319">
        <v>4204896502</v>
      </c>
      <c r="T45" s="319">
        <v>42473701</v>
      </c>
      <c r="U45" s="319">
        <v>2357770648</v>
      </c>
      <c r="V45" s="319">
        <v>-984515300</v>
      </c>
      <c r="W45" s="319">
        <v>2357770648</v>
      </c>
      <c r="X45" s="319">
        <f>+W45-L45</f>
        <v>-984515300</v>
      </c>
      <c r="Y45" s="319">
        <v>2357770648</v>
      </c>
      <c r="Z45" s="319">
        <f>+Y45-N45</f>
        <v>-984515300</v>
      </c>
      <c r="AA45" s="833"/>
    </row>
    <row r="46" spans="1:27" s="146" customFormat="1" ht="18" customHeight="1" outlineLevel="3" x14ac:dyDescent="0.2">
      <c r="A46" s="461"/>
      <c r="B46" s="330" t="str">
        <f t="shared" si="3"/>
        <v>A-1-0-5-1-210</v>
      </c>
      <c r="C46" s="507" t="s">
        <v>477</v>
      </c>
      <c r="D46" s="504" t="s">
        <v>417</v>
      </c>
      <c r="E46" s="506" t="s">
        <v>377</v>
      </c>
      <c r="F46" s="830">
        <v>3397203153</v>
      </c>
      <c r="G46" s="830">
        <v>0</v>
      </c>
      <c r="H46" s="830">
        <v>3387531121</v>
      </c>
      <c r="I46" s="831">
        <v>450000000</v>
      </c>
      <c r="J46" s="830">
        <v>112296663</v>
      </c>
      <c r="K46" s="832">
        <v>66566056</v>
      </c>
      <c r="L46" s="830">
        <v>112296663</v>
      </c>
      <c r="M46" s="831">
        <v>66566056</v>
      </c>
      <c r="N46" s="830">
        <v>112296663</v>
      </c>
      <c r="O46" s="831">
        <v>66566056</v>
      </c>
      <c r="P46" s="833"/>
      <c r="Q46" s="269"/>
      <c r="R46" s="269"/>
      <c r="S46" s="319">
        <v>2937531121</v>
      </c>
      <c r="T46" s="319">
        <v>459672032</v>
      </c>
      <c r="U46" s="319">
        <v>25847394</v>
      </c>
      <c r="V46" s="319">
        <v>-86449269</v>
      </c>
      <c r="W46" s="319">
        <v>25847394</v>
      </c>
      <c r="X46" s="319">
        <f>+W46-L46</f>
        <v>-86449269</v>
      </c>
      <c r="Y46" s="319">
        <v>25847394</v>
      </c>
      <c r="Z46" s="319">
        <f>+Y46-N46</f>
        <v>-86449269</v>
      </c>
      <c r="AA46" s="833"/>
    </row>
    <row r="47" spans="1:27" s="146" customFormat="1" ht="18" customHeight="1" outlineLevel="3" x14ac:dyDescent="0.2">
      <c r="A47" s="461"/>
      <c r="B47" s="330" t="str">
        <f t="shared" si="3"/>
        <v>A-1-0-5-1-310</v>
      </c>
      <c r="C47" s="507" t="s">
        <v>478</v>
      </c>
      <c r="D47" s="504" t="s">
        <v>417</v>
      </c>
      <c r="E47" s="506" t="s">
        <v>378</v>
      </c>
      <c r="F47" s="830">
        <v>5118480408</v>
      </c>
      <c r="G47" s="830">
        <v>0</v>
      </c>
      <c r="H47" s="830">
        <v>5118480408</v>
      </c>
      <c r="I47" s="831">
        <v>-65615196</v>
      </c>
      <c r="J47" s="830">
        <v>4137434774</v>
      </c>
      <c r="K47" s="832">
        <v>412113800</v>
      </c>
      <c r="L47" s="830">
        <v>4137434774</v>
      </c>
      <c r="M47" s="831">
        <v>412113800</v>
      </c>
      <c r="N47" s="830">
        <v>4137434774</v>
      </c>
      <c r="O47" s="831">
        <v>412113800</v>
      </c>
      <c r="P47" s="833"/>
      <c r="Q47" s="269"/>
      <c r="R47" s="269"/>
      <c r="S47" s="319">
        <v>5384095604</v>
      </c>
      <c r="T47" s="319">
        <v>-265615196</v>
      </c>
      <c r="U47" s="319">
        <v>2894088956</v>
      </c>
      <c r="V47" s="319">
        <v>-1243345818</v>
      </c>
      <c r="W47" s="319">
        <v>2894088956</v>
      </c>
      <c r="X47" s="319">
        <f>+W47-L47</f>
        <v>-1243345818</v>
      </c>
      <c r="Y47" s="319">
        <v>2894088956</v>
      </c>
      <c r="Z47" s="319">
        <f>+Y47-N47</f>
        <v>-1243345818</v>
      </c>
      <c r="AA47" s="833"/>
    </row>
    <row r="48" spans="1:27" s="146" customFormat="1" ht="18" customHeight="1" outlineLevel="3" x14ac:dyDescent="0.2">
      <c r="A48" s="461"/>
      <c r="B48" s="330" t="str">
        <f t="shared" si="3"/>
        <v>A-1-0-5-1-410</v>
      </c>
      <c r="C48" s="507" t="s">
        <v>479</v>
      </c>
      <c r="D48" s="504" t="s">
        <v>417</v>
      </c>
      <c r="E48" s="506" t="s">
        <v>379</v>
      </c>
      <c r="F48" s="830">
        <v>8151842568</v>
      </c>
      <c r="G48" s="830">
        <v>0</v>
      </c>
      <c r="H48" s="830">
        <v>8151842568</v>
      </c>
      <c r="I48" s="831">
        <v>-217474118</v>
      </c>
      <c r="J48" s="830">
        <v>6614160062.29</v>
      </c>
      <c r="K48" s="832">
        <v>680831500</v>
      </c>
      <c r="L48" s="830">
        <v>6614160062.29</v>
      </c>
      <c r="M48" s="831">
        <v>680831500</v>
      </c>
      <c r="N48" s="830">
        <v>6614160062.29</v>
      </c>
      <c r="O48" s="831">
        <v>681464600</v>
      </c>
      <c r="P48" s="833"/>
      <c r="Q48" s="268"/>
      <c r="R48" s="172"/>
      <c r="S48" s="319">
        <v>8169316686</v>
      </c>
      <c r="T48" s="319">
        <v>-17474118</v>
      </c>
      <c r="U48" s="319">
        <v>4607453460.29</v>
      </c>
      <c r="V48" s="319">
        <v>-2006706602</v>
      </c>
      <c r="W48" s="319">
        <v>4587436027.29</v>
      </c>
      <c r="X48" s="319">
        <f>+W48-L48</f>
        <v>-2026724035</v>
      </c>
      <c r="Y48" s="319">
        <v>4587436027.29</v>
      </c>
      <c r="Z48" s="319">
        <f>+Y48-N48</f>
        <v>-2026724035</v>
      </c>
      <c r="AA48" s="833"/>
    </row>
    <row r="49" spans="1:27" s="146" customFormat="1" ht="16.5" customHeight="1" outlineLevel="3" x14ac:dyDescent="0.2">
      <c r="A49" s="461"/>
      <c r="B49" s="330" t="str">
        <f t="shared" si="3"/>
        <v>A-1-0-5-1-510</v>
      </c>
      <c r="C49" s="507" t="s">
        <v>480</v>
      </c>
      <c r="D49" s="504" t="s">
        <v>417</v>
      </c>
      <c r="E49" s="506" t="s">
        <v>380</v>
      </c>
      <c r="F49" s="830">
        <v>1058327668</v>
      </c>
      <c r="G49" s="830">
        <v>0</v>
      </c>
      <c r="H49" s="830">
        <v>1058327668</v>
      </c>
      <c r="I49" s="831">
        <v>-58716723</v>
      </c>
      <c r="J49" s="830">
        <v>853445545</v>
      </c>
      <c r="K49" s="832">
        <v>88469300</v>
      </c>
      <c r="L49" s="830">
        <v>853445545</v>
      </c>
      <c r="M49" s="831">
        <v>88469300</v>
      </c>
      <c r="N49" s="830">
        <v>853445545</v>
      </c>
      <c r="O49" s="831">
        <v>88506200</v>
      </c>
      <c r="P49" s="833"/>
      <c r="Q49" s="269"/>
      <c r="R49" s="269"/>
      <c r="S49" s="319">
        <v>1117044391</v>
      </c>
      <c r="T49" s="319">
        <v>-58716723</v>
      </c>
      <c r="U49" s="319">
        <v>587031701</v>
      </c>
      <c r="V49" s="319">
        <v>-266413844</v>
      </c>
      <c r="W49" s="319">
        <v>587031701</v>
      </c>
      <c r="X49" s="319">
        <f>+W49-L49</f>
        <v>-266413844</v>
      </c>
      <c r="Y49" s="319">
        <v>587031701</v>
      </c>
      <c r="Z49" s="319">
        <f>+Y49-N49</f>
        <v>-266413844</v>
      </c>
      <c r="AA49" s="833"/>
    </row>
    <row r="50" spans="1:27" s="180" customFormat="1" ht="18" customHeight="1" outlineLevel="2" x14ac:dyDescent="0.25">
      <c r="A50" s="466"/>
      <c r="B50" s="467"/>
      <c r="C50" s="468" t="s">
        <v>621</v>
      </c>
      <c r="D50" s="469" t="s">
        <v>417</v>
      </c>
      <c r="E50" s="470" t="s">
        <v>622</v>
      </c>
      <c r="F50" s="178"/>
      <c r="G50" s="320"/>
      <c r="H50" s="253"/>
      <c r="I50" s="320"/>
      <c r="J50" s="253"/>
      <c r="K50" s="254"/>
      <c r="L50" s="323"/>
      <c r="M50" s="320"/>
      <c r="N50" s="253"/>
      <c r="O50" s="320"/>
      <c r="Q50" s="178"/>
      <c r="R50" s="178"/>
      <c r="S50" s="178"/>
      <c r="T50" s="178"/>
      <c r="U50" s="178"/>
      <c r="V50" s="179"/>
      <c r="W50" s="178"/>
      <c r="X50" s="178"/>
      <c r="Y50" s="178"/>
      <c r="Z50" s="178"/>
    </row>
    <row r="51" spans="1:27" s="146" customFormat="1" ht="18" customHeight="1" outlineLevel="3" x14ac:dyDescent="0.2">
      <c r="A51" s="461"/>
      <c r="B51" s="330" t="str">
        <f t="shared" si="3"/>
        <v>A-1-0-5-2-110</v>
      </c>
      <c r="C51" s="507" t="s">
        <v>481</v>
      </c>
      <c r="D51" s="504" t="s">
        <v>417</v>
      </c>
      <c r="E51" s="506" t="s">
        <v>381</v>
      </c>
      <c r="F51" s="830">
        <v>148627109</v>
      </c>
      <c r="G51" s="830">
        <v>0</v>
      </c>
      <c r="H51" s="830">
        <v>148627109</v>
      </c>
      <c r="I51" s="831">
        <v>-28813729</v>
      </c>
      <c r="J51" s="830">
        <v>98732900</v>
      </c>
      <c r="K51" s="832">
        <v>9201700</v>
      </c>
      <c r="L51" s="830">
        <v>98732900</v>
      </c>
      <c r="M51" s="831">
        <v>9201700</v>
      </c>
      <c r="N51" s="830">
        <v>98732900</v>
      </c>
      <c r="O51" s="831">
        <v>9201700</v>
      </c>
      <c r="P51" s="833"/>
      <c r="Q51" s="269"/>
      <c r="R51" s="269"/>
      <c r="S51" s="319">
        <v>117440838</v>
      </c>
      <c r="T51" s="319">
        <v>31186271</v>
      </c>
      <c r="U51" s="319">
        <v>70843900</v>
      </c>
      <c r="V51" s="319">
        <v>-27889000</v>
      </c>
      <c r="W51" s="319">
        <v>70843900</v>
      </c>
      <c r="X51" s="319">
        <f t="shared" ref="X51:X58" si="4">+W51-L51</f>
        <v>-27889000</v>
      </c>
      <c r="Y51" s="319">
        <v>70843900</v>
      </c>
      <c r="Z51" s="319">
        <f t="shared" ref="Z51:Z58" si="5">+Y51-N51</f>
        <v>-27889000</v>
      </c>
      <c r="AA51" s="833"/>
    </row>
    <row r="52" spans="1:27" s="146" customFormat="1" ht="18" customHeight="1" outlineLevel="3" x14ac:dyDescent="0.2">
      <c r="A52" s="461"/>
      <c r="B52" s="330" t="str">
        <f t="shared" si="3"/>
        <v>A-1-0-5-2-210</v>
      </c>
      <c r="C52" s="507" t="s">
        <v>482</v>
      </c>
      <c r="D52" s="504" t="s">
        <v>417</v>
      </c>
      <c r="E52" s="506" t="s">
        <v>382</v>
      </c>
      <c r="F52" s="830">
        <v>6543597377</v>
      </c>
      <c r="G52" s="830">
        <v>0</v>
      </c>
      <c r="H52" s="830">
        <v>6543597377</v>
      </c>
      <c r="I52" s="831">
        <v>-98864026</v>
      </c>
      <c r="J52" s="830">
        <v>4811560283</v>
      </c>
      <c r="K52" s="832">
        <v>511148517</v>
      </c>
      <c r="L52" s="830">
        <v>4811560283</v>
      </c>
      <c r="M52" s="831">
        <v>511148517</v>
      </c>
      <c r="N52" s="830">
        <v>4811560283</v>
      </c>
      <c r="O52" s="831">
        <v>511148517</v>
      </c>
      <c r="P52" s="833"/>
      <c r="Q52" s="269"/>
      <c r="R52" s="269"/>
      <c r="S52" s="319">
        <v>7042461403</v>
      </c>
      <c r="T52" s="319">
        <v>-498864026</v>
      </c>
      <c r="U52" s="319">
        <v>3276766539</v>
      </c>
      <c r="V52" s="319">
        <v>-1534793744</v>
      </c>
      <c r="W52" s="319">
        <v>3276766539</v>
      </c>
      <c r="X52" s="319">
        <f t="shared" si="4"/>
        <v>-1534793744</v>
      </c>
      <c r="Y52" s="319">
        <v>3276766539</v>
      </c>
      <c r="Z52" s="319">
        <f t="shared" si="5"/>
        <v>-1534793744</v>
      </c>
      <c r="AA52" s="833"/>
    </row>
    <row r="53" spans="1:27" s="146" customFormat="1" ht="18" customHeight="1" outlineLevel="3" x14ac:dyDescent="0.2">
      <c r="A53" s="461"/>
      <c r="B53" s="330" t="str">
        <f t="shared" si="3"/>
        <v>A-1-0-5-2-310</v>
      </c>
      <c r="C53" s="507" t="s">
        <v>483</v>
      </c>
      <c r="D53" s="504" t="s">
        <v>417</v>
      </c>
      <c r="E53" s="506" t="s">
        <v>383</v>
      </c>
      <c r="F53" s="830">
        <v>6718291834</v>
      </c>
      <c r="G53" s="830">
        <v>0</v>
      </c>
      <c r="H53" s="830">
        <v>6718291834</v>
      </c>
      <c r="I53" s="831">
        <v>96882918</v>
      </c>
      <c r="J53" s="830">
        <v>5424335760</v>
      </c>
      <c r="K53" s="832">
        <v>555685880</v>
      </c>
      <c r="L53" s="830">
        <v>5424335760</v>
      </c>
      <c r="M53" s="831">
        <v>555685880</v>
      </c>
      <c r="N53" s="830">
        <v>5424335760</v>
      </c>
      <c r="O53" s="831">
        <v>556574680</v>
      </c>
      <c r="P53" s="833"/>
      <c r="Q53" s="268"/>
      <c r="R53" s="172"/>
      <c r="S53" s="319">
        <v>6621408916</v>
      </c>
      <c r="T53" s="319">
        <v>96882918</v>
      </c>
      <c r="U53" s="319">
        <v>3747211545</v>
      </c>
      <c r="V53" s="319">
        <v>-1677124215</v>
      </c>
      <c r="W53" s="319">
        <v>3747211545</v>
      </c>
      <c r="X53" s="319">
        <f t="shared" si="4"/>
        <v>-1677124215</v>
      </c>
      <c r="Y53" s="319">
        <v>3747211545</v>
      </c>
      <c r="Z53" s="319">
        <f t="shared" si="5"/>
        <v>-1677124215</v>
      </c>
      <c r="AA53" s="833"/>
    </row>
    <row r="54" spans="1:27" s="146" customFormat="1" ht="18" customHeight="1" outlineLevel="3" x14ac:dyDescent="0.2">
      <c r="A54" s="461"/>
      <c r="B54" s="330" t="str">
        <f t="shared" si="3"/>
        <v>A-1-0-5-2-610</v>
      </c>
      <c r="C54" s="507" t="s">
        <v>484</v>
      </c>
      <c r="D54" s="504" t="s">
        <v>417</v>
      </c>
      <c r="E54" s="506" t="s">
        <v>384</v>
      </c>
      <c r="F54" s="830">
        <v>89356219</v>
      </c>
      <c r="G54" s="830">
        <v>0</v>
      </c>
      <c r="H54" s="830">
        <v>89356219</v>
      </c>
      <c r="I54" s="831">
        <v>-14356438</v>
      </c>
      <c r="J54" s="830">
        <v>62761875</v>
      </c>
      <c r="K54" s="832">
        <v>6710100</v>
      </c>
      <c r="L54" s="830">
        <v>62761875</v>
      </c>
      <c r="M54" s="831">
        <v>6710100</v>
      </c>
      <c r="N54" s="830">
        <v>62761875</v>
      </c>
      <c r="O54" s="831">
        <v>6710100</v>
      </c>
      <c r="P54" s="833"/>
      <c r="Q54" s="269"/>
      <c r="R54" s="269"/>
      <c r="S54" s="319">
        <v>63712657</v>
      </c>
      <c r="T54" s="319">
        <v>25643562</v>
      </c>
      <c r="U54" s="319">
        <v>42718875</v>
      </c>
      <c r="V54" s="319">
        <v>-20043000</v>
      </c>
      <c r="W54" s="319">
        <v>42718875</v>
      </c>
      <c r="X54" s="319">
        <f t="shared" si="4"/>
        <v>-20043000</v>
      </c>
      <c r="Y54" s="319">
        <v>42718875</v>
      </c>
      <c r="Z54" s="319">
        <f t="shared" si="5"/>
        <v>-20043000</v>
      </c>
      <c r="AA54" s="833"/>
    </row>
    <row r="55" spans="1:27" s="180" customFormat="1" ht="20.25" customHeight="1" outlineLevel="2" x14ac:dyDescent="0.25">
      <c r="A55" s="466"/>
      <c r="B55" s="330" t="str">
        <f>+C55&amp;"-"&amp;D55</f>
        <v>A-1-0-5-6-10</v>
      </c>
      <c r="C55" s="514" t="s">
        <v>485</v>
      </c>
      <c r="D55" s="515" t="s">
        <v>417</v>
      </c>
      <c r="E55" s="516" t="s">
        <v>385</v>
      </c>
      <c r="F55" s="830">
        <v>3207076847</v>
      </c>
      <c r="G55" s="830">
        <v>0</v>
      </c>
      <c r="H55" s="830">
        <v>3207076847</v>
      </c>
      <c r="I55" s="831">
        <v>-47329232</v>
      </c>
      <c r="J55" s="830">
        <v>2581005100</v>
      </c>
      <c r="K55" s="832">
        <v>253427400</v>
      </c>
      <c r="L55" s="830">
        <v>2581005100</v>
      </c>
      <c r="M55" s="831">
        <v>253427400</v>
      </c>
      <c r="N55" s="830">
        <v>2581005100</v>
      </c>
      <c r="O55" s="831">
        <v>253639900</v>
      </c>
      <c r="P55" s="836"/>
      <c r="Q55" s="178"/>
      <c r="R55" s="178"/>
      <c r="S55" s="319">
        <v>3234406079</v>
      </c>
      <c r="T55" s="319">
        <v>-27329232</v>
      </c>
      <c r="U55" s="319">
        <v>1821721500</v>
      </c>
      <c r="V55" s="319">
        <v>-759283600</v>
      </c>
      <c r="W55" s="319">
        <v>1821721500</v>
      </c>
      <c r="X55" s="319">
        <f t="shared" si="4"/>
        <v>-759283600</v>
      </c>
      <c r="Y55" s="319">
        <v>1821721500</v>
      </c>
      <c r="Z55" s="319">
        <f t="shared" si="5"/>
        <v>-759283600</v>
      </c>
      <c r="AA55" s="836"/>
    </row>
    <row r="56" spans="1:27" s="180" customFormat="1" ht="20.25" customHeight="1" outlineLevel="2" x14ac:dyDescent="0.25">
      <c r="A56" s="466"/>
      <c r="B56" s="330" t="str">
        <f>+C56&amp;"-"&amp;D56</f>
        <v>A-1-0-5-7-10</v>
      </c>
      <c r="C56" s="514" t="s">
        <v>486</v>
      </c>
      <c r="D56" s="515" t="s">
        <v>417</v>
      </c>
      <c r="E56" s="516" t="s">
        <v>386</v>
      </c>
      <c r="F56" s="830">
        <v>534630552</v>
      </c>
      <c r="G56" s="830">
        <v>0</v>
      </c>
      <c r="H56" s="830">
        <v>534630552</v>
      </c>
      <c r="I56" s="831">
        <v>-74553694</v>
      </c>
      <c r="J56" s="830">
        <v>430129600</v>
      </c>
      <c r="K56" s="832">
        <v>42233300</v>
      </c>
      <c r="L56" s="830">
        <v>430129600</v>
      </c>
      <c r="M56" s="831">
        <v>42233300</v>
      </c>
      <c r="N56" s="830">
        <v>430129600</v>
      </c>
      <c r="O56" s="831">
        <v>42268800</v>
      </c>
      <c r="P56" s="836"/>
      <c r="Q56" s="178"/>
      <c r="R56" s="178"/>
      <c r="S56" s="319">
        <v>539184246</v>
      </c>
      <c r="T56" s="319">
        <v>-4553694</v>
      </c>
      <c r="U56" s="319">
        <v>303597100</v>
      </c>
      <c r="V56" s="319">
        <v>-126532500</v>
      </c>
      <c r="W56" s="319">
        <v>303597100</v>
      </c>
      <c r="X56" s="319">
        <f t="shared" si="4"/>
        <v>-126532500</v>
      </c>
      <c r="Y56" s="319">
        <v>303597100</v>
      </c>
      <c r="Z56" s="319">
        <f t="shared" si="5"/>
        <v>-126532500</v>
      </c>
      <c r="AA56" s="836"/>
    </row>
    <row r="57" spans="1:27" s="180" customFormat="1" ht="20.25" customHeight="1" outlineLevel="2" x14ac:dyDescent="0.25">
      <c r="A57" s="466"/>
      <c r="B57" s="330" t="str">
        <f>+C57&amp;"-"&amp;D57</f>
        <v>A-1-0-5-8-10</v>
      </c>
      <c r="C57" s="514" t="s">
        <v>487</v>
      </c>
      <c r="D57" s="515" t="s">
        <v>417</v>
      </c>
      <c r="E57" s="516" t="s">
        <v>387</v>
      </c>
      <c r="F57" s="830">
        <v>534630583</v>
      </c>
      <c r="G57" s="830">
        <v>0</v>
      </c>
      <c r="H57" s="830">
        <v>534630583</v>
      </c>
      <c r="I57" s="831">
        <v>-74553694</v>
      </c>
      <c r="J57" s="830">
        <v>430129600</v>
      </c>
      <c r="K57" s="832">
        <v>42233300</v>
      </c>
      <c r="L57" s="830">
        <v>430129600</v>
      </c>
      <c r="M57" s="831">
        <v>42233300</v>
      </c>
      <c r="N57" s="830">
        <v>430129600</v>
      </c>
      <c r="O57" s="831">
        <v>42268800</v>
      </c>
      <c r="P57" s="836"/>
      <c r="Q57" s="178"/>
      <c r="R57" s="178"/>
      <c r="S57" s="319">
        <v>539184277</v>
      </c>
      <c r="T57" s="319">
        <v>-4553694</v>
      </c>
      <c r="U57" s="319">
        <v>303597100</v>
      </c>
      <c r="V57" s="319">
        <v>-126532500</v>
      </c>
      <c r="W57" s="319">
        <v>303597100</v>
      </c>
      <c r="X57" s="319">
        <f t="shared" si="4"/>
        <v>-126532500</v>
      </c>
      <c r="Y57" s="319">
        <v>303597100</v>
      </c>
      <c r="Z57" s="319">
        <f t="shared" si="5"/>
        <v>-126532500</v>
      </c>
      <c r="AA57" s="836"/>
    </row>
    <row r="58" spans="1:27" s="180" customFormat="1" ht="20.25" customHeight="1" outlineLevel="2" thickBot="1" x14ac:dyDescent="0.3">
      <c r="A58" s="466"/>
      <c r="B58" s="330" t="str">
        <f>+C58&amp;"-"&amp;D58</f>
        <v>A-1-0-5-9-10</v>
      </c>
      <c r="C58" s="527" t="s">
        <v>488</v>
      </c>
      <c r="D58" s="528" t="s">
        <v>417</v>
      </c>
      <c r="E58" s="529" t="s">
        <v>388</v>
      </c>
      <c r="F58" s="830">
        <v>1078819879</v>
      </c>
      <c r="G58" s="830">
        <v>0</v>
      </c>
      <c r="H58" s="830">
        <v>1078819879</v>
      </c>
      <c r="I58" s="831">
        <v>-139111801</v>
      </c>
      <c r="J58" s="830">
        <v>860227900</v>
      </c>
      <c r="K58" s="832">
        <v>84465700</v>
      </c>
      <c r="L58" s="830">
        <v>860227900</v>
      </c>
      <c r="M58" s="831">
        <v>84465700</v>
      </c>
      <c r="N58" s="830">
        <v>860227900</v>
      </c>
      <c r="O58" s="831">
        <v>84536500</v>
      </c>
      <c r="P58" s="836"/>
      <c r="Q58" s="178"/>
      <c r="R58" s="178"/>
      <c r="S58" s="319">
        <v>1077931680</v>
      </c>
      <c r="T58" s="319">
        <v>888199</v>
      </c>
      <c r="U58" s="319">
        <v>607164900</v>
      </c>
      <c r="V58" s="319">
        <v>-253063000</v>
      </c>
      <c r="W58" s="319">
        <v>607164900</v>
      </c>
      <c r="X58" s="319">
        <f t="shared" si="4"/>
        <v>-253063000</v>
      </c>
      <c r="Y58" s="319">
        <v>607164900</v>
      </c>
      <c r="Z58" s="319">
        <f t="shared" si="5"/>
        <v>-253063000</v>
      </c>
      <c r="AA58" s="836"/>
    </row>
    <row r="59" spans="1:27" s="157" customFormat="1" ht="18.75" thickBot="1" x14ac:dyDescent="0.25">
      <c r="A59" s="146"/>
      <c r="B59" s="330"/>
      <c r="C59" s="146"/>
      <c r="D59" s="146"/>
      <c r="E59" s="146"/>
      <c r="F59" s="602"/>
      <c r="G59" s="602"/>
      <c r="H59" s="602"/>
      <c r="I59" s="602"/>
      <c r="J59" s="602"/>
      <c r="K59" s="602"/>
      <c r="L59" s="603"/>
      <c r="M59" s="602"/>
      <c r="N59" s="602"/>
      <c r="O59" s="602"/>
      <c r="P59" s="602"/>
      <c r="Q59" s="158"/>
      <c r="R59" s="158"/>
      <c r="S59" s="158"/>
      <c r="T59" s="158"/>
      <c r="U59" s="158"/>
      <c r="V59" s="159"/>
      <c r="W59" s="158"/>
      <c r="X59" s="158"/>
      <c r="Y59" s="158"/>
      <c r="Z59" s="158"/>
    </row>
    <row r="60" spans="1:27" s="255" customFormat="1" ht="31.5" customHeight="1" thickBot="1" x14ac:dyDescent="0.25">
      <c r="A60" s="252"/>
      <c r="B60" s="328"/>
      <c r="C60" s="235" t="s">
        <v>656</v>
      </c>
      <c r="D60" s="236" t="s">
        <v>417</v>
      </c>
      <c r="E60" s="368" t="s">
        <v>59</v>
      </c>
      <c r="F60" s="253"/>
      <c r="G60" s="320"/>
      <c r="H60" s="253"/>
      <c r="I60" s="320"/>
      <c r="J60" s="253"/>
      <c r="K60" s="254"/>
      <c r="L60" s="323"/>
      <c r="M60" s="320"/>
      <c r="N60" s="253"/>
      <c r="O60" s="320"/>
      <c r="Q60" s="253"/>
      <c r="R60" s="253"/>
      <c r="S60" s="253"/>
      <c r="T60" s="253"/>
      <c r="U60" s="253"/>
      <c r="V60" s="254"/>
      <c r="W60" s="253"/>
      <c r="X60" s="253"/>
      <c r="Y60" s="253"/>
      <c r="Z60" s="253"/>
    </row>
    <row r="61" spans="1:27" s="639" customFormat="1" ht="20.25" customHeight="1" outlineLevel="1" x14ac:dyDescent="0.25">
      <c r="A61" s="622"/>
      <c r="B61" s="623"/>
      <c r="C61" s="624" t="s">
        <v>624</v>
      </c>
      <c r="D61" s="625" t="s">
        <v>417</v>
      </c>
      <c r="E61" s="626" t="s">
        <v>625</v>
      </c>
      <c r="F61" s="634"/>
      <c r="G61" s="635"/>
      <c r="H61" s="636"/>
      <c r="I61" s="635"/>
      <c r="J61" s="636"/>
      <c r="K61" s="637"/>
      <c r="L61" s="638"/>
      <c r="M61" s="635"/>
      <c r="N61" s="636"/>
      <c r="O61" s="635"/>
      <c r="Q61" s="634"/>
      <c r="R61" s="634"/>
      <c r="S61" s="634"/>
      <c r="T61" s="634"/>
      <c r="U61" s="634"/>
      <c r="V61" s="640"/>
      <c r="W61" s="634"/>
      <c r="X61" s="634"/>
      <c r="Y61" s="634"/>
      <c r="Z61" s="634"/>
    </row>
    <row r="62" spans="1:27" s="670" customFormat="1" ht="20.25" customHeight="1" outlineLevel="2" x14ac:dyDescent="0.25">
      <c r="A62" s="654"/>
      <c r="B62" s="655"/>
      <c r="C62" s="656" t="s">
        <v>626</v>
      </c>
      <c r="D62" s="657" t="s">
        <v>417</v>
      </c>
      <c r="E62" s="658" t="s">
        <v>632</v>
      </c>
      <c r="F62" s="665"/>
      <c r="G62" s="666"/>
      <c r="H62" s="667"/>
      <c r="I62" s="666"/>
      <c r="J62" s="667"/>
      <c r="K62" s="668"/>
      <c r="L62" s="669"/>
      <c r="M62" s="666"/>
      <c r="N62" s="667"/>
      <c r="O62" s="666"/>
      <c r="Q62" s="665"/>
      <c r="R62" s="665"/>
      <c r="S62" s="665"/>
      <c r="T62" s="665"/>
      <c r="U62" s="665"/>
      <c r="V62" s="671"/>
      <c r="W62" s="665"/>
      <c r="X62" s="665"/>
      <c r="Y62" s="665"/>
      <c r="Z62" s="665"/>
    </row>
    <row r="63" spans="1:27" s="157" customFormat="1" ht="18" customHeight="1" outlineLevel="3" x14ac:dyDescent="0.2">
      <c r="A63" s="146"/>
      <c r="B63" s="330" t="str">
        <f>+C63&amp;D63</f>
        <v>A-2-0-3-50-210</v>
      </c>
      <c r="C63" s="185" t="s">
        <v>490</v>
      </c>
      <c r="D63" s="175" t="s">
        <v>417</v>
      </c>
      <c r="E63" s="248" t="s">
        <v>389</v>
      </c>
      <c r="F63" s="830">
        <v>6375300</v>
      </c>
      <c r="G63" s="830">
        <v>0</v>
      </c>
      <c r="H63" s="830">
        <v>6375300</v>
      </c>
      <c r="I63" s="831">
        <v>0</v>
      </c>
      <c r="J63" s="830">
        <v>6375300</v>
      </c>
      <c r="K63" s="832">
        <v>0</v>
      </c>
      <c r="L63" s="830">
        <v>6375300</v>
      </c>
      <c r="M63" s="831">
        <v>0</v>
      </c>
      <c r="N63" s="830">
        <v>6375300</v>
      </c>
      <c r="O63" s="831">
        <v>0</v>
      </c>
      <c r="P63" s="841"/>
      <c r="Q63" s="158"/>
      <c r="R63" s="158"/>
      <c r="S63" s="319">
        <v>6375300</v>
      </c>
      <c r="T63" s="319">
        <v>0</v>
      </c>
      <c r="U63" s="319">
        <v>6375300</v>
      </c>
      <c r="V63" s="319">
        <v>0</v>
      </c>
      <c r="W63" s="319">
        <v>6375300</v>
      </c>
      <c r="X63" s="319">
        <f>+W63-L63</f>
        <v>0</v>
      </c>
      <c r="Y63" s="319">
        <v>6375300</v>
      </c>
      <c r="Z63" s="319">
        <f>+Y63-N63</f>
        <v>0</v>
      </c>
      <c r="AA63" s="841"/>
    </row>
    <row r="64" spans="1:27" s="146" customFormat="1" ht="18" customHeight="1" outlineLevel="3" x14ac:dyDescent="0.2">
      <c r="B64" s="330" t="str">
        <f>+C64&amp;D64</f>
        <v>A-2-0-3-50-310</v>
      </c>
      <c r="C64" s="185" t="s">
        <v>491</v>
      </c>
      <c r="D64" s="175" t="s">
        <v>417</v>
      </c>
      <c r="E64" s="248" t="s">
        <v>390</v>
      </c>
      <c r="F64" s="830">
        <v>326124700</v>
      </c>
      <c r="G64" s="830">
        <v>0</v>
      </c>
      <c r="H64" s="830">
        <v>312682959</v>
      </c>
      <c r="I64" s="831">
        <v>0</v>
      </c>
      <c r="J64" s="830">
        <v>311859356</v>
      </c>
      <c r="K64" s="832">
        <v>0</v>
      </c>
      <c r="L64" s="830">
        <v>311859356</v>
      </c>
      <c r="M64" s="831">
        <v>0</v>
      </c>
      <c r="N64" s="830">
        <v>311859356</v>
      </c>
      <c r="O64" s="831">
        <v>0</v>
      </c>
      <c r="P64" s="833"/>
      <c r="Q64" s="168"/>
      <c r="R64" s="168"/>
      <c r="S64" s="319">
        <v>312682959</v>
      </c>
      <c r="T64" s="319">
        <v>13441741</v>
      </c>
      <c r="U64" s="319">
        <v>311859356</v>
      </c>
      <c r="V64" s="319">
        <v>0</v>
      </c>
      <c r="W64" s="319">
        <v>311859356</v>
      </c>
      <c r="X64" s="319">
        <f>+W64-L64</f>
        <v>0</v>
      </c>
      <c r="Y64" s="319">
        <v>311859356</v>
      </c>
      <c r="Z64" s="319">
        <f>+Y64-N64</f>
        <v>0</v>
      </c>
      <c r="AA64" s="833"/>
    </row>
    <row r="65" spans="1:27" s="146" customFormat="1" ht="18" customHeight="1" outlineLevel="3" x14ac:dyDescent="0.2">
      <c r="B65" s="330" t="str">
        <f>+C65&amp;D65</f>
        <v>A-2-0-3-50-1610</v>
      </c>
      <c r="C65" s="185" t="s">
        <v>489</v>
      </c>
      <c r="D65" s="175" t="s">
        <v>417</v>
      </c>
      <c r="E65" s="248" t="s">
        <v>391</v>
      </c>
      <c r="F65" s="830">
        <v>0</v>
      </c>
      <c r="G65" s="830">
        <v>0</v>
      </c>
      <c r="H65" s="830">
        <v>0</v>
      </c>
      <c r="I65" s="831">
        <v>0</v>
      </c>
      <c r="J65" s="830">
        <v>0</v>
      </c>
      <c r="K65" s="832">
        <v>0</v>
      </c>
      <c r="L65" s="830">
        <v>0</v>
      </c>
      <c r="M65" s="831">
        <v>0</v>
      </c>
      <c r="N65" s="830">
        <v>0</v>
      </c>
      <c r="O65" s="831">
        <v>0</v>
      </c>
      <c r="P65" s="833"/>
      <c r="Q65" s="168"/>
      <c r="R65" s="168"/>
      <c r="S65" s="319">
        <v>0</v>
      </c>
      <c r="T65" s="319">
        <v>0</v>
      </c>
      <c r="U65" s="319">
        <v>0</v>
      </c>
      <c r="V65" s="319">
        <v>0</v>
      </c>
      <c r="W65" s="319">
        <v>0</v>
      </c>
      <c r="X65" s="319">
        <f>+W65-L65</f>
        <v>0</v>
      </c>
      <c r="Y65" s="319">
        <v>0</v>
      </c>
      <c r="Z65" s="319">
        <f>+Y65-N65</f>
        <v>0</v>
      </c>
      <c r="AA65" s="833"/>
    </row>
    <row r="66" spans="1:27" s="146" customFormat="1" ht="18" customHeight="1" outlineLevel="3" x14ac:dyDescent="0.2">
      <c r="B66" s="330" t="str">
        <f>+C66&amp;D66</f>
        <v>A-2-0-3-50-9010</v>
      </c>
      <c r="C66" s="185" t="s">
        <v>492</v>
      </c>
      <c r="D66" s="175" t="s">
        <v>417</v>
      </c>
      <c r="E66" s="248" t="s">
        <v>392</v>
      </c>
      <c r="F66" s="830">
        <v>1500000</v>
      </c>
      <c r="G66" s="830">
        <v>0</v>
      </c>
      <c r="H66" s="830">
        <v>865920</v>
      </c>
      <c r="I66" s="831">
        <v>365920</v>
      </c>
      <c r="J66" s="830">
        <v>865920</v>
      </c>
      <c r="K66" s="832">
        <v>365920</v>
      </c>
      <c r="L66" s="830">
        <v>865920</v>
      </c>
      <c r="M66" s="831">
        <v>365920</v>
      </c>
      <c r="N66" s="830">
        <v>865920</v>
      </c>
      <c r="O66" s="831">
        <v>365920</v>
      </c>
      <c r="P66" s="833"/>
      <c r="Q66" s="168"/>
      <c r="R66" s="168"/>
      <c r="S66" s="319">
        <v>500000</v>
      </c>
      <c r="T66" s="319">
        <v>1000000</v>
      </c>
      <c r="U66" s="319">
        <v>500000</v>
      </c>
      <c r="V66" s="319">
        <v>-365920</v>
      </c>
      <c r="W66" s="319">
        <v>500000</v>
      </c>
      <c r="X66" s="319">
        <f>+W66-L66</f>
        <v>-365920</v>
      </c>
      <c r="Y66" s="319">
        <v>500000</v>
      </c>
      <c r="Z66" s="319">
        <f>+Y66-N66</f>
        <v>-365920</v>
      </c>
      <c r="AA66" s="833"/>
    </row>
    <row r="67" spans="1:27" s="639" customFormat="1" ht="20.25" customHeight="1" outlineLevel="2" x14ac:dyDescent="0.25">
      <c r="A67" s="622"/>
      <c r="B67" s="623"/>
      <c r="C67" s="641" t="s">
        <v>627</v>
      </c>
      <c r="D67" s="642" t="s">
        <v>417</v>
      </c>
      <c r="E67" s="643" t="s">
        <v>628</v>
      </c>
      <c r="F67" s="634"/>
      <c r="G67" s="635"/>
      <c r="H67" s="636"/>
      <c r="I67" s="635"/>
      <c r="J67" s="636"/>
      <c r="K67" s="637"/>
      <c r="L67" s="638"/>
      <c r="M67" s="635"/>
      <c r="N67" s="636"/>
      <c r="O67" s="635"/>
      <c r="Q67" s="634"/>
      <c r="R67" s="634"/>
      <c r="S67" s="634"/>
      <c r="T67" s="634"/>
      <c r="U67" s="634"/>
      <c r="V67" s="640"/>
      <c r="W67" s="634"/>
      <c r="X67" s="634"/>
      <c r="Y67" s="634"/>
      <c r="Z67" s="634"/>
    </row>
    <row r="68" spans="1:27" s="146" customFormat="1" ht="18" customHeight="1" outlineLevel="3" x14ac:dyDescent="0.2">
      <c r="B68" s="330" t="str">
        <f>+C68&amp;D68</f>
        <v>A-2-0-3-51-110</v>
      </c>
      <c r="C68" s="185" t="s">
        <v>493</v>
      </c>
      <c r="D68" s="175" t="s">
        <v>417</v>
      </c>
      <c r="E68" s="248" t="s">
        <v>393</v>
      </c>
      <c r="F68" s="830">
        <v>0</v>
      </c>
      <c r="G68" s="830">
        <v>0</v>
      </c>
      <c r="H68" s="830">
        <v>0</v>
      </c>
      <c r="I68" s="831">
        <v>0</v>
      </c>
      <c r="J68" s="830">
        <v>0</v>
      </c>
      <c r="K68" s="832">
        <v>0</v>
      </c>
      <c r="L68" s="830">
        <v>0</v>
      </c>
      <c r="M68" s="831">
        <v>0</v>
      </c>
      <c r="N68" s="830">
        <v>0</v>
      </c>
      <c r="O68" s="831">
        <v>0</v>
      </c>
      <c r="P68" s="833"/>
      <c r="Q68" s="168"/>
      <c r="R68" s="168"/>
      <c r="S68" s="319">
        <v>0</v>
      </c>
      <c r="T68" s="319">
        <v>0</v>
      </c>
      <c r="U68" s="319">
        <v>0</v>
      </c>
      <c r="V68" s="319">
        <v>0</v>
      </c>
      <c r="W68" s="319">
        <v>0</v>
      </c>
      <c r="X68" s="319">
        <f>+W68-L68</f>
        <v>0</v>
      </c>
      <c r="Y68" s="319">
        <v>0</v>
      </c>
      <c r="Z68" s="319">
        <f>+Y68-N68</f>
        <v>0</v>
      </c>
      <c r="AA68" s="833"/>
    </row>
    <row r="69" spans="1:27" s="146" customFormat="1" ht="18" customHeight="1" outlineLevel="3" x14ac:dyDescent="0.2">
      <c r="B69" s="330" t="str">
        <f>+C69&amp;D69</f>
        <v>A-2-0-3-51-210</v>
      </c>
      <c r="C69" s="185" t="s">
        <v>494</v>
      </c>
      <c r="D69" s="175" t="s">
        <v>417</v>
      </c>
      <c r="E69" s="248" t="s">
        <v>394</v>
      </c>
      <c r="F69" s="830">
        <v>0</v>
      </c>
      <c r="G69" s="830">
        <v>0</v>
      </c>
      <c r="H69" s="830">
        <v>0</v>
      </c>
      <c r="I69" s="831">
        <v>0</v>
      </c>
      <c r="J69" s="830">
        <v>0</v>
      </c>
      <c r="K69" s="832">
        <v>0</v>
      </c>
      <c r="L69" s="830">
        <v>0</v>
      </c>
      <c r="M69" s="831">
        <v>0</v>
      </c>
      <c r="N69" s="830">
        <v>0</v>
      </c>
      <c r="O69" s="831">
        <v>0</v>
      </c>
      <c r="P69" s="834"/>
      <c r="Q69" s="168"/>
      <c r="R69" s="168"/>
      <c r="S69" s="319">
        <v>0</v>
      </c>
      <c r="T69" s="319">
        <v>0</v>
      </c>
      <c r="U69" s="319">
        <v>0</v>
      </c>
      <c r="V69" s="319">
        <v>0</v>
      </c>
      <c r="W69" s="319">
        <v>0</v>
      </c>
      <c r="X69" s="319">
        <f>+W69-L69</f>
        <v>0</v>
      </c>
      <c r="Y69" s="319">
        <v>0</v>
      </c>
      <c r="Z69" s="319">
        <f>+Y69-N69</f>
        <v>0</v>
      </c>
      <c r="AA69" s="833"/>
    </row>
    <row r="70" spans="1:27" s="639" customFormat="1" ht="20.25" customHeight="1" outlineLevel="1" x14ac:dyDescent="0.25">
      <c r="A70" s="622"/>
      <c r="B70" s="623"/>
      <c r="C70" s="641" t="s">
        <v>629</v>
      </c>
      <c r="D70" s="642" t="s">
        <v>417</v>
      </c>
      <c r="E70" s="643" t="s">
        <v>630</v>
      </c>
      <c r="F70" s="634"/>
      <c r="G70" s="635"/>
      <c r="H70" s="636"/>
      <c r="I70" s="635"/>
      <c r="J70" s="636"/>
      <c r="K70" s="637"/>
      <c r="L70" s="638"/>
      <c r="M70" s="635"/>
      <c r="N70" s="636"/>
      <c r="O70" s="635"/>
      <c r="Q70" s="634"/>
      <c r="R70" s="634"/>
      <c r="S70" s="634"/>
      <c r="T70" s="634"/>
      <c r="U70" s="634"/>
      <c r="V70" s="640"/>
      <c r="W70" s="634"/>
      <c r="X70" s="634"/>
      <c r="Y70" s="634"/>
      <c r="Z70" s="634"/>
    </row>
    <row r="71" spans="1:27" s="485" customFormat="1" ht="20.25" customHeight="1" outlineLevel="1" x14ac:dyDescent="0.25">
      <c r="A71" s="466"/>
      <c r="B71" s="467"/>
      <c r="C71" s="468" t="s">
        <v>631</v>
      </c>
      <c r="D71" s="469" t="s">
        <v>417</v>
      </c>
      <c r="E71" s="470" t="s">
        <v>633</v>
      </c>
      <c r="F71" s="480"/>
      <c r="G71" s="481"/>
      <c r="H71" s="482"/>
      <c r="I71" s="481"/>
      <c r="J71" s="482"/>
      <c r="K71" s="483"/>
      <c r="L71" s="484"/>
      <c r="M71" s="481"/>
      <c r="N71" s="482"/>
      <c r="O71" s="481"/>
      <c r="Q71" s="480"/>
      <c r="R71" s="480"/>
      <c r="S71" s="480"/>
      <c r="T71" s="480"/>
      <c r="U71" s="480"/>
      <c r="V71" s="486"/>
      <c r="W71" s="480"/>
      <c r="X71" s="480"/>
      <c r="Y71" s="480"/>
      <c r="Z71" s="480"/>
    </row>
    <row r="72" spans="1:27" s="157" customFormat="1" ht="18" customHeight="1" outlineLevel="2" x14ac:dyDescent="0.2">
      <c r="A72" s="146"/>
      <c r="B72" s="330" t="str">
        <f t="shared" ref="B72:B127" si="6">+C72&amp;D72</f>
        <v>A-2-0-4-1-310</v>
      </c>
      <c r="C72" s="185" t="s">
        <v>497</v>
      </c>
      <c r="D72" s="175" t="s">
        <v>417</v>
      </c>
      <c r="E72" s="248" t="s">
        <v>575</v>
      </c>
      <c r="F72" s="830">
        <v>10000000</v>
      </c>
      <c r="G72" s="830">
        <v>0</v>
      </c>
      <c r="H72" s="830">
        <v>620850</v>
      </c>
      <c r="I72" s="831">
        <v>0</v>
      </c>
      <c r="J72" s="830">
        <v>620850</v>
      </c>
      <c r="K72" s="832">
        <v>0</v>
      </c>
      <c r="L72" s="830">
        <v>620850</v>
      </c>
      <c r="M72" s="831">
        <v>0</v>
      </c>
      <c r="N72" s="830">
        <v>620850</v>
      </c>
      <c r="O72" s="831">
        <v>0</v>
      </c>
      <c r="P72" s="841"/>
      <c r="Q72" s="158"/>
      <c r="R72" s="149"/>
      <c r="S72" s="319">
        <v>620850</v>
      </c>
      <c r="T72" s="319">
        <v>9379150</v>
      </c>
      <c r="U72" s="319">
        <v>620850</v>
      </c>
      <c r="V72" s="319">
        <v>0</v>
      </c>
      <c r="W72" s="319">
        <v>620850</v>
      </c>
      <c r="X72" s="319">
        <f t="shared" ref="X72:X78" si="7">+W72-L72</f>
        <v>0</v>
      </c>
      <c r="Y72" s="319">
        <v>620850</v>
      </c>
      <c r="Z72" s="319">
        <f t="shared" ref="Z72:Z78" si="8">+Y72-N72</f>
        <v>0</v>
      </c>
      <c r="AA72" s="841"/>
    </row>
    <row r="73" spans="1:27" s="146" customFormat="1" ht="18" customHeight="1" outlineLevel="2" x14ac:dyDescent="0.2">
      <c r="B73" s="330" t="str">
        <f t="shared" si="6"/>
        <v>A-2-0-4-1-410</v>
      </c>
      <c r="C73" s="185" t="s">
        <v>498</v>
      </c>
      <c r="D73" s="175" t="s">
        <v>417</v>
      </c>
      <c r="E73" s="248" t="s">
        <v>395</v>
      </c>
      <c r="F73" s="830">
        <v>4500000</v>
      </c>
      <c r="G73" s="830">
        <v>0</v>
      </c>
      <c r="H73" s="830">
        <v>500000</v>
      </c>
      <c r="I73" s="831">
        <v>0</v>
      </c>
      <c r="J73" s="830">
        <v>500000</v>
      </c>
      <c r="K73" s="832">
        <v>0</v>
      </c>
      <c r="L73" s="830">
        <v>500000</v>
      </c>
      <c r="M73" s="831">
        <v>0</v>
      </c>
      <c r="N73" s="830">
        <v>500000</v>
      </c>
      <c r="O73" s="831">
        <v>0</v>
      </c>
      <c r="P73" s="833"/>
      <c r="Q73" s="168"/>
      <c r="R73" s="168"/>
      <c r="S73" s="319">
        <v>500000</v>
      </c>
      <c r="T73" s="319">
        <v>4000000</v>
      </c>
      <c r="U73" s="319">
        <v>500000</v>
      </c>
      <c r="V73" s="319">
        <v>0</v>
      </c>
      <c r="W73" s="319">
        <v>500000</v>
      </c>
      <c r="X73" s="319">
        <f t="shared" si="7"/>
        <v>0</v>
      </c>
      <c r="Y73" s="319">
        <v>500000</v>
      </c>
      <c r="Z73" s="319">
        <f t="shared" si="8"/>
        <v>0</v>
      </c>
      <c r="AA73" s="833"/>
    </row>
    <row r="74" spans="1:27" s="146" customFormat="1" ht="18" customHeight="1" outlineLevel="2" x14ac:dyDescent="0.2">
      <c r="B74" s="330" t="str">
        <f t="shared" si="6"/>
        <v>A-2-0-4-1-610</v>
      </c>
      <c r="C74" s="185" t="s">
        <v>499</v>
      </c>
      <c r="D74" s="175" t="s">
        <v>417</v>
      </c>
      <c r="E74" s="248" t="s">
        <v>396</v>
      </c>
      <c r="F74" s="830">
        <v>411500000</v>
      </c>
      <c r="G74" s="830">
        <v>0</v>
      </c>
      <c r="H74" s="830">
        <v>407391400</v>
      </c>
      <c r="I74" s="831">
        <v>0</v>
      </c>
      <c r="J74" s="830">
        <v>407008534</v>
      </c>
      <c r="K74" s="832">
        <v>0</v>
      </c>
      <c r="L74" s="830">
        <v>399054248</v>
      </c>
      <c r="M74" s="831">
        <v>97662848</v>
      </c>
      <c r="N74" s="830">
        <v>399054248</v>
      </c>
      <c r="O74" s="831">
        <v>97662848</v>
      </c>
      <c r="P74" s="833"/>
      <c r="Q74" s="168"/>
      <c r="R74" s="168"/>
      <c r="S74" s="319">
        <v>406691400</v>
      </c>
      <c r="T74" s="319">
        <v>4808600</v>
      </c>
      <c r="U74" s="319">
        <v>406308534</v>
      </c>
      <c r="V74" s="319">
        <v>-700000</v>
      </c>
      <c r="W74" s="319">
        <v>691400</v>
      </c>
      <c r="X74" s="319">
        <f t="shared" si="7"/>
        <v>-398362848</v>
      </c>
      <c r="Y74" s="319">
        <v>691400</v>
      </c>
      <c r="Z74" s="319">
        <f t="shared" si="8"/>
        <v>-398362848</v>
      </c>
      <c r="AA74" s="833"/>
    </row>
    <row r="75" spans="1:27" s="146" customFormat="1" ht="18" customHeight="1" outlineLevel="2" x14ac:dyDescent="0.2">
      <c r="B75" s="330" t="str">
        <f t="shared" si="6"/>
        <v>A-2-0-4-1-810</v>
      </c>
      <c r="C75" s="185" t="s">
        <v>500</v>
      </c>
      <c r="D75" s="175" t="s">
        <v>417</v>
      </c>
      <c r="E75" s="248" t="s">
        <v>397</v>
      </c>
      <c r="F75" s="830">
        <v>114219443</v>
      </c>
      <c r="G75" s="830">
        <v>0</v>
      </c>
      <c r="H75" s="830">
        <v>114219443</v>
      </c>
      <c r="I75" s="831">
        <v>0</v>
      </c>
      <c r="J75" s="830">
        <v>114018744</v>
      </c>
      <c r="K75" s="832">
        <v>0</v>
      </c>
      <c r="L75" s="830">
        <v>69718744</v>
      </c>
      <c r="M75" s="831">
        <v>0</v>
      </c>
      <c r="N75" s="830">
        <v>69718744</v>
      </c>
      <c r="O75" s="831">
        <v>0</v>
      </c>
      <c r="P75" s="833"/>
      <c r="Q75" s="168"/>
      <c r="R75" s="168"/>
      <c r="S75" s="319">
        <v>69719443</v>
      </c>
      <c r="T75" s="319">
        <v>44500000</v>
      </c>
      <c r="U75" s="319">
        <v>69718744</v>
      </c>
      <c r="V75" s="319">
        <v>-44300000</v>
      </c>
      <c r="W75" s="319">
        <v>69718744</v>
      </c>
      <c r="X75" s="319">
        <f t="shared" si="7"/>
        <v>0</v>
      </c>
      <c r="Y75" s="319">
        <v>69718744</v>
      </c>
      <c r="Z75" s="319">
        <f t="shared" si="8"/>
        <v>0</v>
      </c>
      <c r="AA75" s="833"/>
    </row>
    <row r="76" spans="1:27" s="146" customFormat="1" ht="18" customHeight="1" outlineLevel="2" x14ac:dyDescent="0.2">
      <c r="B76" s="330" t="str">
        <f t="shared" si="6"/>
        <v>A-2-0-4-1-910</v>
      </c>
      <c r="C76" s="185" t="s">
        <v>501</v>
      </c>
      <c r="D76" s="175" t="s">
        <v>417</v>
      </c>
      <c r="E76" s="248" t="s">
        <v>398</v>
      </c>
      <c r="F76" s="830">
        <v>1000000</v>
      </c>
      <c r="G76" s="830">
        <v>0</v>
      </c>
      <c r="H76" s="830">
        <v>500000</v>
      </c>
      <c r="I76" s="831">
        <v>0</v>
      </c>
      <c r="J76" s="830">
        <v>500000</v>
      </c>
      <c r="K76" s="832">
        <v>0</v>
      </c>
      <c r="L76" s="830">
        <v>500000</v>
      </c>
      <c r="M76" s="831">
        <v>0</v>
      </c>
      <c r="N76" s="830">
        <v>500000</v>
      </c>
      <c r="O76" s="831">
        <v>0</v>
      </c>
      <c r="P76" s="833"/>
      <c r="Q76" s="168"/>
      <c r="R76" s="168"/>
      <c r="S76" s="319">
        <v>500000</v>
      </c>
      <c r="T76" s="319">
        <v>500000</v>
      </c>
      <c r="U76" s="319">
        <v>500000</v>
      </c>
      <c r="V76" s="319">
        <v>0</v>
      </c>
      <c r="W76" s="319">
        <v>500000</v>
      </c>
      <c r="X76" s="319">
        <f t="shared" si="7"/>
        <v>0</v>
      </c>
      <c r="Y76" s="319">
        <v>500000</v>
      </c>
      <c r="Z76" s="319">
        <f t="shared" si="8"/>
        <v>0</v>
      </c>
      <c r="AA76" s="833"/>
    </row>
    <row r="77" spans="1:27" s="146" customFormat="1" ht="18" customHeight="1" outlineLevel="2" x14ac:dyDescent="0.2">
      <c r="B77" s="330" t="str">
        <f t="shared" si="6"/>
        <v>A-2-0-4-1-1610</v>
      </c>
      <c r="C77" s="185" t="s">
        <v>495</v>
      </c>
      <c r="D77" s="175" t="s">
        <v>417</v>
      </c>
      <c r="E77" s="248" t="s">
        <v>399</v>
      </c>
      <c r="F77" s="830">
        <v>0</v>
      </c>
      <c r="G77" s="830">
        <v>0</v>
      </c>
      <c r="H77" s="830">
        <v>0</v>
      </c>
      <c r="I77" s="831">
        <v>0</v>
      </c>
      <c r="J77" s="830">
        <v>0</v>
      </c>
      <c r="K77" s="832">
        <v>0</v>
      </c>
      <c r="L77" s="830">
        <v>0</v>
      </c>
      <c r="M77" s="831">
        <v>0</v>
      </c>
      <c r="N77" s="830">
        <v>0</v>
      </c>
      <c r="O77" s="831">
        <v>0</v>
      </c>
      <c r="P77" s="833"/>
      <c r="Q77" s="168"/>
      <c r="R77" s="168"/>
      <c r="S77" s="319">
        <v>0</v>
      </c>
      <c r="T77" s="319">
        <v>0</v>
      </c>
      <c r="U77" s="319">
        <v>0</v>
      </c>
      <c r="V77" s="319">
        <v>0</v>
      </c>
      <c r="W77" s="319">
        <v>0</v>
      </c>
      <c r="X77" s="319">
        <f t="shared" si="7"/>
        <v>0</v>
      </c>
      <c r="Y77" s="319">
        <v>0</v>
      </c>
      <c r="Z77" s="319">
        <f t="shared" si="8"/>
        <v>0</v>
      </c>
      <c r="AA77" s="833"/>
    </row>
    <row r="78" spans="1:27" s="146" customFormat="1" ht="18" customHeight="1" outlineLevel="2" x14ac:dyDescent="0.2">
      <c r="B78" s="330" t="str">
        <f t="shared" si="6"/>
        <v>A-2-0-4-1-2510</v>
      </c>
      <c r="C78" s="185" t="s">
        <v>496</v>
      </c>
      <c r="D78" s="175" t="s">
        <v>417</v>
      </c>
      <c r="E78" s="248" t="s">
        <v>400</v>
      </c>
      <c r="F78" s="830">
        <v>269500000</v>
      </c>
      <c r="G78" s="830">
        <v>0</v>
      </c>
      <c r="H78" s="830">
        <v>261600000</v>
      </c>
      <c r="I78" s="831">
        <v>0</v>
      </c>
      <c r="J78" s="830">
        <v>261188221</v>
      </c>
      <c r="K78" s="832">
        <v>0</v>
      </c>
      <c r="L78" s="830">
        <v>500000</v>
      </c>
      <c r="M78" s="831">
        <v>0</v>
      </c>
      <c r="N78" s="830">
        <v>500000</v>
      </c>
      <c r="O78" s="831">
        <v>0</v>
      </c>
      <c r="P78" s="833"/>
      <c r="Q78" s="168"/>
      <c r="R78" s="168"/>
      <c r="S78" s="319">
        <v>261600000</v>
      </c>
      <c r="T78" s="319">
        <v>7900000</v>
      </c>
      <c r="U78" s="319">
        <v>261188221</v>
      </c>
      <c r="V78" s="319">
        <v>0</v>
      </c>
      <c r="W78" s="319">
        <v>500000</v>
      </c>
      <c r="X78" s="319">
        <f t="shared" si="7"/>
        <v>0</v>
      </c>
      <c r="Y78" s="319">
        <v>500000</v>
      </c>
      <c r="Z78" s="319">
        <f t="shared" si="8"/>
        <v>0</v>
      </c>
      <c r="AA78" s="833"/>
    </row>
    <row r="79" spans="1:27" s="485" customFormat="1" ht="20.25" customHeight="1" outlineLevel="1" x14ac:dyDescent="0.25">
      <c r="A79" s="466"/>
      <c r="B79" s="467"/>
      <c r="C79" s="468" t="s">
        <v>634</v>
      </c>
      <c r="D79" s="469" t="s">
        <v>417</v>
      </c>
      <c r="E79" s="470" t="s">
        <v>635</v>
      </c>
      <c r="F79" s="480"/>
      <c r="G79" s="481"/>
      <c r="H79" s="482"/>
      <c r="I79" s="481"/>
      <c r="J79" s="482"/>
      <c r="K79" s="483"/>
      <c r="L79" s="484"/>
      <c r="M79" s="481"/>
      <c r="N79" s="482"/>
      <c r="O79" s="481"/>
      <c r="Q79" s="480"/>
      <c r="R79" s="480"/>
      <c r="S79" s="480"/>
      <c r="T79" s="480"/>
      <c r="U79" s="480"/>
      <c r="V79" s="486"/>
      <c r="W79" s="480"/>
      <c r="X79" s="480"/>
      <c r="Y79" s="480"/>
      <c r="Z79" s="480"/>
    </row>
    <row r="80" spans="1:27" s="146" customFormat="1" ht="18" customHeight="1" outlineLevel="2" x14ac:dyDescent="0.2">
      <c r="B80" s="330" t="str">
        <f t="shared" si="6"/>
        <v>A-2-0-4-2-110</v>
      </c>
      <c r="C80" s="185" t="s">
        <v>505</v>
      </c>
      <c r="D80" s="175" t="s">
        <v>417</v>
      </c>
      <c r="E80" s="248" t="s">
        <v>401</v>
      </c>
      <c r="F80" s="830">
        <v>16780557</v>
      </c>
      <c r="G80" s="830">
        <v>0</v>
      </c>
      <c r="H80" s="830">
        <v>6664164</v>
      </c>
      <c r="I80" s="831">
        <v>-231640</v>
      </c>
      <c r="J80" s="830">
        <v>6664164</v>
      </c>
      <c r="K80" s="832">
        <v>0</v>
      </c>
      <c r="L80" s="830">
        <v>6664164</v>
      </c>
      <c r="M80" s="831">
        <v>0</v>
      </c>
      <c r="N80" s="830">
        <v>6664164</v>
      </c>
      <c r="O80" s="831">
        <v>0</v>
      </c>
      <c r="P80" s="833"/>
      <c r="Q80" s="168"/>
      <c r="R80" s="168"/>
      <c r="S80" s="319">
        <v>5920244</v>
      </c>
      <c r="T80" s="319">
        <v>10860313</v>
      </c>
      <c r="U80" s="319">
        <v>5688604</v>
      </c>
      <c r="V80" s="319">
        <v>-975560</v>
      </c>
      <c r="W80" s="319">
        <v>1314244</v>
      </c>
      <c r="X80" s="319">
        <f>+W80-L80</f>
        <v>-5349920</v>
      </c>
      <c r="Y80" s="319">
        <v>1314244</v>
      </c>
      <c r="Z80" s="319">
        <f>+Y80-N80</f>
        <v>-5349920</v>
      </c>
      <c r="AA80" s="833"/>
    </row>
    <row r="81" spans="1:27" s="146" customFormat="1" ht="18" customHeight="1" outlineLevel="2" x14ac:dyDescent="0.2">
      <c r="B81" s="330" t="str">
        <f t="shared" si="6"/>
        <v>A-2-0-4-2-210</v>
      </c>
      <c r="C81" s="185" t="s">
        <v>506</v>
      </c>
      <c r="D81" s="175" t="s">
        <v>417</v>
      </c>
      <c r="E81" s="248" t="s">
        <v>402</v>
      </c>
      <c r="F81" s="830">
        <v>15000000</v>
      </c>
      <c r="G81" s="830">
        <v>0</v>
      </c>
      <c r="H81" s="830">
        <v>1629880</v>
      </c>
      <c r="I81" s="831">
        <v>-20120</v>
      </c>
      <c r="J81" s="830">
        <v>1629880</v>
      </c>
      <c r="K81" s="832">
        <v>0</v>
      </c>
      <c r="L81" s="830">
        <v>1629880</v>
      </c>
      <c r="M81" s="831">
        <v>0</v>
      </c>
      <c r="N81" s="830">
        <v>1629880</v>
      </c>
      <c r="O81" s="831">
        <v>0</v>
      </c>
      <c r="P81" s="833"/>
      <c r="Q81" s="168"/>
      <c r="R81" s="168"/>
      <c r="S81" s="319">
        <v>1650000</v>
      </c>
      <c r="T81" s="319">
        <v>13350000</v>
      </c>
      <c r="U81" s="319">
        <v>1629880</v>
      </c>
      <c r="V81" s="319">
        <v>0</v>
      </c>
      <c r="W81" s="319">
        <v>1000000</v>
      </c>
      <c r="X81" s="319">
        <f>+W81-L81</f>
        <v>-629880</v>
      </c>
      <c r="Y81" s="319">
        <v>1000000</v>
      </c>
      <c r="Z81" s="319">
        <f>+Y81-N81</f>
        <v>-629880</v>
      </c>
      <c r="AA81" s="833"/>
    </row>
    <row r="82" spans="1:27" s="485" customFormat="1" ht="20.25" customHeight="1" outlineLevel="1" x14ac:dyDescent="0.25">
      <c r="A82" s="466"/>
      <c r="B82" s="467"/>
      <c r="C82" s="468" t="s">
        <v>636</v>
      </c>
      <c r="D82" s="469" t="s">
        <v>417</v>
      </c>
      <c r="E82" s="470" t="s">
        <v>637</v>
      </c>
      <c r="F82" s="480"/>
      <c r="G82" s="481"/>
      <c r="H82" s="482"/>
      <c r="I82" s="481"/>
      <c r="J82" s="482"/>
      <c r="K82" s="483"/>
      <c r="L82" s="484"/>
      <c r="M82" s="481"/>
      <c r="N82" s="482"/>
      <c r="O82" s="481"/>
      <c r="Q82" s="480"/>
      <c r="R82" s="480"/>
      <c r="S82" s="480"/>
      <c r="T82" s="480"/>
      <c r="U82" s="480"/>
      <c r="V82" s="486"/>
      <c r="W82" s="480"/>
      <c r="X82" s="480"/>
      <c r="Y82" s="480"/>
      <c r="Z82" s="480"/>
    </row>
    <row r="83" spans="1:27" s="157" customFormat="1" ht="18" customHeight="1" outlineLevel="2" x14ac:dyDescent="0.2">
      <c r="A83" s="146"/>
      <c r="B83" s="330" t="str">
        <f t="shared" si="6"/>
        <v>A-2-0-4-4-110</v>
      </c>
      <c r="C83" s="185" t="s">
        <v>511</v>
      </c>
      <c r="D83" s="175" t="s">
        <v>417</v>
      </c>
      <c r="E83" s="248" t="s">
        <v>403</v>
      </c>
      <c r="F83" s="830">
        <v>400000000</v>
      </c>
      <c r="G83" s="830">
        <v>0</v>
      </c>
      <c r="H83" s="830">
        <v>399000000</v>
      </c>
      <c r="I83" s="831">
        <v>0</v>
      </c>
      <c r="J83" s="830">
        <v>379491620</v>
      </c>
      <c r="K83" s="832">
        <v>9000000</v>
      </c>
      <c r="L83" s="830">
        <v>234044926</v>
      </c>
      <c r="M83" s="831">
        <v>45212628</v>
      </c>
      <c r="N83" s="830">
        <v>234044926</v>
      </c>
      <c r="O83" s="831">
        <v>45212628</v>
      </c>
      <c r="P83" s="841"/>
      <c r="Q83" s="168"/>
      <c r="R83" s="168"/>
      <c r="S83" s="319">
        <v>399000000</v>
      </c>
      <c r="T83" s="319">
        <v>1000000</v>
      </c>
      <c r="U83" s="319">
        <v>347491620</v>
      </c>
      <c r="V83" s="319">
        <v>-32000000</v>
      </c>
      <c r="W83" s="319">
        <v>126199503</v>
      </c>
      <c r="X83" s="319">
        <f t="shared" ref="X83:X91" si="9">+W83-L83</f>
        <v>-107845423</v>
      </c>
      <c r="Y83" s="319">
        <v>126199503</v>
      </c>
      <c r="Z83" s="319">
        <f t="shared" ref="Z83:Z91" si="10">+Y83-N83</f>
        <v>-107845423</v>
      </c>
      <c r="AA83" s="841"/>
    </row>
    <row r="84" spans="1:27" s="146" customFormat="1" ht="18" customHeight="1" outlineLevel="2" x14ac:dyDescent="0.2">
      <c r="B84" s="330" t="str">
        <f t="shared" si="6"/>
        <v>A-2-0-4-4-610</v>
      </c>
      <c r="C84" s="185" t="s">
        <v>518</v>
      </c>
      <c r="D84" s="175" t="s">
        <v>417</v>
      </c>
      <c r="E84" s="248" t="s">
        <v>404</v>
      </c>
      <c r="F84" s="830">
        <v>10000000</v>
      </c>
      <c r="G84" s="830">
        <v>0</v>
      </c>
      <c r="H84" s="830">
        <v>10000000</v>
      </c>
      <c r="I84" s="831">
        <v>10000000</v>
      </c>
      <c r="J84" s="830">
        <v>0</v>
      </c>
      <c r="K84" s="832">
        <v>0</v>
      </c>
      <c r="L84" s="830">
        <v>0</v>
      </c>
      <c r="M84" s="831">
        <v>0</v>
      </c>
      <c r="N84" s="830">
        <v>0</v>
      </c>
      <c r="O84" s="831">
        <v>0</v>
      </c>
      <c r="P84" s="833"/>
      <c r="Q84" s="168"/>
      <c r="R84" s="168"/>
      <c r="S84" s="319">
        <v>0</v>
      </c>
      <c r="T84" s="319">
        <v>10000000</v>
      </c>
      <c r="U84" s="319">
        <v>0</v>
      </c>
      <c r="V84" s="319">
        <v>0</v>
      </c>
      <c r="W84" s="319">
        <v>0</v>
      </c>
      <c r="X84" s="319">
        <f t="shared" si="9"/>
        <v>0</v>
      </c>
      <c r="Y84" s="319">
        <v>0</v>
      </c>
      <c r="Z84" s="319">
        <f t="shared" si="10"/>
        <v>0</v>
      </c>
      <c r="AA84" s="833"/>
    </row>
    <row r="85" spans="1:27" s="157" customFormat="1" ht="18" customHeight="1" outlineLevel="2" x14ac:dyDescent="0.2">
      <c r="A85" s="146"/>
      <c r="B85" s="330" t="str">
        <f t="shared" si="6"/>
        <v>A-2-0-4-4-910</v>
      </c>
      <c r="C85" s="185" t="s">
        <v>519</v>
      </c>
      <c r="D85" s="175" t="s">
        <v>417</v>
      </c>
      <c r="E85" s="248" t="s">
        <v>405</v>
      </c>
      <c r="F85" s="830">
        <v>30000000</v>
      </c>
      <c r="G85" s="830">
        <v>0</v>
      </c>
      <c r="H85" s="830">
        <v>27042392</v>
      </c>
      <c r="I85" s="831">
        <v>0</v>
      </c>
      <c r="J85" s="830">
        <v>3042392</v>
      </c>
      <c r="K85" s="832">
        <v>0</v>
      </c>
      <c r="L85" s="830">
        <v>3042392</v>
      </c>
      <c r="M85" s="831">
        <v>0</v>
      </c>
      <c r="N85" s="830">
        <v>3042392</v>
      </c>
      <c r="O85" s="831">
        <v>0</v>
      </c>
      <c r="P85" s="841"/>
      <c r="Q85" s="158"/>
      <c r="R85" s="158"/>
      <c r="S85" s="319">
        <v>2744188</v>
      </c>
      <c r="T85" s="319">
        <v>27255812</v>
      </c>
      <c r="U85" s="319">
        <v>2744188</v>
      </c>
      <c r="V85" s="319">
        <v>-298204</v>
      </c>
      <c r="W85" s="319">
        <v>2744188</v>
      </c>
      <c r="X85" s="319">
        <f t="shared" si="9"/>
        <v>-298204</v>
      </c>
      <c r="Y85" s="319">
        <v>2744188</v>
      </c>
      <c r="Z85" s="319">
        <f t="shared" si="10"/>
        <v>-298204</v>
      </c>
      <c r="AA85" s="841"/>
    </row>
    <row r="86" spans="1:27" s="157" customFormat="1" ht="18" customHeight="1" outlineLevel="2" x14ac:dyDescent="0.2">
      <c r="A86" s="146"/>
      <c r="B86" s="330" t="str">
        <f t="shared" si="6"/>
        <v>A-2-0-4-4-1510</v>
      </c>
      <c r="C86" s="185" t="s">
        <v>512</v>
      </c>
      <c r="D86" s="175" t="s">
        <v>417</v>
      </c>
      <c r="E86" s="248" t="s">
        <v>406</v>
      </c>
      <c r="F86" s="830">
        <v>564000000</v>
      </c>
      <c r="G86" s="830">
        <v>0</v>
      </c>
      <c r="H86" s="830">
        <v>549318466</v>
      </c>
      <c r="I86" s="831">
        <v>-11636797</v>
      </c>
      <c r="J86" s="830">
        <v>549318465.64999998</v>
      </c>
      <c r="K86" s="832">
        <v>315342400</v>
      </c>
      <c r="L86" s="830">
        <v>234738465.65000001</v>
      </c>
      <c r="M86" s="831">
        <v>154451070.65000001</v>
      </c>
      <c r="N86" s="830">
        <v>234738465.65000001</v>
      </c>
      <c r="O86" s="831">
        <v>154451070.65000001</v>
      </c>
      <c r="P86" s="841"/>
      <c r="Q86" s="158"/>
      <c r="R86" s="149"/>
      <c r="S86" s="319">
        <v>559049207</v>
      </c>
      <c r="T86" s="319">
        <v>4950793</v>
      </c>
      <c r="U86" s="319">
        <v>188157877.65000001</v>
      </c>
      <c r="V86" s="319">
        <v>-361160588</v>
      </c>
      <c r="W86" s="319">
        <v>34469207</v>
      </c>
      <c r="X86" s="319">
        <f t="shared" si="9"/>
        <v>-200269258.65000001</v>
      </c>
      <c r="Y86" s="319">
        <v>34469207</v>
      </c>
      <c r="Z86" s="319">
        <f t="shared" si="10"/>
        <v>-200269258.65000001</v>
      </c>
      <c r="AA86" s="841"/>
    </row>
    <row r="87" spans="1:27" s="146" customFormat="1" ht="18" customHeight="1" outlineLevel="2" x14ac:dyDescent="0.2">
      <c r="B87" s="330" t="str">
        <f t="shared" si="6"/>
        <v>A-2-0-4-4-1710</v>
      </c>
      <c r="C87" s="185" t="s">
        <v>513</v>
      </c>
      <c r="D87" s="175" t="s">
        <v>417</v>
      </c>
      <c r="E87" s="248" t="s">
        <v>407</v>
      </c>
      <c r="F87" s="830">
        <v>47500000</v>
      </c>
      <c r="G87" s="830">
        <v>0</v>
      </c>
      <c r="H87" s="830">
        <v>43206658</v>
      </c>
      <c r="I87" s="831">
        <v>-2192442</v>
      </c>
      <c r="J87" s="830">
        <v>43206658</v>
      </c>
      <c r="K87" s="832">
        <v>42807558</v>
      </c>
      <c r="L87" s="830">
        <v>42315652</v>
      </c>
      <c r="M87" s="831">
        <v>41916552</v>
      </c>
      <c r="N87" s="830">
        <v>42315652</v>
      </c>
      <c r="O87" s="831">
        <v>41916552</v>
      </c>
      <c r="P87" s="833"/>
      <c r="Q87" s="168"/>
      <c r="R87" s="168"/>
      <c r="S87" s="319">
        <v>45399100</v>
      </c>
      <c r="T87" s="319">
        <v>2100900</v>
      </c>
      <c r="U87" s="319">
        <v>399100</v>
      </c>
      <c r="V87" s="319">
        <v>-42807558</v>
      </c>
      <c r="W87" s="319">
        <v>399100</v>
      </c>
      <c r="X87" s="319">
        <f t="shared" si="9"/>
        <v>-41916552</v>
      </c>
      <c r="Y87" s="319">
        <v>399100</v>
      </c>
      <c r="Z87" s="319">
        <f t="shared" si="10"/>
        <v>-41916552</v>
      </c>
      <c r="AA87" s="833"/>
    </row>
    <row r="88" spans="1:27" s="157" customFormat="1" ht="18" customHeight="1" outlineLevel="2" x14ac:dyDescent="0.2">
      <c r="A88" s="146"/>
      <c r="B88" s="330" t="str">
        <f t="shared" si="6"/>
        <v>A-2-0-4-4-1810</v>
      </c>
      <c r="C88" s="185" t="s">
        <v>514</v>
      </c>
      <c r="D88" s="175" t="s">
        <v>417</v>
      </c>
      <c r="E88" s="248" t="s">
        <v>408</v>
      </c>
      <c r="F88" s="830">
        <v>50000000</v>
      </c>
      <c r="G88" s="830">
        <v>0</v>
      </c>
      <c r="H88" s="830">
        <v>45487804</v>
      </c>
      <c r="I88" s="831">
        <v>0</v>
      </c>
      <c r="J88" s="830">
        <v>45301479</v>
      </c>
      <c r="K88" s="832">
        <v>0</v>
      </c>
      <c r="L88" s="830">
        <v>45301479</v>
      </c>
      <c r="M88" s="831">
        <v>0</v>
      </c>
      <c r="N88" s="830">
        <v>45301479</v>
      </c>
      <c r="O88" s="831">
        <v>0</v>
      </c>
      <c r="P88" s="841"/>
      <c r="Q88" s="158"/>
      <c r="R88" s="149"/>
      <c r="S88" s="319">
        <v>45487804</v>
      </c>
      <c r="T88" s="319">
        <v>4512196</v>
      </c>
      <c r="U88" s="319">
        <v>45301479</v>
      </c>
      <c r="V88" s="319">
        <v>0</v>
      </c>
      <c r="W88" s="319">
        <v>45301479</v>
      </c>
      <c r="X88" s="319">
        <f t="shared" si="9"/>
        <v>0</v>
      </c>
      <c r="Y88" s="319">
        <v>45301479</v>
      </c>
      <c r="Z88" s="319">
        <f t="shared" si="10"/>
        <v>0</v>
      </c>
      <c r="AA88" s="841"/>
    </row>
    <row r="89" spans="1:27" s="146" customFormat="1" ht="18" customHeight="1" outlineLevel="2" x14ac:dyDescent="0.2">
      <c r="B89" s="330" t="str">
        <f t="shared" si="6"/>
        <v>A-2-0-4-4-2010</v>
      </c>
      <c r="C89" s="185" t="s">
        <v>515</v>
      </c>
      <c r="D89" s="175" t="s">
        <v>417</v>
      </c>
      <c r="E89" s="248" t="s">
        <v>409</v>
      </c>
      <c r="F89" s="830">
        <v>7000000</v>
      </c>
      <c r="G89" s="830">
        <v>0</v>
      </c>
      <c r="H89" s="830">
        <v>4855076</v>
      </c>
      <c r="I89" s="831">
        <v>208800</v>
      </c>
      <c r="J89" s="830">
        <v>4855076</v>
      </c>
      <c r="K89" s="832">
        <v>208800</v>
      </c>
      <c r="L89" s="830">
        <v>4855076</v>
      </c>
      <c r="M89" s="831">
        <v>208800</v>
      </c>
      <c r="N89" s="830">
        <v>4855076</v>
      </c>
      <c r="O89" s="831">
        <v>208800</v>
      </c>
      <c r="P89" s="833"/>
      <c r="Q89" s="168"/>
      <c r="R89" s="168"/>
      <c r="S89" s="319">
        <v>3812140</v>
      </c>
      <c r="T89" s="319">
        <v>3187860</v>
      </c>
      <c r="U89" s="319">
        <v>3812140</v>
      </c>
      <c r="V89" s="319">
        <v>-1042936</v>
      </c>
      <c r="W89" s="319">
        <v>3812140</v>
      </c>
      <c r="X89" s="319">
        <f t="shared" si="9"/>
        <v>-1042936</v>
      </c>
      <c r="Y89" s="319">
        <v>3812140</v>
      </c>
      <c r="Z89" s="319">
        <f t="shared" si="10"/>
        <v>-1042936</v>
      </c>
      <c r="AA89" s="833"/>
    </row>
    <row r="90" spans="1:27" s="146" customFormat="1" ht="18" customHeight="1" outlineLevel="2" x14ac:dyDescent="0.2">
      <c r="B90" s="330" t="str">
        <f t="shared" si="6"/>
        <v>A-2-0-4-4-2110</v>
      </c>
      <c r="C90" s="185" t="s">
        <v>516</v>
      </c>
      <c r="D90" s="175" t="s">
        <v>417</v>
      </c>
      <c r="E90" s="248" t="s">
        <v>410</v>
      </c>
      <c r="F90" s="830">
        <v>1000000</v>
      </c>
      <c r="G90" s="830">
        <v>0</v>
      </c>
      <c r="H90" s="830">
        <v>300000</v>
      </c>
      <c r="I90" s="831">
        <v>0</v>
      </c>
      <c r="J90" s="830">
        <v>300000</v>
      </c>
      <c r="K90" s="832">
        <v>0</v>
      </c>
      <c r="L90" s="830">
        <v>300000</v>
      </c>
      <c r="M90" s="831">
        <v>0</v>
      </c>
      <c r="N90" s="830">
        <v>300000</v>
      </c>
      <c r="O90" s="831">
        <v>0</v>
      </c>
      <c r="P90" s="834"/>
      <c r="Q90" s="168"/>
      <c r="R90" s="168"/>
      <c r="S90" s="319">
        <v>300000</v>
      </c>
      <c r="T90" s="319">
        <v>700000</v>
      </c>
      <c r="U90" s="319">
        <v>300000</v>
      </c>
      <c r="V90" s="319">
        <v>0</v>
      </c>
      <c r="W90" s="319">
        <v>300000</v>
      </c>
      <c r="X90" s="319">
        <f t="shared" si="9"/>
        <v>0</v>
      </c>
      <c r="Y90" s="319">
        <v>300000</v>
      </c>
      <c r="Z90" s="319">
        <f t="shared" si="10"/>
        <v>0</v>
      </c>
      <c r="AA90" s="833"/>
    </row>
    <row r="91" spans="1:27" s="157" customFormat="1" ht="18" customHeight="1" outlineLevel="2" x14ac:dyDescent="0.2">
      <c r="A91" s="146"/>
      <c r="B91" s="330" t="str">
        <f t="shared" si="6"/>
        <v>A-2-0-4-4-2310</v>
      </c>
      <c r="C91" s="185" t="s">
        <v>517</v>
      </c>
      <c r="D91" s="175" t="s">
        <v>417</v>
      </c>
      <c r="E91" s="248" t="s">
        <v>411</v>
      </c>
      <c r="F91" s="830">
        <v>42060420</v>
      </c>
      <c r="G91" s="830">
        <v>0</v>
      </c>
      <c r="H91" s="830">
        <v>26009313</v>
      </c>
      <c r="I91" s="831">
        <v>-1291816</v>
      </c>
      <c r="J91" s="830">
        <v>22995834</v>
      </c>
      <c r="K91" s="832">
        <v>3290448</v>
      </c>
      <c r="L91" s="830">
        <v>20503386</v>
      </c>
      <c r="M91" s="831">
        <v>4598000</v>
      </c>
      <c r="N91" s="830">
        <v>20503386</v>
      </c>
      <c r="O91" s="831">
        <v>4598000</v>
      </c>
      <c r="P91" s="841"/>
      <c r="Q91" s="158"/>
      <c r="R91" s="158"/>
      <c r="S91" s="319">
        <v>26740876</v>
      </c>
      <c r="T91" s="319">
        <v>15319544</v>
      </c>
      <c r="U91" s="319">
        <v>15345133</v>
      </c>
      <c r="V91" s="319">
        <v>-7650701</v>
      </c>
      <c r="W91" s="319">
        <v>6247813</v>
      </c>
      <c r="X91" s="319">
        <f t="shared" si="9"/>
        <v>-14255573</v>
      </c>
      <c r="Y91" s="319">
        <v>6247813</v>
      </c>
      <c r="Z91" s="319">
        <f t="shared" si="10"/>
        <v>-14255573</v>
      </c>
      <c r="AA91" s="841"/>
    </row>
    <row r="92" spans="1:27" s="485" customFormat="1" ht="20.25" customHeight="1" outlineLevel="1" x14ac:dyDescent="0.25">
      <c r="A92" s="466"/>
      <c r="B92" s="467"/>
      <c r="C92" s="468" t="s">
        <v>639</v>
      </c>
      <c r="D92" s="469" t="s">
        <v>417</v>
      </c>
      <c r="E92" s="470" t="s">
        <v>640</v>
      </c>
      <c r="F92" s="480"/>
      <c r="G92" s="481"/>
      <c r="H92" s="482"/>
      <c r="I92" s="481"/>
      <c r="J92" s="482"/>
      <c r="K92" s="483"/>
      <c r="L92" s="484"/>
      <c r="M92" s="481"/>
      <c r="N92" s="482"/>
      <c r="O92" s="481"/>
      <c r="Q92" s="480"/>
      <c r="R92" s="480"/>
      <c r="S92" s="480"/>
      <c r="T92" s="480"/>
      <c r="U92" s="480"/>
      <c r="V92" s="486"/>
      <c r="W92" s="480"/>
      <c r="X92" s="480"/>
      <c r="Y92" s="480"/>
      <c r="Z92" s="480"/>
    </row>
    <row r="93" spans="1:27" s="146" customFormat="1" ht="18" customHeight="1" outlineLevel="2" x14ac:dyDescent="0.2">
      <c r="B93" s="330" t="str">
        <f t="shared" si="6"/>
        <v>A-2-0-4-5-110</v>
      </c>
      <c r="C93" s="185" t="s">
        <v>524</v>
      </c>
      <c r="D93" s="175" t="s">
        <v>417</v>
      </c>
      <c r="E93" s="248" t="s">
        <v>412</v>
      </c>
      <c r="F93" s="830">
        <v>1258811506</v>
      </c>
      <c r="G93" s="830">
        <v>0</v>
      </c>
      <c r="H93" s="830">
        <v>1233024735.28</v>
      </c>
      <c r="I93" s="831">
        <v>69485825</v>
      </c>
      <c r="J93" s="830">
        <v>1052270945.12</v>
      </c>
      <c r="K93" s="832">
        <v>216078894</v>
      </c>
      <c r="L93" s="830">
        <v>634971092</v>
      </c>
      <c r="M93" s="831">
        <v>26614664</v>
      </c>
      <c r="N93" s="830">
        <v>634971092</v>
      </c>
      <c r="O93" s="831">
        <v>26614664</v>
      </c>
      <c r="P93" s="833"/>
      <c r="Q93" s="168"/>
      <c r="R93" s="168"/>
      <c r="S93" s="319">
        <v>1017084505.28</v>
      </c>
      <c r="T93" s="319">
        <v>241727000.72000003</v>
      </c>
      <c r="U93" s="319">
        <v>654570963</v>
      </c>
      <c r="V93" s="319">
        <v>-397699982.12</v>
      </c>
      <c r="W93" s="319">
        <v>463221183</v>
      </c>
      <c r="X93" s="319">
        <f t="shared" ref="X93:X100" si="11">+W93-L93</f>
        <v>-171749909</v>
      </c>
      <c r="Y93" s="319">
        <v>463221183</v>
      </c>
      <c r="Z93" s="319">
        <f t="shared" ref="Z93:Z100" si="12">+Y93-N93</f>
        <v>-171749909</v>
      </c>
      <c r="AA93" s="833"/>
    </row>
    <row r="94" spans="1:27" s="146" customFormat="1" ht="18" customHeight="1" outlineLevel="2" x14ac:dyDescent="0.2">
      <c r="B94" s="330" t="str">
        <f t="shared" si="6"/>
        <v>A-2-0-4-5-210</v>
      </c>
      <c r="C94" s="185" t="s">
        <v>528</v>
      </c>
      <c r="D94" s="175" t="s">
        <v>417</v>
      </c>
      <c r="E94" s="248" t="s">
        <v>413</v>
      </c>
      <c r="F94" s="830">
        <v>150000000</v>
      </c>
      <c r="G94" s="830">
        <v>0</v>
      </c>
      <c r="H94" s="830">
        <v>95815981</v>
      </c>
      <c r="I94" s="831">
        <v>-28512559</v>
      </c>
      <c r="J94" s="830">
        <v>76232282</v>
      </c>
      <c r="K94" s="832">
        <v>0</v>
      </c>
      <c r="L94" s="830">
        <v>38256716</v>
      </c>
      <c r="M94" s="831">
        <v>13067063</v>
      </c>
      <c r="N94" s="830">
        <v>37537516</v>
      </c>
      <c r="O94" s="831">
        <v>12347863</v>
      </c>
      <c r="P94" s="833"/>
      <c r="Q94" s="168"/>
      <c r="R94" s="168"/>
      <c r="S94" s="319">
        <v>89124740</v>
      </c>
      <c r="T94" s="319">
        <v>60875260</v>
      </c>
      <c r="U94" s="319">
        <v>49118060</v>
      </c>
      <c r="V94" s="319">
        <v>-27114222</v>
      </c>
      <c r="W94" s="319">
        <v>15905350</v>
      </c>
      <c r="X94" s="319">
        <f t="shared" si="11"/>
        <v>-22351366</v>
      </c>
      <c r="Y94" s="319">
        <v>15905350</v>
      </c>
      <c r="Z94" s="319">
        <f t="shared" si="12"/>
        <v>-21632166</v>
      </c>
      <c r="AA94" s="833"/>
    </row>
    <row r="95" spans="1:27" s="157" customFormat="1" ht="18" customHeight="1" outlineLevel="2" x14ac:dyDescent="0.2">
      <c r="A95" s="146"/>
      <c r="B95" s="330" t="str">
        <f t="shared" si="6"/>
        <v>A-2-0-4-5-510</v>
      </c>
      <c r="C95" s="185" t="s">
        <v>529</v>
      </c>
      <c r="D95" s="175" t="s">
        <v>417</v>
      </c>
      <c r="E95" s="248" t="s">
        <v>414</v>
      </c>
      <c r="F95" s="830">
        <v>175000000</v>
      </c>
      <c r="G95" s="830">
        <v>0</v>
      </c>
      <c r="H95" s="830">
        <v>175000000</v>
      </c>
      <c r="I95" s="831">
        <v>0</v>
      </c>
      <c r="J95" s="830">
        <v>162376243</v>
      </c>
      <c r="K95" s="832">
        <v>0</v>
      </c>
      <c r="L95" s="830">
        <v>0</v>
      </c>
      <c r="M95" s="831">
        <v>0</v>
      </c>
      <c r="N95" s="830">
        <v>0</v>
      </c>
      <c r="O95" s="831">
        <v>0</v>
      </c>
      <c r="P95" s="841"/>
      <c r="Q95" s="168"/>
      <c r="R95" s="168"/>
      <c r="S95" s="319">
        <v>175000000</v>
      </c>
      <c r="T95" s="319">
        <v>0</v>
      </c>
      <c r="U95" s="319">
        <v>0</v>
      </c>
      <c r="V95" s="319">
        <v>-162376243</v>
      </c>
      <c r="W95" s="319">
        <v>0</v>
      </c>
      <c r="X95" s="319">
        <f t="shared" si="11"/>
        <v>0</v>
      </c>
      <c r="Y95" s="319">
        <v>0</v>
      </c>
      <c r="Z95" s="319">
        <f t="shared" si="12"/>
        <v>0</v>
      </c>
      <c r="AA95" s="841"/>
    </row>
    <row r="96" spans="1:27" s="157" customFormat="1" ht="18" customHeight="1" outlineLevel="2" x14ac:dyDescent="0.2">
      <c r="A96" s="146"/>
      <c r="B96" s="330" t="str">
        <f t="shared" si="6"/>
        <v>A-2-0-4-5-610</v>
      </c>
      <c r="C96" s="185" t="s">
        <v>530</v>
      </c>
      <c r="D96" s="175" t="s">
        <v>417</v>
      </c>
      <c r="E96" s="248" t="s">
        <v>415</v>
      </c>
      <c r="F96" s="830">
        <v>324000000</v>
      </c>
      <c r="G96" s="830">
        <v>0</v>
      </c>
      <c r="H96" s="830">
        <v>302007520</v>
      </c>
      <c r="I96" s="831">
        <v>0</v>
      </c>
      <c r="J96" s="830">
        <v>231965281.59999999</v>
      </c>
      <c r="K96" s="832">
        <v>8994131</v>
      </c>
      <c r="L96" s="830">
        <v>145979035</v>
      </c>
      <c r="M96" s="831">
        <v>16892715</v>
      </c>
      <c r="N96" s="830">
        <v>142381290</v>
      </c>
      <c r="O96" s="831">
        <v>13294970</v>
      </c>
      <c r="P96" s="841"/>
      <c r="Q96" s="158"/>
      <c r="R96" s="149"/>
      <c r="S96" s="319">
        <v>301657478</v>
      </c>
      <c r="T96" s="319">
        <v>22342522</v>
      </c>
      <c r="U96" s="319">
        <v>193250210.59999999</v>
      </c>
      <c r="V96" s="319">
        <v>-38715071</v>
      </c>
      <c r="W96" s="319">
        <v>61521322</v>
      </c>
      <c r="X96" s="319">
        <f t="shared" si="11"/>
        <v>-84457713</v>
      </c>
      <c r="Y96" s="319">
        <v>61521322</v>
      </c>
      <c r="Z96" s="319">
        <f t="shared" si="12"/>
        <v>-80859968</v>
      </c>
      <c r="AA96" s="841"/>
    </row>
    <row r="97" spans="1:27" s="146" customFormat="1" ht="18" customHeight="1" outlineLevel="2" x14ac:dyDescent="0.2">
      <c r="B97" s="330" t="str">
        <f t="shared" si="6"/>
        <v>A-2-0-4-5-810</v>
      </c>
      <c r="C97" s="185" t="s">
        <v>531</v>
      </c>
      <c r="D97" s="175" t="s">
        <v>417</v>
      </c>
      <c r="E97" s="248" t="s">
        <v>416</v>
      </c>
      <c r="F97" s="830">
        <v>1440594471.96</v>
      </c>
      <c r="G97" s="830">
        <v>-3.9999961853027344E-2</v>
      </c>
      <c r="H97" s="830">
        <v>1439843261.96</v>
      </c>
      <c r="I97" s="831">
        <v>0</v>
      </c>
      <c r="J97" s="830">
        <v>1272120223.55</v>
      </c>
      <c r="K97" s="832">
        <v>0</v>
      </c>
      <c r="L97" s="830">
        <v>932232875.71000004</v>
      </c>
      <c r="M97" s="831">
        <v>234447070</v>
      </c>
      <c r="N97" s="830">
        <v>932232875.71000004</v>
      </c>
      <c r="O97" s="831">
        <v>234447070</v>
      </c>
      <c r="P97" s="833"/>
      <c r="Q97" s="168"/>
      <c r="R97" s="168"/>
      <c r="S97" s="319">
        <v>1313153581.96</v>
      </c>
      <c r="T97" s="319">
        <v>127440890</v>
      </c>
      <c r="U97" s="319">
        <v>1272120223.55</v>
      </c>
      <c r="V97" s="319">
        <v>0</v>
      </c>
      <c r="W97" s="319">
        <v>481970849.70999998</v>
      </c>
      <c r="X97" s="319">
        <f t="shared" si="11"/>
        <v>-450262026.00000006</v>
      </c>
      <c r="Y97" s="319">
        <v>481970849.70999998</v>
      </c>
      <c r="Z97" s="319">
        <f t="shared" si="12"/>
        <v>-450262026.00000006</v>
      </c>
      <c r="AA97" s="833"/>
    </row>
    <row r="98" spans="1:27" s="146" customFormat="1" ht="18" customHeight="1" outlineLevel="2" x14ac:dyDescent="0.2">
      <c r="B98" s="330" t="str">
        <f t="shared" si="6"/>
        <v>A-2-0-4-5-1010</v>
      </c>
      <c r="C98" s="185" t="s">
        <v>525</v>
      </c>
      <c r="D98" s="175" t="s">
        <v>417</v>
      </c>
      <c r="E98" s="248" t="s">
        <v>418</v>
      </c>
      <c r="F98" s="830">
        <v>2528795286</v>
      </c>
      <c r="G98" s="830">
        <v>0</v>
      </c>
      <c r="H98" s="830">
        <v>2496073962</v>
      </c>
      <c r="I98" s="831">
        <v>0</v>
      </c>
      <c r="J98" s="830">
        <v>2282501118.7600002</v>
      </c>
      <c r="K98" s="832">
        <v>0</v>
      </c>
      <c r="L98" s="830">
        <v>1645732590</v>
      </c>
      <c r="M98" s="831">
        <v>206531257</v>
      </c>
      <c r="N98" s="830">
        <v>1645732590</v>
      </c>
      <c r="O98" s="831">
        <v>206531257</v>
      </c>
      <c r="P98" s="833"/>
      <c r="Q98" s="168"/>
      <c r="R98" s="168"/>
      <c r="S98" s="319">
        <v>2288919168</v>
      </c>
      <c r="T98" s="319">
        <v>239876118</v>
      </c>
      <c r="U98" s="319">
        <v>2262158997.7600002</v>
      </c>
      <c r="V98" s="319">
        <v>-20342121</v>
      </c>
      <c r="W98" s="319">
        <v>1017420265</v>
      </c>
      <c r="X98" s="319">
        <f t="shared" si="11"/>
        <v>-628312325</v>
      </c>
      <c r="Y98" s="319">
        <v>1017420265</v>
      </c>
      <c r="Z98" s="319">
        <f t="shared" si="12"/>
        <v>-628312325</v>
      </c>
      <c r="AA98" s="833"/>
    </row>
    <row r="99" spans="1:27" s="157" customFormat="1" ht="18" customHeight="1" outlineLevel="2" x14ac:dyDescent="0.2">
      <c r="A99" s="146"/>
      <c r="B99" s="330" t="str">
        <f t="shared" si="6"/>
        <v>A-2-0-4-5-1210</v>
      </c>
      <c r="C99" s="185" t="s">
        <v>526</v>
      </c>
      <c r="D99" s="175" t="s">
        <v>417</v>
      </c>
      <c r="E99" s="248" t="s">
        <v>419</v>
      </c>
      <c r="F99" s="830">
        <v>2000000</v>
      </c>
      <c r="G99" s="830">
        <v>0</v>
      </c>
      <c r="H99" s="830">
        <v>1000000</v>
      </c>
      <c r="I99" s="831">
        <v>0</v>
      </c>
      <c r="J99" s="830">
        <v>1000000</v>
      </c>
      <c r="K99" s="832">
        <v>0</v>
      </c>
      <c r="L99" s="830">
        <v>1000000</v>
      </c>
      <c r="M99" s="831">
        <v>0</v>
      </c>
      <c r="N99" s="830">
        <v>1000000</v>
      </c>
      <c r="O99" s="831">
        <v>0</v>
      </c>
      <c r="P99" s="841"/>
      <c r="Q99" s="158"/>
      <c r="R99" s="149"/>
      <c r="S99" s="319">
        <v>1000000</v>
      </c>
      <c r="T99" s="319">
        <v>1000000</v>
      </c>
      <c r="U99" s="319">
        <v>1000000</v>
      </c>
      <c r="V99" s="319">
        <v>0</v>
      </c>
      <c r="W99" s="319">
        <v>1000000</v>
      </c>
      <c r="X99" s="319">
        <f t="shared" si="11"/>
        <v>0</v>
      </c>
      <c r="Y99" s="319">
        <v>1000000</v>
      </c>
      <c r="Z99" s="319">
        <f t="shared" si="12"/>
        <v>0</v>
      </c>
      <c r="AA99" s="841"/>
    </row>
    <row r="100" spans="1:27" s="146" customFormat="1" ht="18" customHeight="1" outlineLevel="2" x14ac:dyDescent="0.2">
      <c r="B100" s="330" t="str">
        <f t="shared" si="6"/>
        <v>A-2-0-4-5-1310</v>
      </c>
      <c r="C100" s="185" t="s">
        <v>527</v>
      </c>
      <c r="D100" s="175" t="s">
        <v>417</v>
      </c>
      <c r="E100" s="248" t="s">
        <v>420</v>
      </c>
      <c r="F100" s="830">
        <v>0</v>
      </c>
      <c r="G100" s="830">
        <v>0</v>
      </c>
      <c r="H100" s="830">
        <v>0</v>
      </c>
      <c r="I100" s="831">
        <v>0</v>
      </c>
      <c r="J100" s="830">
        <v>0</v>
      </c>
      <c r="K100" s="832">
        <v>0</v>
      </c>
      <c r="L100" s="830">
        <v>0</v>
      </c>
      <c r="M100" s="831">
        <v>0</v>
      </c>
      <c r="N100" s="830">
        <v>0</v>
      </c>
      <c r="O100" s="831">
        <v>0</v>
      </c>
      <c r="P100" s="833"/>
      <c r="Q100" s="168"/>
      <c r="R100" s="168"/>
      <c r="S100" s="319">
        <v>0</v>
      </c>
      <c r="T100" s="319">
        <v>0</v>
      </c>
      <c r="U100" s="319">
        <v>0</v>
      </c>
      <c r="V100" s="319">
        <v>0</v>
      </c>
      <c r="W100" s="319">
        <v>0</v>
      </c>
      <c r="X100" s="319">
        <f t="shared" si="11"/>
        <v>0</v>
      </c>
      <c r="Y100" s="319">
        <v>0</v>
      </c>
      <c r="Z100" s="319">
        <f t="shared" si="12"/>
        <v>0</v>
      </c>
      <c r="AA100" s="833"/>
    </row>
    <row r="101" spans="1:27" s="485" customFormat="1" ht="20.25" customHeight="1" outlineLevel="1" x14ac:dyDescent="0.25">
      <c r="A101" s="466"/>
      <c r="B101" s="467"/>
      <c r="C101" s="468" t="s">
        <v>641</v>
      </c>
      <c r="D101" s="469" t="s">
        <v>417</v>
      </c>
      <c r="E101" s="470" t="s">
        <v>642</v>
      </c>
      <c r="F101" s="480"/>
      <c r="G101" s="481"/>
      <c r="H101" s="482"/>
      <c r="I101" s="481"/>
      <c r="J101" s="482"/>
      <c r="K101" s="483"/>
      <c r="L101" s="484"/>
      <c r="M101" s="481"/>
      <c r="N101" s="482"/>
      <c r="O101" s="481"/>
      <c r="Q101" s="480"/>
      <c r="R101" s="480"/>
      <c r="S101" s="480"/>
      <c r="T101" s="480"/>
      <c r="U101" s="480"/>
      <c r="V101" s="486"/>
      <c r="W101" s="480"/>
      <c r="X101" s="480"/>
      <c r="Y101" s="480"/>
      <c r="Z101" s="480"/>
    </row>
    <row r="102" spans="1:27" s="157" customFormat="1" ht="18" customHeight="1" outlineLevel="3" x14ac:dyDescent="0.2">
      <c r="A102" s="146"/>
      <c r="B102" s="330" t="str">
        <f t="shared" si="6"/>
        <v>A-2-0-4-6-210</v>
      </c>
      <c r="C102" s="185" t="s">
        <v>532</v>
      </c>
      <c r="D102" s="175" t="s">
        <v>417</v>
      </c>
      <c r="E102" s="248" t="s">
        <v>421</v>
      </c>
      <c r="F102" s="830">
        <v>1408176051.04</v>
      </c>
      <c r="G102" s="830">
        <v>3.9999961853027344E-2</v>
      </c>
      <c r="H102" s="830">
        <v>1246027848</v>
      </c>
      <c r="I102" s="831">
        <v>-161907903</v>
      </c>
      <c r="J102" s="830">
        <v>1245589235</v>
      </c>
      <c r="K102" s="832">
        <v>-44907903</v>
      </c>
      <c r="L102" s="830">
        <v>873177721</v>
      </c>
      <c r="M102" s="831">
        <v>117692670</v>
      </c>
      <c r="N102" s="830">
        <v>873177721</v>
      </c>
      <c r="O102" s="831">
        <v>117692670</v>
      </c>
      <c r="P102" s="841"/>
      <c r="Q102" s="158"/>
      <c r="R102" s="149"/>
      <c r="S102" s="319">
        <v>1407876051</v>
      </c>
      <c r="T102" s="319">
        <v>300000.03999996185</v>
      </c>
      <c r="U102" s="319">
        <v>1407876051</v>
      </c>
      <c r="V102" s="319">
        <v>162286816</v>
      </c>
      <c r="W102" s="319">
        <v>567712072</v>
      </c>
      <c r="X102" s="319">
        <f>+W102-L102</f>
        <v>-305465649</v>
      </c>
      <c r="Y102" s="319">
        <v>567712072</v>
      </c>
      <c r="Z102" s="319">
        <f>+Y102-N102</f>
        <v>-305465649</v>
      </c>
      <c r="AA102" s="841"/>
    </row>
    <row r="103" spans="1:27" s="146" customFormat="1" ht="18" customHeight="1" outlineLevel="3" x14ac:dyDescent="0.2">
      <c r="B103" s="330" t="str">
        <f t="shared" si="6"/>
        <v>A-2-0-4-6-310</v>
      </c>
      <c r="C103" s="185" t="s">
        <v>533</v>
      </c>
      <c r="D103" s="175" t="s">
        <v>417</v>
      </c>
      <c r="E103" s="248" t="s">
        <v>422</v>
      </c>
      <c r="F103" s="830">
        <v>1500000</v>
      </c>
      <c r="G103" s="830">
        <v>0</v>
      </c>
      <c r="H103" s="830">
        <v>300000</v>
      </c>
      <c r="I103" s="831">
        <v>0</v>
      </c>
      <c r="J103" s="830">
        <v>300000</v>
      </c>
      <c r="K103" s="832">
        <v>0</v>
      </c>
      <c r="L103" s="830">
        <v>300000</v>
      </c>
      <c r="M103" s="831">
        <v>0</v>
      </c>
      <c r="N103" s="830">
        <v>300000</v>
      </c>
      <c r="O103" s="831">
        <v>0</v>
      </c>
      <c r="P103" s="833"/>
      <c r="Q103" s="168"/>
      <c r="R103" s="168"/>
      <c r="S103" s="319">
        <v>300000</v>
      </c>
      <c r="T103" s="319">
        <v>1200000</v>
      </c>
      <c r="U103" s="319">
        <v>300000</v>
      </c>
      <c r="V103" s="319">
        <v>0</v>
      </c>
      <c r="W103" s="319">
        <v>300000</v>
      </c>
      <c r="X103" s="319">
        <f>+W103-L103</f>
        <v>0</v>
      </c>
      <c r="Y103" s="319">
        <v>300000</v>
      </c>
      <c r="Z103" s="319">
        <f>+Y103-N103</f>
        <v>0</v>
      </c>
      <c r="AA103" s="833"/>
    </row>
    <row r="104" spans="1:27" s="146" customFormat="1" ht="18" customHeight="1" outlineLevel="3" x14ac:dyDescent="0.2">
      <c r="B104" s="330" t="str">
        <f t="shared" si="6"/>
        <v>A-2-0-4-6-510</v>
      </c>
      <c r="C104" s="185" t="s">
        <v>534</v>
      </c>
      <c r="D104" s="175" t="s">
        <v>417</v>
      </c>
      <c r="E104" s="248" t="s">
        <v>423</v>
      </c>
      <c r="F104" s="830">
        <v>1137500000</v>
      </c>
      <c r="G104" s="830">
        <v>0</v>
      </c>
      <c r="H104" s="830">
        <v>1130000000</v>
      </c>
      <c r="I104" s="831">
        <v>0</v>
      </c>
      <c r="J104" s="830">
        <v>1124321153</v>
      </c>
      <c r="K104" s="832">
        <v>0</v>
      </c>
      <c r="L104" s="830">
        <v>711716397</v>
      </c>
      <c r="M104" s="831">
        <v>101673771</v>
      </c>
      <c r="N104" s="830">
        <v>711716397</v>
      </c>
      <c r="O104" s="831">
        <v>101673771</v>
      </c>
      <c r="P104" s="834"/>
      <c r="Q104" s="168"/>
      <c r="R104" s="168"/>
      <c r="S104" s="319">
        <v>1130000000</v>
      </c>
      <c r="T104" s="319">
        <v>7500000</v>
      </c>
      <c r="U104" s="319">
        <v>1124321153</v>
      </c>
      <c r="V104" s="319">
        <v>0</v>
      </c>
      <c r="W104" s="319">
        <v>508368855</v>
      </c>
      <c r="X104" s="319">
        <f>+W104-L104</f>
        <v>-203347542</v>
      </c>
      <c r="Y104" s="319">
        <v>508368855</v>
      </c>
      <c r="Z104" s="319">
        <f>+Y104-N104</f>
        <v>-203347542</v>
      </c>
      <c r="AA104" s="833"/>
    </row>
    <row r="105" spans="1:27" s="485" customFormat="1" ht="20.25" customHeight="1" outlineLevel="1" x14ac:dyDescent="0.25">
      <c r="A105" s="466"/>
      <c r="B105" s="467"/>
      <c r="C105" s="468" t="s">
        <v>643</v>
      </c>
      <c r="D105" s="469" t="s">
        <v>417</v>
      </c>
      <c r="E105" s="470" t="s">
        <v>644</v>
      </c>
      <c r="F105" s="480"/>
      <c r="G105" s="481"/>
      <c r="H105" s="482"/>
      <c r="I105" s="481"/>
      <c r="J105" s="482"/>
      <c r="K105" s="483"/>
      <c r="L105" s="484"/>
      <c r="M105" s="481"/>
      <c r="N105" s="482"/>
      <c r="O105" s="481"/>
      <c r="Q105" s="480"/>
      <c r="R105" s="480"/>
      <c r="S105" s="480"/>
      <c r="T105" s="480"/>
      <c r="U105" s="480"/>
      <c r="V105" s="486"/>
      <c r="W105" s="480"/>
      <c r="X105" s="480"/>
      <c r="Y105" s="480"/>
      <c r="Z105" s="480"/>
    </row>
    <row r="106" spans="1:27" s="157" customFormat="1" ht="18" customHeight="1" outlineLevel="2" x14ac:dyDescent="0.2">
      <c r="A106" s="146"/>
      <c r="B106" s="330" t="str">
        <f t="shared" si="6"/>
        <v>A-2-0-4-7-510</v>
      </c>
      <c r="C106" s="185" t="s">
        <v>535</v>
      </c>
      <c r="D106" s="175" t="s">
        <v>417</v>
      </c>
      <c r="E106" s="248" t="s">
        <v>424</v>
      </c>
      <c r="F106" s="830">
        <v>20000000</v>
      </c>
      <c r="G106" s="830">
        <v>0</v>
      </c>
      <c r="H106" s="830">
        <v>10200000</v>
      </c>
      <c r="I106" s="831">
        <v>0</v>
      </c>
      <c r="J106" s="830">
        <v>1575000</v>
      </c>
      <c r="K106" s="832">
        <v>0</v>
      </c>
      <c r="L106" s="830">
        <v>1575000</v>
      </c>
      <c r="M106" s="831">
        <v>0</v>
      </c>
      <c r="N106" s="830">
        <v>1575000</v>
      </c>
      <c r="O106" s="831">
        <v>0</v>
      </c>
      <c r="P106" s="841"/>
      <c r="Q106" s="158"/>
      <c r="R106" s="158"/>
      <c r="S106" s="319">
        <v>10200000</v>
      </c>
      <c r="T106" s="319">
        <v>9800000</v>
      </c>
      <c r="U106" s="319">
        <v>1575000</v>
      </c>
      <c r="V106" s="319">
        <v>0</v>
      </c>
      <c r="W106" s="319">
        <v>1575000</v>
      </c>
      <c r="X106" s="319">
        <f>+W106-L106</f>
        <v>0</v>
      </c>
      <c r="Y106" s="319">
        <v>1575000</v>
      </c>
      <c r="Z106" s="319">
        <f>+Y106-N106</f>
        <v>0</v>
      </c>
      <c r="AA106" s="841"/>
    </row>
    <row r="107" spans="1:27" s="146" customFormat="1" ht="18" customHeight="1" outlineLevel="2" x14ac:dyDescent="0.2">
      <c r="B107" s="330" t="str">
        <f t="shared" si="6"/>
        <v>A-2-0-4-7-610</v>
      </c>
      <c r="C107" s="185" t="s">
        <v>536</v>
      </c>
      <c r="D107" s="175" t="s">
        <v>417</v>
      </c>
      <c r="E107" s="248" t="s">
        <v>425</v>
      </c>
      <c r="F107" s="830">
        <v>5000000</v>
      </c>
      <c r="G107" s="830">
        <v>0</v>
      </c>
      <c r="H107" s="830">
        <v>4100857</v>
      </c>
      <c r="I107" s="831">
        <v>11130</v>
      </c>
      <c r="J107" s="830">
        <v>4100857</v>
      </c>
      <c r="K107" s="832">
        <v>11130</v>
      </c>
      <c r="L107" s="830">
        <v>1219177</v>
      </c>
      <c r="M107" s="831">
        <v>11130</v>
      </c>
      <c r="N107" s="830">
        <v>1219177</v>
      </c>
      <c r="O107" s="831">
        <v>11130</v>
      </c>
      <c r="P107" s="833"/>
      <c r="Q107" s="168"/>
      <c r="R107" s="168"/>
      <c r="S107" s="319">
        <v>3997387</v>
      </c>
      <c r="T107" s="319">
        <v>1002613</v>
      </c>
      <c r="U107" s="319">
        <v>3997387</v>
      </c>
      <c r="V107" s="319">
        <v>-103470</v>
      </c>
      <c r="W107" s="319">
        <v>1115707</v>
      </c>
      <c r="X107" s="319">
        <f>+W107-L107</f>
        <v>-103470</v>
      </c>
      <c r="Y107" s="319">
        <v>1115707</v>
      </c>
      <c r="Z107" s="319">
        <f>+Y107-N107</f>
        <v>-103470</v>
      </c>
      <c r="AA107" s="833"/>
    </row>
    <row r="108" spans="1:27" s="485" customFormat="1" ht="20.25" customHeight="1" outlineLevel="1" x14ac:dyDescent="0.25">
      <c r="A108" s="466"/>
      <c r="B108" s="467"/>
      <c r="C108" s="468" t="s">
        <v>645</v>
      </c>
      <c r="D108" s="469" t="s">
        <v>417</v>
      </c>
      <c r="E108" s="470" t="s">
        <v>646</v>
      </c>
      <c r="F108" s="480"/>
      <c r="G108" s="481"/>
      <c r="H108" s="482"/>
      <c r="I108" s="481"/>
      <c r="J108" s="482"/>
      <c r="K108" s="483"/>
      <c r="L108" s="484"/>
      <c r="M108" s="481"/>
      <c r="N108" s="482"/>
      <c r="O108" s="481"/>
      <c r="Q108" s="480"/>
      <c r="R108" s="480"/>
      <c r="S108" s="480"/>
      <c r="T108" s="480"/>
      <c r="U108" s="480"/>
      <c r="V108" s="486"/>
      <c r="W108" s="480"/>
      <c r="X108" s="480"/>
      <c r="Y108" s="480"/>
      <c r="Z108" s="480"/>
    </row>
    <row r="109" spans="1:27" s="157" customFormat="1" ht="18.75" customHeight="1" outlineLevel="2" x14ac:dyDescent="0.2">
      <c r="A109" s="146"/>
      <c r="B109" s="330" t="str">
        <f t="shared" si="6"/>
        <v>A-2-0-4-8-110</v>
      </c>
      <c r="C109" s="185" t="s">
        <v>537</v>
      </c>
      <c r="D109" s="175" t="s">
        <v>417</v>
      </c>
      <c r="E109" s="248" t="s">
        <v>426</v>
      </c>
      <c r="F109" s="830">
        <v>125000000</v>
      </c>
      <c r="G109" s="830">
        <v>0</v>
      </c>
      <c r="H109" s="830">
        <v>125000000</v>
      </c>
      <c r="I109" s="831">
        <v>0</v>
      </c>
      <c r="J109" s="830">
        <v>111124941</v>
      </c>
      <c r="K109" s="832">
        <v>12463001</v>
      </c>
      <c r="L109" s="830">
        <v>104662531</v>
      </c>
      <c r="M109" s="831">
        <v>6000591</v>
      </c>
      <c r="N109" s="830">
        <v>104662531</v>
      </c>
      <c r="O109" s="831">
        <v>6082167</v>
      </c>
      <c r="P109" s="841"/>
      <c r="Q109" s="158"/>
      <c r="R109" s="158"/>
      <c r="S109" s="319">
        <v>125000000</v>
      </c>
      <c r="T109" s="319">
        <v>0</v>
      </c>
      <c r="U109" s="319">
        <v>74157624</v>
      </c>
      <c r="V109" s="319">
        <v>-36967317</v>
      </c>
      <c r="W109" s="319">
        <v>74157624</v>
      </c>
      <c r="X109" s="319">
        <f>+W109-L109</f>
        <v>-30504907</v>
      </c>
      <c r="Y109" s="319">
        <v>74157624</v>
      </c>
      <c r="Z109" s="319">
        <f>+Y109-N109</f>
        <v>-30504907</v>
      </c>
      <c r="AA109" s="841"/>
    </row>
    <row r="110" spans="1:27" s="146" customFormat="1" ht="18.75" customHeight="1" outlineLevel="2" x14ac:dyDescent="0.2">
      <c r="B110" s="330" t="str">
        <f t="shared" si="6"/>
        <v>A-2-0-4-8-210</v>
      </c>
      <c r="C110" s="185" t="s">
        <v>538</v>
      </c>
      <c r="D110" s="175" t="s">
        <v>417</v>
      </c>
      <c r="E110" s="248" t="s">
        <v>427</v>
      </c>
      <c r="F110" s="830">
        <v>900000000</v>
      </c>
      <c r="G110" s="830">
        <v>0</v>
      </c>
      <c r="H110" s="830">
        <v>871000000</v>
      </c>
      <c r="I110" s="831">
        <v>-29000000</v>
      </c>
      <c r="J110" s="830">
        <v>677050246</v>
      </c>
      <c r="K110" s="832">
        <v>71689439</v>
      </c>
      <c r="L110" s="830">
        <v>674603224</v>
      </c>
      <c r="M110" s="831">
        <v>69242417</v>
      </c>
      <c r="N110" s="830">
        <v>674603224</v>
      </c>
      <c r="O110" s="831">
        <v>69881659</v>
      </c>
      <c r="P110" s="833"/>
      <c r="Q110" s="168"/>
      <c r="R110" s="168"/>
      <c r="S110" s="319">
        <v>900000000</v>
      </c>
      <c r="T110" s="319">
        <v>0</v>
      </c>
      <c r="U110" s="319">
        <v>461819863</v>
      </c>
      <c r="V110" s="319">
        <v>-215230383</v>
      </c>
      <c r="W110" s="319">
        <v>461819863</v>
      </c>
      <c r="X110" s="319">
        <f>+W110-L110</f>
        <v>-212783361</v>
      </c>
      <c r="Y110" s="319">
        <v>461819863</v>
      </c>
      <c r="Z110" s="319">
        <f>+Y110-N110</f>
        <v>-212783361</v>
      </c>
      <c r="AA110" s="833"/>
    </row>
    <row r="111" spans="1:27" s="146" customFormat="1" ht="18.75" customHeight="1" outlineLevel="2" x14ac:dyDescent="0.2">
      <c r="B111" s="330" t="str">
        <f t="shared" si="6"/>
        <v>A-2-0-4-8-310</v>
      </c>
      <c r="C111" s="185" t="s">
        <v>539</v>
      </c>
      <c r="D111" s="175" t="s">
        <v>417</v>
      </c>
      <c r="E111" s="248" t="s">
        <v>428</v>
      </c>
      <c r="F111" s="830">
        <v>300000</v>
      </c>
      <c r="G111" s="830">
        <v>0</v>
      </c>
      <c r="H111" s="830">
        <v>300000</v>
      </c>
      <c r="I111" s="831">
        <v>0</v>
      </c>
      <c r="J111" s="830">
        <v>199931</v>
      </c>
      <c r="K111" s="832">
        <v>10442</v>
      </c>
      <c r="L111" s="830">
        <v>199931</v>
      </c>
      <c r="M111" s="831">
        <v>10442</v>
      </c>
      <c r="N111" s="830">
        <v>199931</v>
      </c>
      <c r="O111" s="831">
        <v>10442</v>
      </c>
      <c r="P111" s="833"/>
      <c r="Q111" s="168"/>
      <c r="R111" s="168"/>
      <c r="S111" s="319">
        <v>300000</v>
      </c>
      <c r="T111" s="319">
        <v>0</v>
      </c>
      <c r="U111" s="319">
        <v>152591</v>
      </c>
      <c r="V111" s="319">
        <v>-47340</v>
      </c>
      <c r="W111" s="319">
        <v>152591</v>
      </c>
      <c r="X111" s="319">
        <f>+W111-L111</f>
        <v>-47340</v>
      </c>
      <c r="Y111" s="319">
        <v>152591</v>
      </c>
      <c r="Z111" s="319">
        <f>+Y111-N111</f>
        <v>-47340</v>
      </c>
      <c r="AA111" s="833"/>
    </row>
    <row r="112" spans="1:27" s="146" customFormat="1" ht="18.75" customHeight="1" outlineLevel="2" x14ac:dyDescent="0.2">
      <c r="B112" s="330" t="str">
        <f t="shared" si="6"/>
        <v>A-2-0-4-8-510</v>
      </c>
      <c r="C112" s="185" t="s">
        <v>540</v>
      </c>
      <c r="D112" s="175" t="s">
        <v>417</v>
      </c>
      <c r="E112" s="248" t="s">
        <v>429</v>
      </c>
      <c r="F112" s="830">
        <v>190000000</v>
      </c>
      <c r="G112" s="830">
        <v>0</v>
      </c>
      <c r="H112" s="830">
        <v>179000000</v>
      </c>
      <c r="I112" s="831">
        <v>-11000000</v>
      </c>
      <c r="J112" s="830">
        <v>138389817</v>
      </c>
      <c r="K112" s="832">
        <v>13079893</v>
      </c>
      <c r="L112" s="830">
        <v>137139644</v>
      </c>
      <c r="M112" s="831">
        <v>12856290</v>
      </c>
      <c r="N112" s="830">
        <v>137139644</v>
      </c>
      <c r="O112" s="831">
        <v>12856290</v>
      </c>
      <c r="P112" s="833"/>
      <c r="Q112" s="168"/>
      <c r="R112" s="168"/>
      <c r="S112" s="319">
        <v>190000000</v>
      </c>
      <c r="T112" s="319">
        <v>0</v>
      </c>
      <c r="U112" s="319">
        <v>100976752</v>
      </c>
      <c r="V112" s="319">
        <v>-37413065</v>
      </c>
      <c r="W112" s="319">
        <v>100966152</v>
      </c>
      <c r="X112" s="319">
        <f>+W112-L112</f>
        <v>-36173492</v>
      </c>
      <c r="Y112" s="319">
        <v>100966152</v>
      </c>
      <c r="Z112" s="319">
        <f>+Y112-N112</f>
        <v>-36173492</v>
      </c>
      <c r="AA112" s="833"/>
    </row>
    <row r="113" spans="1:27" s="146" customFormat="1" ht="18.75" customHeight="1" outlineLevel="2" x14ac:dyDescent="0.2">
      <c r="B113" s="330" t="str">
        <f t="shared" si="6"/>
        <v>A-2-0-4-8-610</v>
      </c>
      <c r="C113" s="185" t="s">
        <v>541</v>
      </c>
      <c r="D113" s="175" t="s">
        <v>417</v>
      </c>
      <c r="E113" s="248" t="s">
        <v>430</v>
      </c>
      <c r="F113" s="830">
        <v>420000000</v>
      </c>
      <c r="G113" s="830">
        <v>0</v>
      </c>
      <c r="H113" s="830">
        <v>270000000</v>
      </c>
      <c r="I113" s="831">
        <v>-150000000</v>
      </c>
      <c r="J113" s="830">
        <v>207048206</v>
      </c>
      <c r="K113" s="832">
        <v>16923015</v>
      </c>
      <c r="L113" s="830">
        <v>206457582</v>
      </c>
      <c r="M113" s="831">
        <v>16332391</v>
      </c>
      <c r="N113" s="830">
        <v>206457582</v>
      </c>
      <c r="O113" s="831">
        <v>16550811</v>
      </c>
      <c r="P113" s="834"/>
      <c r="Q113" s="168"/>
      <c r="R113" s="168"/>
      <c r="S113" s="319">
        <v>420000000</v>
      </c>
      <c r="T113" s="319">
        <v>0</v>
      </c>
      <c r="U113" s="319">
        <v>154409370</v>
      </c>
      <c r="V113" s="319">
        <v>-52638836</v>
      </c>
      <c r="W113" s="319">
        <v>154409370</v>
      </c>
      <c r="X113" s="319">
        <f>+W113-L113</f>
        <v>-52048212</v>
      </c>
      <c r="Y113" s="319">
        <v>154409370</v>
      </c>
      <c r="Z113" s="319">
        <f>+Y113-N113</f>
        <v>-52048212</v>
      </c>
      <c r="AA113" s="833"/>
    </row>
    <row r="114" spans="1:27" s="485" customFormat="1" ht="20.25" customHeight="1" outlineLevel="1" x14ac:dyDescent="0.25">
      <c r="A114" s="466"/>
      <c r="B114" s="467"/>
      <c r="C114" s="468" t="s">
        <v>647</v>
      </c>
      <c r="D114" s="469" t="s">
        <v>417</v>
      </c>
      <c r="E114" s="470" t="s">
        <v>648</v>
      </c>
      <c r="F114" s="480"/>
      <c r="G114" s="481"/>
      <c r="H114" s="482"/>
      <c r="I114" s="481"/>
      <c r="J114" s="482"/>
      <c r="K114" s="483"/>
      <c r="L114" s="484"/>
      <c r="M114" s="481"/>
      <c r="N114" s="482"/>
      <c r="O114" s="481"/>
      <c r="Q114" s="480"/>
      <c r="R114" s="480"/>
      <c r="S114" s="480"/>
      <c r="T114" s="480"/>
      <c r="U114" s="480"/>
      <c r="V114" s="486"/>
      <c r="W114" s="480"/>
      <c r="X114" s="480"/>
      <c r="Y114" s="480"/>
      <c r="Z114" s="480"/>
    </row>
    <row r="115" spans="1:27" s="146" customFormat="1" ht="18" customHeight="1" outlineLevel="2" x14ac:dyDescent="0.2">
      <c r="B115" s="330" t="str">
        <f t="shared" si="6"/>
        <v>A-2-0-4-9-110</v>
      </c>
      <c r="C115" s="185" t="s">
        <v>542</v>
      </c>
      <c r="D115" s="175" t="s">
        <v>417</v>
      </c>
      <c r="E115" s="248" t="s">
        <v>431</v>
      </c>
      <c r="F115" s="830">
        <v>50000000</v>
      </c>
      <c r="G115" s="830">
        <v>0</v>
      </c>
      <c r="H115" s="830">
        <v>50000000</v>
      </c>
      <c r="I115" s="831">
        <v>0</v>
      </c>
      <c r="J115" s="830">
        <v>45036508</v>
      </c>
      <c r="K115" s="832">
        <v>0</v>
      </c>
      <c r="L115" s="830">
        <v>45036508</v>
      </c>
      <c r="M115" s="831">
        <v>0</v>
      </c>
      <c r="N115" s="830">
        <v>45036508</v>
      </c>
      <c r="O115" s="831">
        <v>0</v>
      </c>
      <c r="P115" s="833"/>
      <c r="Q115" s="168"/>
      <c r="R115" s="168"/>
      <c r="S115" s="319">
        <v>50000000</v>
      </c>
      <c r="T115" s="319">
        <v>0</v>
      </c>
      <c r="U115" s="319">
        <v>45036508</v>
      </c>
      <c r="V115" s="319">
        <v>0</v>
      </c>
      <c r="W115" s="319">
        <v>45036508</v>
      </c>
      <c r="X115" s="319">
        <f>+W115-L115</f>
        <v>0</v>
      </c>
      <c r="Y115" s="319">
        <v>45036508</v>
      </c>
      <c r="Z115" s="319">
        <f>+Y115-N115</f>
        <v>0</v>
      </c>
      <c r="AA115" s="833"/>
    </row>
    <row r="116" spans="1:27" s="157" customFormat="1" ht="18" customHeight="1" outlineLevel="2" x14ac:dyDescent="0.2">
      <c r="A116" s="146"/>
      <c r="B116" s="330" t="str">
        <f t="shared" si="6"/>
        <v>A-2-0-4-9-810</v>
      </c>
      <c r="C116" s="185" t="s">
        <v>544</v>
      </c>
      <c r="D116" s="175" t="s">
        <v>417</v>
      </c>
      <c r="E116" s="248" t="s">
        <v>432</v>
      </c>
      <c r="F116" s="830">
        <v>0</v>
      </c>
      <c r="G116" s="830">
        <v>0</v>
      </c>
      <c r="H116" s="830">
        <v>0</v>
      </c>
      <c r="I116" s="831">
        <v>0</v>
      </c>
      <c r="J116" s="830">
        <v>0</v>
      </c>
      <c r="K116" s="832">
        <v>0</v>
      </c>
      <c r="L116" s="830">
        <v>0</v>
      </c>
      <c r="M116" s="831">
        <v>0</v>
      </c>
      <c r="N116" s="830">
        <v>0</v>
      </c>
      <c r="O116" s="831">
        <v>0</v>
      </c>
      <c r="P116" s="841"/>
      <c r="Q116" s="158"/>
      <c r="R116" s="149"/>
      <c r="S116" s="319">
        <v>0</v>
      </c>
      <c r="T116" s="319">
        <v>0</v>
      </c>
      <c r="U116" s="319">
        <v>0</v>
      </c>
      <c r="V116" s="319">
        <v>0</v>
      </c>
      <c r="W116" s="319">
        <v>0</v>
      </c>
      <c r="X116" s="319">
        <f>+W116-L116</f>
        <v>0</v>
      </c>
      <c r="Y116" s="319">
        <v>0</v>
      </c>
      <c r="Z116" s="319">
        <f>+Y116-N116</f>
        <v>0</v>
      </c>
      <c r="AA116" s="841"/>
    </row>
    <row r="117" spans="1:27" s="146" customFormat="1" ht="18" customHeight="1" outlineLevel="2" x14ac:dyDescent="0.2">
      <c r="B117" s="330" t="str">
        <f t="shared" si="6"/>
        <v>A-2-0-4-9-1110</v>
      </c>
      <c r="C117" s="185" t="s">
        <v>543</v>
      </c>
      <c r="D117" s="175" t="s">
        <v>417</v>
      </c>
      <c r="E117" s="248" t="s">
        <v>434</v>
      </c>
      <c r="F117" s="830">
        <v>45000000</v>
      </c>
      <c r="G117" s="830">
        <v>0</v>
      </c>
      <c r="H117" s="830">
        <v>42730414</v>
      </c>
      <c r="I117" s="831">
        <v>0</v>
      </c>
      <c r="J117" s="830">
        <v>7636236</v>
      </c>
      <c r="K117" s="832">
        <v>0</v>
      </c>
      <c r="L117" s="830">
        <v>7636236</v>
      </c>
      <c r="M117" s="831">
        <v>0</v>
      </c>
      <c r="N117" s="830">
        <v>7636236</v>
      </c>
      <c r="O117" s="831">
        <v>0</v>
      </c>
      <c r="P117" s="833"/>
      <c r="Q117" s="168"/>
      <c r="R117" s="168"/>
      <c r="S117" s="319">
        <v>7865553</v>
      </c>
      <c r="T117" s="319">
        <v>37134447</v>
      </c>
      <c r="U117" s="319">
        <v>7636236</v>
      </c>
      <c r="V117" s="319">
        <v>0</v>
      </c>
      <c r="W117" s="319">
        <v>7636236</v>
      </c>
      <c r="X117" s="319">
        <f>+W117-L117</f>
        <v>0</v>
      </c>
      <c r="Y117" s="319">
        <v>7636236</v>
      </c>
      <c r="Z117" s="319">
        <f>+Y117-N117</f>
        <v>0</v>
      </c>
      <c r="AA117" s="833"/>
    </row>
    <row r="118" spans="1:27" s="485" customFormat="1" ht="20.25" customHeight="1" outlineLevel="1" x14ac:dyDescent="0.25">
      <c r="A118" s="466"/>
      <c r="B118" s="467"/>
      <c r="C118" s="468" t="s">
        <v>649</v>
      </c>
      <c r="D118" s="469" t="s">
        <v>417</v>
      </c>
      <c r="E118" s="470" t="s">
        <v>650</v>
      </c>
      <c r="F118" s="672"/>
      <c r="G118" s="672"/>
      <c r="H118" s="673"/>
      <c r="I118" s="674"/>
      <c r="J118" s="673"/>
      <c r="K118" s="675"/>
      <c r="L118" s="673"/>
      <c r="M118" s="674"/>
      <c r="N118" s="673"/>
      <c r="O118" s="674"/>
      <c r="Q118" s="480"/>
      <c r="R118" s="480"/>
      <c r="S118" s="480"/>
      <c r="T118" s="480"/>
      <c r="U118" s="480"/>
      <c r="V118" s="486"/>
      <c r="W118" s="480"/>
      <c r="X118" s="480"/>
      <c r="Y118" s="480"/>
      <c r="Z118" s="480"/>
    </row>
    <row r="119" spans="1:27" s="146" customFormat="1" ht="18" customHeight="1" outlineLevel="2" x14ac:dyDescent="0.2">
      <c r="B119" s="330" t="str">
        <f t="shared" si="6"/>
        <v>A-2-0-4-10-210</v>
      </c>
      <c r="C119" s="185" t="s">
        <v>502</v>
      </c>
      <c r="D119" s="175" t="s">
        <v>417</v>
      </c>
      <c r="E119" s="248" t="s">
        <v>435</v>
      </c>
      <c r="F119" s="830">
        <v>1175059765</v>
      </c>
      <c r="G119" s="830">
        <v>0</v>
      </c>
      <c r="H119" s="830">
        <v>1141096428</v>
      </c>
      <c r="I119" s="831">
        <v>0</v>
      </c>
      <c r="J119" s="830">
        <v>1026125054</v>
      </c>
      <c r="K119" s="832">
        <v>0</v>
      </c>
      <c r="L119" s="830">
        <v>931923956</v>
      </c>
      <c r="M119" s="831">
        <v>94802552</v>
      </c>
      <c r="N119" s="830">
        <v>931923956</v>
      </c>
      <c r="O119" s="831">
        <v>94802552</v>
      </c>
      <c r="P119" s="833"/>
      <c r="Q119" s="168"/>
      <c r="R119" s="168"/>
      <c r="S119" s="319">
        <v>1036821054</v>
      </c>
      <c r="T119" s="319">
        <v>138238711</v>
      </c>
      <c r="U119" s="319">
        <v>1023845054</v>
      </c>
      <c r="V119" s="319">
        <v>-2280000</v>
      </c>
      <c r="W119" s="319">
        <v>634448007</v>
      </c>
      <c r="X119" s="319">
        <f>+W119-L119</f>
        <v>-297475949</v>
      </c>
      <c r="Y119" s="319">
        <v>634448007</v>
      </c>
      <c r="Z119" s="319">
        <f>+Y119-N119</f>
        <v>-297475949</v>
      </c>
      <c r="AA119" s="833"/>
    </row>
    <row r="120" spans="1:27" s="485" customFormat="1" ht="20.25" customHeight="1" outlineLevel="1" x14ac:dyDescent="0.25">
      <c r="A120" s="466"/>
      <c r="B120" s="467"/>
      <c r="C120" s="468" t="s">
        <v>669</v>
      </c>
      <c r="D120" s="469" t="s">
        <v>417</v>
      </c>
      <c r="E120" s="470" t="s">
        <v>651</v>
      </c>
      <c r="F120" s="672"/>
      <c r="G120" s="672"/>
      <c r="H120" s="673"/>
      <c r="I120" s="674"/>
      <c r="J120" s="673"/>
      <c r="K120" s="675"/>
      <c r="L120" s="673"/>
      <c r="M120" s="674"/>
      <c r="N120" s="673"/>
      <c r="O120" s="674"/>
      <c r="Q120" s="480"/>
      <c r="R120" s="480"/>
      <c r="S120" s="480"/>
      <c r="T120" s="480"/>
      <c r="U120" s="480"/>
      <c r="V120" s="486"/>
      <c r="W120" s="480"/>
      <c r="X120" s="480"/>
      <c r="Y120" s="480"/>
      <c r="Z120" s="480"/>
    </row>
    <row r="121" spans="1:27" s="146" customFormat="1" ht="18" customHeight="1" outlineLevel="2" x14ac:dyDescent="0.2">
      <c r="B121" s="330" t="str">
        <f t="shared" si="6"/>
        <v>A-2-0-4-11-110</v>
      </c>
      <c r="C121" s="185" t="s">
        <v>503</v>
      </c>
      <c r="D121" s="175" t="s">
        <v>417</v>
      </c>
      <c r="E121" s="248" t="s">
        <v>436</v>
      </c>
      <c r="F121" s="830">
        <v>75000000</v>
      </c>
      <c r="G121" s="830">
        <v>0</v>
      </c>
      <c r="H121" s="830">
        <v>74950000</v>
      </c>
      <c r="I121" s="831">
        <v>0</v>
      </c>
      <c r="J121" s="830">
        <v>69279273.5</v>
      </c>
      <c r="K121" s="832">
        <v>0</v>
      </c>
      <c r="L121" s="830">
        <v>69279273.5</v>
      </c>
      <c r="M121" s="831">
        <v>3253316</v>
      </c>
      <c r="N121" s="830">
        <v>69279273.5</v>
      </c>
      <c r="O121" s="831">
        <v>3253316</v>
      </c>
      <c r="P121" s="833"/>
      <c r="Q121" s="168"/>
      <c r="R121" s="168"/>
      <c r="S121" s="319">
        <v>74950000</v>
      </c>
      <c r="T121" s="319">
        <v>50000</v>
      </c>
      <c r="U121" s="319">
        <v>64445229.5</v>
      </c>
      <c r="V121" s="319">
        <v>-4834044</v>
      </c>
      <c r="W121" s="319">
        <v>61120171.5</v>
      </c>
      <c r="X121" s="319">
        <f>+W121-L121</f>
        <v>-8159102</v>
      </c>
      <c r="Y121" s="319">
        <v>61120171.5</v>
      </c>
      <c r="Z121" s="319">
        <f>+Y121-N121</f>
        <v>-8159102</v>
      </c>
      <c r="AA121" s="833"/>
    </row>
    <row r="122" spans="1:27" s="146" customFormat="1" ht="18" customHeight="1" outlineLevel="2" x14ac:dyDescent="0.2">
      <c r="B122" s="330" t="str">
        <f t="shared" si="6"/>
        <v>A-2-0-4-11-210</v>
      </c>
      <c r="C122" s="185" t="s">
        <v>504</v>
      </c>
      <c r="D122" s="175" t="s">
        <v>417</v>
      </c>
      <c r="E122" s="248" t="s">
        <v>437</v>
      </c>
      <c r="F122" s="830">
        <v>1128404308</v>
      </c>
      <c r="G122" s="830">
        <v>0</v>
      </c>
      <c r="H122" s="830">
        <v>1097107373</v>
      </c>
      <c r="I122" s="831">
        <v>-13763177</v>
      </c>
      <c r="J122" s="830">
        <v>1096577761</v>
      </c>
      <c r="K122" s="832">
        <v>4324210</v>
      </c>
      <c r="L122" s="830">
        <v>1060363534</v>
      </c>
      <c r="M122" s="831">
        <v>36643699</v>
      </c>
      <c r="N122" s="830">
        <v>1058528586</v>
      </c>
      <c r="O122" s="831">
        <v>39393191</v>
      </c>
      <c r="P122" s="833"/>
      <c r="Q122" s="168"/>
      <c r="R122" s="168"/>
      <c r="S122" s="319">
        <v>1070704308</v>
      </c>
      <c r="T122" s="319">
        <v>57700000</v>
      </c>
      <c r="U122" s="319">
        <v>1034142694</v>
      </c>
      <c r="V122" s="319">
        <v>-62435067</v>
      </c>
      <c r="W122" s="319">
        <v>814622129</v>
      </c>
      <c r="X122" s="319">
        <f>+W122-L122</f>
        <v>-245741405</v>
      </c>
      <c r="Y122" s="319">
        <v>814622129</v>
      </c>
      <c r="Z122" s="319">
        <f>+Y122-N122</f>
        <v>-243906457</v>
      </c>
      <c r="AA122" s="833"/>
    </row>
    <row r="123" spans="1:27" s="691" customFormat="1" ht="40.5" customHeight="1" outlineLevel="1" x14ac:dyDescent="0.2">
      <c r="A123" s="676"/>
      <c r="B123" s="677"/>
      <c r="C123" s="678" t="s">
        <v>652</v>
      </c>
      <c r="D123" s="679" t="s">
        <v>417</v>
      </c>
      <c r="E123" s="470" t="s">
        <v>653</v>
      </c>
      <c r="F123" s="687"/>
      <c r="G123" s="688"/>
      <c r="H123" s="687"/>
      <c r="I123" s="688"/>
      <c r="J123" s="687"/>
      <c r="K123" s="689"/>
      <c r="L123" s="690"/>
      <c r="M123" s="688"/>
      <c r="N123" s="687"/>
      <c r="O123" s="688"/>
      <c r="Q123" s="687"/>
      <c r="R123" s="687"/>
      <c r="S123" s="687"/>
      <c r="T123" s="687"/>
      <c r="U123" s="687"/>
      <c r="V123" s="689"/>
      <c r="W123" s="687"/>
      <c r="X123" s="687"/>
      <c r="Y123" s="687"/>
      <c r="Z123" s="687"/>
    </row>
    <row r="124" spans="1:27" s="146" customFormat="1" ht="18" customHeight="1" outlineLevel="2" x14ac:dyDescent="0.2">
      <c r="B124" s="330" t="str">
        <f t="shared" si="6"/>
        <v>A-2-0-4-21-110</v>
      </c>
      <c r="C124" s="185" t="s">
        <v>507</v>
      </c>
      <c r="D124" s="175" t="s">
        <v>417</v>
      </c>
      <c r="E124" s="248" t="s">
        <v>438</v>
      </c>
      <c r="F124" s="830">
        <v>82400000</v>
      </c>
      <c r="G124" s="830">
        <v>0</v>
      </c>
      <c r="H124" s="830">
        <v>500000</v>
      </c>
      <c r="I124" s="831">
        <v>0</v>
      </c>
      <c r="J124" s="830">
        <v>500000</v>
      </c>
      <c r="K124" s="832">
        <v>0</v>
      </c>
      <c r="L124" s="830">
        <v>500000</v>
      </c>
      <c r="M124" s="831">
        <v>0</v>
      </c>
      <c r="N124" s="830">
        <v>500000</v>
      </c>
      <c r="O124" s="831">
        <v>0</v>
      </c>
      <c r="P124" s="833"/>
      <c r="Q124" s="168"/>
      <c r="R124" s="168"/>
      <c r="S124" s="319">
        <v>500000</v>
      </c>
      <c r="T124" s="319">
        <v>81900000</v>
      </c>
      <c r="U124" s="319">
        <v>500000</v>
      </c>
      <c r="V124" s="319">
        <v>0</v>
      </c>
      <c r="W124" s="319">
        <v>500000</v>
      </c>
      <c r="X124" s="319">
        <f>+W124-L124</f>
        <v>0</v>
      </c>
      <c r="Y124" s="319">
        <v>500000</v>
      </c>
      <c r="Z124" s="319">
        <f>+Y124-N124</f>
        <v>0</v>
      </c>
      <c r="AA124" s="833"/>
    </row>
    <row r="125" spans="1:27" s="146" customFormat="1" ht="18" customHeight="1" outlineLevel="2" x14ac:dyDescent="0.2">
      <c r="B125" s="330" t="str">
        <f t="shared" si="6"/>
        <v>A-2-0-4-21-410</v>
      </c>
      <c r="C125" s="185" t="s">
        <v>508</v>
      </c>
      <c r="D125" s="175" t="s">
        <v>417</v>
      </c>
      <c r="E125" s="248" t="s">
        <v>439</v>
      </c>
      <c r="F125" s="830">
        <v>28100000</v>
      </c>
      <c r="G125" s="830">
        <v>0</v>
      </c>
      <c r="H125" s="830">
        <v>20360000</v>
      </c>
      <c r="I125" s="831">
        <v>0</v>
      </c>
      <c r="J125" s="830">
        <v>20360000</v>
      </c>
      <c r="K125" s="832">
        <v>0</v>
      </c>
      <c r="L125" s="830">
        <v>500000</v>
      </c>
      <c r="M125" s="831">
        <v>0</v>
      </c>
      <c r="N125" s="830">
        <v>500000</v>
      </c>
      <c r="O125" s="831">
        <v>0</v>
      </c>
      <c r="P125" s="833"/>
      <c r="Q125" s="168"/>
      <c r="R125" s="168"/>
      <c r="S125" s="319">
        <v>20360000</v>
      </c>
      <c r="T125" s="319">
        <v>7740000</v>
      </c>
      <c r="U125" s="319">
        <v>500000</v>
      </c>
      <c r="V125" s="319">
        <v>-19860000</v>
      </c>
      <c r="W125" s="319">
        <v>500000</v>
      </c>
      <c r="X125" s="319">
        <f>+W125-L125</f>
        <v>0</v>
      </c>
      <c r="Y125" s="319">
        <v>500000</v>
      </c>
      <c r="Z125" s="319">
        <f>+Y125-N125</f>
        <v>0</v>
      </c>
      <c r="AA125" s="833"/>
    </row>
    <row r="126" spans="1:27" s="146" customFormat="1" ht="18" customHeight="1" outlineLevel="2" x14ac:dyDescent="0.2">
      <c r="B126" s="330" t="str">
        <f t="shared" si="6"/>
        <v>A-2-0-4-21-510</v>
      </c>
      <c r="C126" s="185" t="s">
        <v>509</v>
      </c>
      <c r="D126" s="175" t="s">
        <v>417</v>
      </c>
      <c r="E126" s="248" t="s">
        <v>440</v>
      </c>
      <c r="F126" s="830">
        <v>22500000</v>
      </c>
      <c r="G126" s="830">
        <v>0</v>
      </c>
      <c r="H126" s="830">
        <v>2416500</v>
      </c>
      <c r="I126" s="831">
        <v>0</v>
      </c>
      <c r="J126" s="830">
        <v>2416500</v>
      </c>
      <c r="K126" s="832">
        <v>0</v>
      </c>
      <c r="L126" s="830">
        <v>2416500</v>
      </c>
      <c r="M126" s="831">
        <v>0</v>
      </c>
      <c r="N126" s="830">
        <v>2416500</v>
      </c>
      <c r="O126" s="831">
        <v>0</v>
      </c>
      <c r="P126" s="833"/>
      <c r="Q126" s="168"/>
      <c r="R126" s="168"/>
      <c r="S126" s="319">
        <v>2416500</v>
      </c>
      <c r="T126" s="319">
        <v>20083500</v>
      </c>
      <c r="U126" s="319">
        <v>2416500</v>
      </c>
      <c r="V126" s="319">
        <v>0</v>
      </c>
      <c r="W126" s="319">
        <v>2416500</v>
      </c>
      <c r="X126" s="319">
        <f>+W126-L126</f>
        <v>0</v>
      </c>
      <c r="Y126" s="319">
        <v>2416500</v>
      </c>
      <c r="Z126" s="319">
        <f>+Y126-N126</f>
        <v>0</v>
      </c>
      <c r="AA126" s="833"/>
    </row>
    <row r="127" spans="1:27" s="146" customFormat="1" ht="18" customHeight="1" outlineLevel="2" x14ac:dyDescent="0.2">
      <c r="B127" s="330" t="str">
        <f t="shared" si="6"/>
        <v>A-2-0-4-21-810</v>
      </c>
      <c r="C127" s="185" t="s">
        <v>510</v>
      </c>
      <c r="D127" s="175" t="s">
        <v>417</v>
      </c>
      <c r="E127" s="248" t="s">
        <v>441</v>
      </c>
      <c r="F127" s="830">
        <v>20000000</v>
      </c>
      <c r="G127" s="830">
        <v>0</v>
      </c>
      <c r="H127" s="830">
        <v>3900000</v>
      </c>
      <c r="I127" s="831">
        <v>0</v>
      </c>
      <c r="J127" s="830">
        <v>0</v>
      </c>
      <c r="K127" s="832">
        <v>0</v>
      </c>
      <c r="L127" s="830">
        <v>0</v>
      </c>
      <c r="M127" s="831">
        <v>0</v>
      </c>
      <c r="N127" s="830">
        <v>0</v>
      </c>
      <c r="O127" s="831">
        <v>0</v>
      </c>
      <c r="P127" s="833"/>
      <c r="Q127" s="168"/>
      <c r="R127" s="168"/>
      <c r="S127" s="319">
        <v>3900000</v>
      </c>
      <c r="T127" s="319">
        <v>16100000</v>
      </c>
      <c r="U127" s="319">
        <v>0</v>
      </c>
      <c r="V127" s="319">
        <v>0</v>
      </c>
      <c r="W127" s="319">
        <v>0</v>
      </c>
      <c r="X127" s="319">
        <f>+W127-L127</f>
        <v>0</v>
      </c>
      <c r="Y127" s="319">
        <v>0</v>
      </c>
      <c r="Z127" s="319">
        <f>+Y127-N127</f>
        <v>0</v>
      </c>
      <c r="AA127" s="833"/>
    </row>
    <row r="128" spans="1:27" s="485" customFormat="1" ht="20.25" customHeight="1" outlineLevel="1" x14ac:dyDescent="0.25">
      <c r="A128" s="466"/>
      <c r="B128" s="692" t="str">
        <f>+C128&amp;D128</f>
        <v>A-2-0-4-40-1510</v>
      </c>
      <c r="C128" s="468" t="s">
        <v>520</v>
      </c>
      <c r="D128" s="469" t="s">
        <v>417</v>
      </c>
      <c r="E128" s="470" t="s">
        <v>576</v>
      </c>
      <c r="F128" s="830">
        <v>15000000</v>
      </c>
      <c r="G128" s="830">
        <v>0</v>
      </c>
      <c r="H128" s="830">
        <v>669900</v>
      </c>
      <c r="I128" s="831">
        <v>0</v>
      </c>
      <c r="J128" s="830">
        <v>669900</v>
      </c>
      <c r="K128" s="832">
        <v>0</v>
      </c>
      <c r="L128" s="830">
        <v>669900</v>
      </c>
      <c r="M128" s="831">
        <v>0</v>
      </c>
      <c r="N128" s="830">
        <v>669900</v>
      </c>
      <c r="O128" s="831">
        <v>0</v>
      </c>
      <c r="P128" s="836"/>
      <c r="Q128" s="480"/>
      <c r="R128" s="480"/>
      <c r="S128" s="319">
        <v>500000</v>
      </c>
      <c r="T128" s="319">
        <v>14500000</v>
      </c>
      <c r="U128" s="319">
        <v>500000</v>
      </c>
      <c r="V128" s="319">
        <v>-169900</v>
      </c>
      <c r="W128" s="319">
        <v>500000</v>
      </c>
      <c r="X128" s="319">
        <f>+W128-L128</f>
        <v>-169900</v>
      </c>
      <c r="Y128" s="319">
        <v>500000</v>
      </c>
      <c r="Z128" s="319">
        <f>+Y128-N128</f>
        <v>-169900</v>
      </c>
      <c r="AA128" s="836"/>
    </row>
    <row r="129" spans="1:27" s="735" customFormat="1" ht="22.5" customHeight="1" outlineLevel="1" x14ac:dyDescent="0.2">
      <c r="B129" s="736"/>
      <c r="C129" s="737" t="s">
        <v>654</v>
      </c>
      <c r="D129" s="738" t="s">
        <v>417</v>
      </c>
      <c r="E129" s="739" t="s">
        <v>655</v>
      </c>
      <c r="F129" s="745"/>
      <c r="G129" s="746"/>
      <c r="H129" s="745"/>
      <c r="I129" s="746"/>
      <c r="J129" s="745"/>
      <c r="K129" s="747"/>
      <c r="L129" s="748"/>
      <c r="M129" s="746"/>
      <c r="N129" s="745"/>
      <c r="O129" s="746"/>
      <c r="Q129" s="745"/>
      <c r="R129" s="745"/>
      <c r="S129" s="745"/>
      <c r="T129" s="745"/>
      <c r="U129" s="745"/>
      <c r="V129" s="747"/>
      <c r="W129" s="745"/>
      <c r="X129" s="745"/>
      <c r="Y129" s="745"/>
      <c r="Z129" s="745"/>
    </row>
    <row r="130" spans="1:27" s="146" customFormat="1" ht="18" customHeight="1" outlineLevel="2" x14ac:dyDescent="0.2">
      <c r="B130" s="330" t="str">
        <f>+C130&amp;D130</f>
        <v>A-2-0-4-41-1310</v>
      </c>
      <c r="C130" s="219" t="s">
        <v>521</v>
      </c>
      <c r="D130" s="220" t="s">
        <v>417</v>
      </c>
      <c r="E130" s="247" t="s">
        <v>442</v>
      </c>
      <c r="F130" s="830">
        <v>15000000</v>
      </c>
      <c r="G130" s="830">
        <v>0</v>
      </c>
      <c r="H130" s="830">
        <v>6788060</v>
      </c>
      <c r="I130" s="831">
        <v>0</v>
      </c>
      <c r="J130" s="830">
        <v>6788060</v>
      </c>
      <c r="K130" s="832">
        <v>0</v>
      </c>
      <c r="L130" s="830">
        <v>6788060</v>
      </c>
      <c r="M130" s="831">
        <v>0</v>
      </c>
      <c r="N130" s="830">
        <v>6788060</v>
      </c>
      <c r="O130" s="831">
        <v>0</v>
      </c>
      <c r="P130" s="833"/>
      <c r="Q130" s="260"/>
      <c r="R130" s="260"/>
      <c r="S130" s="319">
        <v>4164460</v>
      </c>
      <c r="T130" s="319">
        <v>10835540</v>
      </c>
      <c r="U130" s="319">
        <v>4164460</v>
      </c>
      <c r="V130" s="319">
        <v>-2623600</v>
      </c>
      <c r="W130" s="319">
        <v>4164460</v>
      </c>
      <c r="X130" s="319">
        <f>+W130-L130</f>
        <v>-2623600</v>
      </c>
      <c r="Y130" s="319">
        <v>4164460</v>
      </c>
      <c r="Z130" s="319">
        <f>+Y130-N130</f>
        <v>-2623600</v>
      </c>
      <c r="AA130" s="833"/>
    </row>
    <row r="131" spans="1:27" s="146" customFormat="1" ht="18" customHeight="1" outlineLevel="2" x14ac:dyDescent="0.2">
      <c r="B131" s="330" t="str">
        <f>+C131&amp;D131</f>
        <v>A-2-0-4-41-210</v>
      </c>
      <c r="C131" s="185" t="s">
        <v>522</v>
      </c>
      <c r="D131" s="175" t="s">
        <v>417</v>
      </c>
      <c r="E131" s="248" t="s">
        <v>443</v>
      </c>
      <c r="F131" s="830">
        <v>87000000</v>
      </c>
      <c r="G131" s="830">
        <v>0</v>
      </c>
      <c r="H131" s="830">
        <v>87000000</v>
      </c>
      <c r="I131" s="831">
        <v>-13000000</v>
      </c>
      <c r="J131" s="830">
        <v>83698834</v>
      </c>
      <c r="K131" s="832">
        <v>0</v>
      </c>
      <c r="L131" s="830">
        <v>28865500</v>
      </c>
      <c r="M131" s="831">
        <v>25604500</v>
      </c>
      <c r="N131" s="830">
        <v>28865500</v>
      </c>
      <c r="O131" s="831">
        <v>25604500</v>
      </c>
      <c r="P131" s="833"/>
      <c r="Q131" s="168"/>
      <c r="R131" s="168"/>
      <c r="S131" s="319">
        <v>100000000</v>
      </c>
      <c r="T131" s="319">
        <v>-13000000</v>
      </c>
      <c r="U131" s="319">
        <v>83698834</v>
      </c>
      <c r="V131" s="319">
        <v>0</v>
      </c>
      <c r="W131" s="319">
        <v>0</v>
      </c>
      <c r="X131" s="319">
        <f>+W131-L131</f>
        <v>-28865500</v>
      </c>
      <c r="Y131" s="319">
        <v>0</v>
      </c>
      <c r="Z131" s="319">
        <f>+Y131-N131</f>
        <v>-28865500</v>
      </c>
      <c r="AA131" s="833"/>
    </row>
    <row r="132" spans="1:27" s="146" customFormat="1" ht="18.75" customHeight="1" outlineLevel="2" x14ac:dyDescent="0.2">
      <c r="B132" s="330" t="str">
        <f>+C132&amp;D132</f>
        <v>A-2-0-4-41-510</v>
      </c>
      <c r="C132" s="392" t="s">
        <v>523</v>
      </c>
      <c r="D132" s="393" t="s">
        <v>417</v>
      </c>
      <c r="E132" s="394" t="s">
        <v>444</v>
      </c>
      <c r="F132" s="830">
        <v>25000000</v>
      </c>
      <c r="G132" s="830">
        <v>0</v>
      </c>
      <c r="H132" s="830">
        <v>14591960</v>
      </c>
      <c r="I132" s="831">
        <v>0</v>
      </c>
      <c r="J132" s="830">
        <v>14591960</v>
      </c>
      <c r="K132" s="832">
        <v>0</v>
      </c>
      <c r="L132" s="830">
        <v>14591960</v>
      </c>
      <c r="M132" s="831">
        <v>0</v>
      </c>
      <c r="N132" s="830">
        <v>14591960</v>
      </c>
      <c r="O132" s="831">
        <v>0</v>
      </c>
      <c r="P132" s="834"/>
      <c r="Q132" s="408"/>
      <c r="R132" s="408"/>
      <c r="S132" s="319">
        <v>11209319</v>
      </c>
      <c r="T132" s="319">
        <v>13790681</v>
      </c>
      <c r="U132" s="319">
        <v>11209319</v>
      </c>
      <c r="V132" s="319">
        <v>-3382641</v>
      </c>
      <c r="W132" s="319">
        <v>11209319</v>
      </c>
      <c r="X132" s="319">
        <f>+W132-L132</f>
        <v>-3382641</v>
      </c>
      <c r="Y132" s="319">
        <v>11209319</v>
      </c>
      <c r="Z132" s="319">
        <f>+Y132-N132</f>
        <v>-3382641</v>
      </c>
      <c r="AA132" s="833"/>
    </row>
    <row r="133" spans="1:27" s="700" customFormat="1" ht="18.75" outlineLevel="1" thickBot="1" x14ac:dyDescent="0.25">
      <c r="B133" s="701" t="str">
        <f>+C133&amp;D133</f>
        <v>A-2-0-4-99910</v>
      </c>
      <c r="C133" s="702" t="s">
        <v>670</v>
      </c>
      <c r="D133" s="703">
        <v>10</v>
      </c>
      <c r="E133" s="704" t="s">
        <v>671</v>
      </c>
      <c r="F133" s="830">
        <v>4295692</v>
      </c>
      <c r="G133" s="830">
        <v>0</v>
      </c>
      <c r="H133" s="830">
        <v>4295692</v>
      </c>
      <c r="I133" s="831">
        <v>0</v>
      </c>
      <c r="J133" s="830">
        <v>4295692</v>
      </c>
      <c r="K133" s="832">
        <v>0</v>
      </c>
      <c r="L133" s="830">
        <v>3950783</v>
      </c>
      <c r="M133" s="831">
        <v>0</v>
      </c>
      <c r="N133" s="830">
        <v>3950783</v>
      </c>
      <c r="O133" s="831">
        <v>0</v>
      </c>
      <c r="P133" s="844"/>
      <c r="Q133" s="719"/>
      <c r="R133" s="719"/>
      <c r="S133" s="319">
        <v>0</v>
      </c>
      <c r="T133" s="319">
        <v>4295692</v>
      </c>
      <c r="U133" s="319">
        <v>0</v>
      </c>
      <c r="V133" s="319">
        <v>-4295692</v>
      </c>
      <c r="W133" s="319">
        <v>0</v>
      </c>
      <c r="X133" s="319">
        <f>+W133-L133</f>
        <v>-3950783</v>
      </c>
      <c r="Y133" s="319">
        <v>0</v>
      </c>
      <c r="Z133" s="319">
        <f>+Y133-N133</f>
        <v>-3950783</v>
      </c>
      <c r="AA133" s="845"/>
    </row>
    <row r="134" spans="1:27" s="146" customFormat="1" ht="18.75" thickBot="1" x14ac:dyDescent="0.25">
      <c r="B134" s="330"/>
      <c r="F134" s="604"/>
      <c r="G134" s="605"/>
      <c r="H134" s="605"/>
      <c r="I134" s="605"/>
      <c r="J134" s="605"/>
      <c r="K134" s="605"/>
      <c r="L134" s="606"/>
      <c r="M134" s="605"/>
      <c r="N134" s="605"/>
      <c r="O134" s="605"/>
      <c r="P134" s="169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</row>
    <row r="135" spans="1:27" s="255" customFormat="1" ht="30" customHeight="1" thickBot="1" x14ac:dyDescent="0.25">
      <c r="A135" s="252"/>
      <c r="B135" s="328"/>
      <c r="C135" s="235" t="s">
        <v>266</v>
      </c>
      <c r="D135" s="236"/>
      <c r="E135" s="368" t="s">
        <v>60</v>
      </c>
      <c r="F135" s="149"/>
      <c r="G135" s="320"/>
      <c r="H135" s="253"/>
      <c r="I135" s="320"/>
      <c r="J135" s="253"/>
      <c r="K135" s="254"/>
      <c r="L135" s="323"/>
      <c r="M135" s="320"/>
      <c r="N135" s="253"/>
      <c r="O135" s="320"/>
      <c r="Q135" s="253"/>
      <c r="R135" s="253"/>
      <c r="S135" s="253"/>
      <c r="T135" s="253"/>
      <c r="U135" s="253"/>
      <c r="V135" s="254"/>
      <c r="W135" s="253"/>
      <c r="X135" s="253"/>
      <c r="Y135" s="253"/>
      <c r="Z135" s="253"/>
    </row>
    <row r="136" spans="1:27" s="278" customFormat="1" outlineLevel="1" x14ac:dyDescent="0.2">
      <c r="B136" s="331" t="str">
        <f>+C136&amp;D136</f>
        <v>A-3-2-1-110</v>
      </c>
      <c r="C136" s="279" t="s">
        <v>545</v>
      </c>
      <c r="D136" s="280">
        <v>10</v>
      </c>
      <c r="E136" s="309" t="s">
        <v>445</v>
      </c>
      <c r="F136" s="830">
        <v>129817132</v>
      </c>
      <c r="G136" s="830">
        <v>0</v>
      </c>
      <c r="H136" s="830">
        <v>129817132</v>
      </c>
      <c r="I136" s="831">
        <v>129817132</v>
      </c>
      <c r="J136" s="830">
        <v>129817132</v>
      </c>
      <c r="K136" s="832">
        <v>129817132</v>
      </c>
      <c r="L136" s="830">
        <v>129817132</v>
      </c>
      <c r="M136" s="831">
        <v>129817132</v>
      </c>
      <c r="N136" s="830">
        <v>129817132</v>
      </c>
      <c r="O136" s="831">
        <v>129817132</v>
      </c>
      <c r="P136" s="846"/>
      <c r="Q136" s="208"/>
      <c r="R136" s="208"/>
      <c r="S136" s="319">
        <v>0</v>
      </c>
      <c r="T136" s="319">
        <v>129817132</v>
      </c>
      <c r="U136" s="319">
        <v>0</v>
      </c>
      <c r="V136" s="319">
        <v>-129817132</v>
      </c>
      <c r="W136" s="319">
        <v>0</v>
      </c>
      <c r="X136" s="319">
        <f>+W136-L136</f>
        <v>-129817132</v>
      </c>
      <c r="Y136" s="319">
        <v>0</v>
      </c>
      <c r="Z136" s="319">
        <f>+Y136-N136</f>
        <v>-129817132</v>
      </c>
      <c r="AA136" s="846"/>
    </row>
    <row r="137" spans="1:27" s="278" customFormat="1" outlineLevel="1" x14ac:dyDescent="0.2">
      <c r="B137" s="331" t="str">
        <f>+C137&amp;D137</f>
        <v>A-3-2-1-111</v>
      </c>
      <c r="C137" s="279" t="s">
        <v>545</v>
      </c>
      <c r="D137" s="280" t="s">
        <v>433</v>
      </c>
      <c r="E137" s="309" t="s">
        <v>445</v>
      </c>
      <c r="F137" s="830">
        <v>519000000</v>
      </c>
      <c r="G137" s="830">
        <v>0</v>
      </c>
      <c r="H137" s="830">
        <v>519000000</v>
      </c>
      <c r="I137" s="831">
        <v>519000000</v>
      </c>
      <c r="J137" s="830">
        <v>519000000</v>
      </c>
      <c r="K137" s="832">
        <v>519000000</v>
      </c>
      <c r="L137" s="830">
        <v>519000000</v>
      </c>
      <c r="M137" s="831">
        <v>519000000</v>
      </c>
      <c r="N137" s="830">
        <v>519000000</v>
      </c>
      <c r="O137" s="831">
        <v>519000000</v>
      </c>
      <c r="P137" s="846"/>
      <c r="Q137" s="208"/>
      <c r="R137" s="208"/>
      <c r="S137" s="319">
        <v>0</v>
      </c>
      <c r="T137" s="319">
        <v>519000000</v>
      </c>
      <c r="U137" s="319">
        <v>0</v>
      </c>
      <c r="V137" s="319">
        <v>-519000000</v>
      </c>
      <c r="W137" s="319">
        <v>0</v>
      </c>
      <c r="X137" s="319">
        <f>+W137-L137</f>
        <v>-519000000</v>
      </c>
      <c r="Y137" s="319">
        <v>0</v>
      </c>
      <c r="Z137" s="319">
        <f>+Y137-N137</f>
        <v>-519000000</v>
      </c>
      <c r="AA137" s="846"/>
    </row>
    <row r="138" spans="1:27" s="278" customFormat="1" outlineLevel="1" x14ac:dyDescent="0.2">
      <c r="B138" s="331" t="str">
        <f>+C138&amp;D138</f>
        <v>A-3-5-3-4410</v>
      </c>
      <c r="C138" s="289" t="s">
        <v>546</v>
      </c>
      <c r="D138" s="290" t="s">
        <v>417</v>
      </c>
      <c r="E138" s="310" t="s">
        <v>446</v>
      </c>
      <c r="F138" s="830">
        <v>6200000</v>
      </c>
      <c r="G138" s="830">
        <v>0</v>
      </c>
      <c r="H138" s="830">
        <v>0</v>
      </c>
      <c r="I138" s="831">
        <v>0</v>
      </c>
      <c r="J138" s="830">
        <v>0</v>
      </c>
      <c r="K138" s="832">
        <v>0</v>
      </c>
      <c r="L138" s="830">
        <v>0</v>
      </c>
      <c r="M138" s="831">
        <v>0</v>
      </c>
      <c r="N138" s="830">
        <v>0</v>
      </c>
      <c r="O138" s="831">
        <v>0</v>
      </c>
      <c r="P138" s="846"/>
      <c r="Q138" s="208"/>
      <c r="R138" s="208"/>
      <c r="S138" s="319">
        <v>0</v>
      </c>
      <c r="T138" s="319">
        <v>6200000</v>
      </c>
      <c r="U138" s="319">
        <v>0</v>
      </c>
      <c r="V138" s="319">
        <v>0</v>
      </c>
      <c r="W138" s="319">
        <v>0</v>
      </c>
      <c r="X138" s="319">
        <f>+W138-L138</f>
        <v>0</v>
      </c>
      <c r="Y138" s="319">
        <v>0</v>
      </c>
      <c r="Z138" s="319">
        <f>+Y138-N138</f>
        <v>0</v>
      </c>
      <c r="AA138" s="846"/>
    </row>
    <row r="139" spans="1:27" s="180" customFormat="1" ht="20.25" customHeight="1" outlineLevel="1" x14ac:dyDescent="0.25">
      <c r="A139" s="176"/>
      <c r="B139" s="329"/>
      <c r="C139" s="184" t="s">
        <v>547</v>
      </c>
      <c r="D139" s="177" t="s">
        <v>417</v>
      </c>
      <c r="E139" s="310" t="s">
        <v>447</v>
      </c>
      <c r="F139" s="339"/>
      <c r="G139" s="340"/>
      <c r="H139" s="341"/>
      <c r="I139" s="340"/>
      <c r="J139" s="341"/>
      <c r="K139" s="342"/>
      <c r="L139" s="341"/>
      <c r="M139" s="340"/>
      <c r="N139" s="341"/>
      <c r="O139" s="340"/>
      <c r="Q139" s="178"/>
      <c r="R139" s="178"/>
      <c r="S139" s="178"/>
      <c r="T139" s="178"/>
      <c r="U139" s="178"/>
      <c r="V139" s="179"/>
      <c r="W139" s="178"/>
      <c r="X139" s="178"/>
      <c r="Y139" s="178"/>
      <c r="Z139" s="178"/>
    </row>
    <row r="140" spans="1:27" s="146" customFormat="1" ht="18" customHeight="1" outlineLevel="2" x14ac:dyDescent="0.2">
      <c r="B140" s="146" t="str">
        <f>+C140&amp;D140</f>
        <v>A-3-6-1-1-210</v>
      </c>
      <c r="C140" s="185" t="s">
        <v>548</v>
      </c>
      <c r="D140" s="175" t="s">
        <v>417</v>
      </c>
      <c r="E140" s="248" t="s">
        <v>577</v>
      </c>
      <c r="F140" s="830">
        <v>764000000</v>
      </c>
      <c r="G140" s="830">
        <v>0</v>
      </c>
      <c r="H140" s="830">
        <v>288737050</v>
      </c>
      <c r="I140" s="831">
        <v>0</v>
      </c>
      <c r="J140" s="830">
        <v>288737050</v>
      </c>
      <c r="K140" s="832">
        <v>137890800</v>
      </c>
      <c r="L140" s="830">
        <v>288737050</v>
      </c>
      <c r="M140" s="831">
        <v>137890800</v>
      </c>
      <c r="N140" s="830">
        <v>288737050</v>
      </c>
      <c r="O140" s="831">
        <v>137890800</v>
      </c>
      <c r="P140" s="833"/>
      <c r="Q140" s="268"/>
      <c r="R140" s="172"/>
      <c r="S140" s="319">
        <v>633080170</v>
      </c>
      <c r="T140" s="319">
        <v>130919830</v>
      </c>
      <c r="U140" s="319">
        <v>3400000</v>
      </c>
      <c r="V140" s="319">
        <v>-285337050</v>
      </c>
      <c r="W140" s="319">
        <v>3400000</v>
      </c>
      <c r="X140" s="319">
        <f>+W140-L140</f>
        <v>-285337050</v>
      </c>
      <c r="Y140" s="319">
        <v>3400000</v>
      </c>
      <c r="Z140" s="319">
        <f>+Y140-N140</f>
        <v>-285337050</v>
      </c>
      <c r="AA140" s="833"/>
    </row>
    <row r="141" spans="1:27" s="590" customFormat="1" ht="35.25" customHeight="1" outlineLevel="1" x14ac:dyDescent="0.25">
      <c r="A141" s="176"/>
      <c r="B141" s="580" t="str">
        <f>+C141&amp;D141</f>
        <v>A-3-6-3-410</v>
      </c>
      <c r="C141" s="581" t="s">
        <v>552</v>
      </c>
      <c r="D141" s="582" t="s">
        <v>417</v>
      </c>
      <c r="E141" s="583" t="s">
        <v>448</v>
      </c>
      <c r="F141" s="830">
        <v>355500000</v>
      </c>
      <c r="G141" s="830">
        <v>0</v>
      </c>
      <c r="H141" s="830">
        <v>355500000</v>
      </c>
      <c r="I141" s="831">
        <v>0</v>
      </c>
      <c r="J141" s="830">
        <v>317716667</v>
      </c>
      <c r="K141" s="832">
        <v>-4075000</v>
      </c>
      <c r="L141" s="830">
        <v>175627322</v>
      </c>
      <c r="M141" s="831">
        <v>58410655</v>
      </c>
      <c r="N141" s="830">
        <v>175627322</v>
      </c>
      <c r="O141" s="831">
        <v>58410655</v>
      </c>
      <c r="P141" s="848"/>
      <c r="Q141" s="178"/>
      <c r="R141" s="178"/>
      <c r="S141" s="319">
        <v>0</v>
      </c>
      <c r="T141" s="319">
        <v>355500000</v>
      </c>
      <c r="U141" s="319">
        <v>0</v>
      </c>
      <c r="V141" s="319">
        <v>-317716667</v>
      </c>
      <c r="W141" s="319">
        <v>23250000</v>
      </c>
      <c r="X141" s="319">
        <f>+W141-L141</f>
        <v>-152377322</v>
      </c>
      <c r="Y141" s="319">
        <v>23250000</v>
      </c>
      <c r="Z141" s="319">
        <f>+Y141-N141</f>
        <v>-152377322</v>
      </c>
      <c r="AA141" s="848"/>
    </row>
    <row r="142" spans="1:27" s="241" customFormat="1" ht="30" customHeight="1" outlineLevel="1" collapsed="1" x14ac:dyDescent="0.2">
      <c r="A142" s="239"/>
      <c r="B142" s="331" t="str">
        <f>+C142&amp;D142</f>
        <v>A-3-6-3-710</v>
      </c>
      <c r="C142" s="311" t="s">
        <v>554</v>
      </c>
      <c r="D142" s="290" t="s">
        <v>417</v>
      </c>
      <c r="E142" s="310" t="s">
        <v>449</v>
      </c>
      <c r="F142" s="830">
        <v>193327310782</v>
      </c>
      <c r="G142" s="830">
        <v>0</v>
      </c>
      <c r="H142" s="830">
        <v>193322929999</v>
      </c>
      <c r="I142" s="831">
        <v>40750000000</v>
      </c>
      <c r="J142" s="830">
        <v>163103561067</v>
      </c>
      <c r="K142" s="832">
        <v>10531859068</v>
      </c>
      <c r="L142" s="830">
        <v>146005036067</v>
      </c>
      <c r="M142" s="831">
        <v>18147905066</v>
      </c>
      <c r="N142" s="830">
        <v>143864719401</v>
      </c>
      <c r="O142" s="831">
        <v>19190735065</v>
      </c>
      <c r="P142" s="849"/>
      <c r="Q142" s="240"/>
      <c r="R142" s="240"/>
      <c r="S142" s="319">
        <v>0</v>
      </c>
      <c r="T142" s="319">
        <v>193327310782</v>
      </c>
      <c r="U142" s="319">
        <v>-208397393</v>
      </c>
      <c r="V142" s="319">
        <v>-163311958460</v>
      </c>
      <c r="W142" s="319">
        <v>15876586133</v>
      </c>
      <c r="X142" s="319">
        <f>+W142-L142</f>
        <v>-130128449934</v>
      </c>
      <c r="Y142" s="319">
        <v>15876586133</v>
      </c>
      <c r="Z142" s="319">
        <f>+Y142-N142</f>
        <v>-127988133268</v>
      </c>
      <c r="AA142" s="849"/>
    </row>
    <row r="143" spans="1:27" s="180" customFormat="1" ht="36" outlineLevel="1" x14ac:dyDescent="0.25">
      <c r="A143" s="176"/>
      <c r="B143" s="329"/>
      <c r="C143" s="184" t="s">
        <v>549</v>
      </c>
      <c r="D143" s="177" t="s">
        <v>370</v>
      </c>
      <c r="E143" s="310" t="s">
        <v>578</v>
      </c>
      <c r="F143" s="150"/>
      <c r="G143" s="343"/>
      <c r="H143" s="150"/>
      <c r="I143" s="343"/>
      <c r="J143" s="150"/>
      <c r="K143" s="205"/>
      <c r="L143" s="150"/>
      <c r="M143" s="343"/>
      <c r="N143" s="150"/>
      <c r="O143" s="343"/>
      <c r="Q143" s="178"/>
      <c r="R143" s="178"/>
      <c r="S143" s="178"/>
      <c r="T143" s="178"/>
      <c r="U143" s="178"/>
      <c r="V143" s="179"/>
      <c r="W143" s="178"/>
      <c r="X143" s="178"/>
      <c r="Y143" s="178"/>
      <c r="Z143" s="178"/>
    </row>
    <row r="144" spans="1:27" s="146" customFormat="1" ht="18" customHeight="1" outlineLevel="2" x14ac:dyDescent="0.2">
      <c r="B144" s="330" t="str">
        <f>+C144&amp;D144</f>
        <v>A-3-6-3-11-116</v>
      </c>
      <c r="C144" s="185" t="s">
        <v>550</v>
      </c>
      <c r="D144" s="175" t="s">
        <v>370</v>
      </c>
      <c r="E144" s="248" t="s">
        <v>450</v>
      </c>
      <c r="F144" s="830">
        <v>55879230000</v>
      </c>
      <c r="G144" s="830">
        <v>0</v>
      </c>
      <c r="H144" s="830">
        <v>34008946090</v>
      </c>
      <c r="I144" s="831">
        <v>24520148381</v>
      </c>
      <c r="J144" s="830">
        <v>4987327701</v>
      </c>
      <c r="K144" s="832">
        <v>182362301</v>
      </c>
      <c r="L144" s="830">
        <v>4797724090.5</v>
      </c>
      <c r="M144" s="831">
        <v>143032907</v>
      </c>
      <c r="N144" s="830">
        <v>4723097157.5</v>
      </c>
      <c r="O144" s="831">
        <v>108236683</v>
      </c>
      <c r="P144" s="833"/>
      <c r="Q144" s="268"/>
      <c r="R144" s="172"/>
      <c r="S144" s="319">
        <v>5134346491</v>
      </c>
      <c r="T144" s="319">
        <v>50744883509</v>
      </c>
      <c r="U144" s="319">
        <v>3633585935</v>
      </c>
      <c r="V144" s="319">
        <v>-1353741766</v>
      </c>
      <c r="W144" s="319">
        <v>3403882265.5</v>
      </c>
      <c r="X144" s="319">
        <f>+W144-L144</f>
        <v>-1393841825</v>
      </c>
      <c r="Y144" s="319">
        <v>3389136170.5</v>
      </c>
      <c r="Z144" s="319">
        <f>+Y144-N144</f>
        <v>-1333960987</v>
      </c>
      <c r="AA144" s="833"/>
    </row>
    <row r="145" spans="1:27" s="146" customFormat="1" ht="18" customHeight="1" outlineLevel="2" x14ac:dyDescent="0.2">
      <c r="B145" s="330" t="str">
        <f>+C145&amp;D145</f>
        <v>A-3-6-3-11-216</v>
      </c>
      <c r="C145" s="185" t="s">
        <v>551</v>
      </c>
      <c r="D145" s="175" t="s">
        <v>370</v>
      </c>
      <c r="E145" s="248" t="s">
        <v>451</v>
      </c>
      <c r="F145" s="830">
        <v>8149500000</v>
      </c>
      <c r="G145" s="830">
        <v>0</v>
      </c>
      <c r="H145" s="830">
        <v>8149500000</v>
      </c>
      <c r="I145" s="831">
        <v>0</v>
      </c>
      <c r="J145" s="830">
        <v>7917998389</v>
      </c>
      <c r="K145" s="832">
        <v>689454</v>
      </c>
      <c r="L145" s="830">
        <v>7862059861</v>
      </c>
      <c r="M145" s="831">
        <v>0</v>
      </c>
      <c r="N145" s="830">
        <v>7862059861</v>
      </c>
      <c r="O145" s="831">
        <v>0</v>
      </c>
      <c r="P145" s="833"/>
      <c r="Q145" s="269"/>
      <c r="R145" s="269"/>
      <c r="S145" s="319">
        <v>8144500000</v>
      </c>
      <c r="T145" s="319">
        <v>5000000</v>
      </c>
      <c r="U145" s="319">
        <v>7852451573</v>
      </c>
      <c r="V145" s="319">
        <v>-65546816</v>
      </c>
      <c r="W145" s="319">
        <v>7794696362</v>
      </c>
      <c r="X145" s="319">
        <f>+W145-L145</f>
        <v>-67363499</v>
      </c>
      <c r="Y145" s="319">
        <v>7794696362</v>
      </c>
      <c r="Z145" s="319">
        <f>+Y145-N145</f>
        <v>-67363499</v>
      </c>
      <c r="AA145" s="833"/>
    </row>
    <row r="146" spans="1:27" s="241" customFormat="1" ht="36.75" customHeight="1" outlineLevel="1" x14ac:dyDescent="0.2">
      <c r="A146" s="239"/>
      <c r="B146" s="331" t="str">
        <f>+C146&amp;D146</f>
        <v>A-3-6-3-6616</v>
      </c>
      <c r="C146" s="311" t="s">
        <v>553</v>
      </c>
      <c r="D146" s="290" t="s">
        <v>370</v>
      </c>
      <c r="E146" s="310" t="s">
        <v>452</v>
      </c>
      <c r="F146" s="830">
        <v>504900000</v>
      </c>
      <c r="G146" s="830">
        <v>0</v>
      </c>
      <c r="H146" s="830">
        <v>0</v>
      </c>
      <c r="I146" s="831">
        <v>0</v>
      </c>
      <c r="J146" s="830">
        <v>0</v>
      </c>
      <c r="K146" s="832">
        <v>0</v>
      </c>
      <c r="L146" s="830">
        <v>0</v>
      </c>
      <c r="M146" s="831">
        <v>0</v>
      </c>
      <c r="N146" s="830">
        <v>0</v>
      </c>
      <c r="O146" s="831">
        <v>0</v>
      </c>
      <c r="P146" s="849"/>
      <c r="Q146" s="240"/>
      <c r="R146" s="240"/>
      <c r="S146" s="319">
        <v>0</v>
      </c>
      <c r="T146" s="319">
        <v>504900000</v>
      </c>
      <c r="U146" s="319">
        <v>0</v>
      </c>
      <c r="V146" s="319">
        <v>0</v>
      </c>
      <c r="W146" s="319">
        <v>0</v>
      </c>
      <c r="X146" s="319">
        <f>+W146-L146</f>
        <v>0</v>
      </c>
      <c r="Y146" s="319">
        <v>0</v>
      </c>
      <c r="Z146" s="319">
        <f>+Y146-N146</f>
        <v>0</v>
      </c>
      <c r="AA146" s="849"/>
    </row>
    <row r="147" spans="1:27" s="241" customFormat="1" ht="36.75" customHeight="1" outlineLevel="1" x14ac:dyDescent="0.2">
      <c r="A147" s="239"/>
      <c r="B147" s="331" t="str">
        <f>+C147&amp;D147</f>
        <v>A-3-6-3-1910</v>
      </c>
      <c r="C147" s="784" t="s">
        <v>825</v>
      </c>
      <c r="D147" s="785">
        <v>10</v>
      </c>
      <c r="E147" s="786" t="s">
        <v>826</v>
      </c>
      <c r="F147" s="830">
        <v>0</v>
      </c>
      <c r="G147" s="830">
        <v>0</v>
      </c>
      <c r="H147" s="830">
        <v>0</v>
      </c>
      <c r="I147" s="831">
        <v>0</v>
      </c>
      <c r="J147" s="830">
        <v>0</v>
      </c>
      <c r="K147" s="832">
        <v>0</v>
      </c>
      <c r="L147" s="830">
        <v>0</v>
      </c>
      <c r="M147" s="831">
        <v>0</v>
      </c>
      <c r="N147" s="830">
        <v>0</v>
      </c>
      <c r="O147" s="831">
        <v>0</v>
      </c>
      <c r="P147" s="849"/>
      <c r="Q147" s="240"/>
      <c r="R147" s="240"/>
      <c r="S147" s="319"/>
      <c r="T147" s="319"/>
      <c r="U147" s="319"/>
      <c r="V147" s="319"/>
      <c r="W147" s="319"/>
      <c r="X147" s="319"/>
      <c r="Y147" s="319"/>
      <c r="Z147" s="319"/>
      <c r="AA147" s="849"/>
    </row>
    <row r="148" spans="1:27" s="255" customFormat="1" ht="38.25" customHeight="1" outlineLevel="1" collapsed="1" thickBot="1" x14ac:dyDescent="0.3">
      <c r="B148" s="377" t="str">
        <f>+C148&amp;D148</f>
        <v>A-3-6-3-99910</v>
      </c>
      <c r="C148" s="186" t="s">
        <v>672</v>
      </c>
      <c r="D148" s="187">
        <v>10</v>
      </c>
      <c r="E148" s="369" t="str">
        <f>+E133</f>
        <v>Pagos Exigibles - Vigencias Expiradas</v>
      </c>
      <c r="F148" s="830">
        <v>3786667</v>
      </c>
      <c r="G148" s="830">
        <v>0</v>
      </c>
      <c r="H148" s="830">
        <v>3786667</v>
      </c>
      <c r="I148" s="831">
        <v>0</v>
      </c>
      <c r="J148" s="830">
        <v>3786667</v>
      </c>
      <c r="K148" s="832">
        <v>0</v>
      </c>
      <c r="L148" s="830">
        <v>3786667</v>
      </c>
      <c r="M148" s="831">
        <v>0</v>
      </c>
      <c r="N148" s="830">
        <v>3786667</v>
      </c>
      <c r="O148" s="831">
        <v>0</v>
      </c>
      <c r="P148" s="836"/>
      <c r="Q148" s="172"/>
      <c r="R148" s="172"/>
      <c r="S148" s="319">
        <v>0</v>
      </c>
      <c r="T148" s="319">
        <v>3786667</v>
      </c>
      <c r="U148" s="319">
        <v>0</v>
      </c>
      <c r="V148" s="319">
        <v>-3786667</v>
      </c>
      <c r="W148" s="319">
        <v>0</v>
      </c>
      <c r="X148" s="319">
        <f>+W148-L148</f>
        <v>-3786667</v>
      </c>
      <c r="Y148" s="319">
        <v>0</v>
      </c>
      <c r="Z148" s="319">
        <f>+Y148-N148</f>
        <v>-3786667</v>
      </c>
      <c r="AA148" s="850"/>
    </row>
    <row r="149" spans="1:27" s="301" customFormat="1" ht="18.75" thickBot="1" x14ac:dyDescent="0.25">
      <c r="B149" s="332"/>
      <c r="C149" s="229"/>
      <c r="D149" s="230"/>
      <c r="E149" s="231"/>
      <c r="F149" s="602"/>
      <c r="G149" s="602"/>
      <c r="H149" s="602"/>
      <c r="I149" s="602"/>
      <c r="J149" s="602"/>
      <c r="K149" s="602"/>
      <c r="L149" s="603"/>
      <c r="M149" s="602"/>
      <c r="N149" s="602"/>
      <c r="O149" s="602"/>
      <c r="P149" s="602"/>
      <c r="Q149" s="304"/>
      <c r="R149" s="304"/>
      <c r="S149" s="304"/>
      <c r="T149" s="304"/>
      <c r="U149" s="304"/>
      <c r="V149" s="304"/>
      <c r="W149" s="304"/>
      <c r="X149" s="304"/>
      <c r="Y149" s="304"/>
      <c r="Z149" s="304"/>
    </row>
    <row r="150" spans="1:27" s="255" customFormat="1" ht="30" customHeight="1" thickBot="1" x14ac:dyDescent="0.25">
      <c r="A150" s="250"/>
      <c r="B150" s="333"/>
      <c r="C150" s="235" t="s">
        <v>453</v>
      </c>
      <c r="D150" s="236"/>
      <c r="E150" s="368" t="s">
        <v>657</v>
      </c>
      <c r="F150" s="604"/>
      <c r="G150" s="605"/>
      <c r="H150" s="605"/>
      <c r="I150" s="605"/>
      <c r="J150" s="605"/>
      <c r="K150" s="605"/>
      <c r="L150" s="606"/>
      <c r="M150" s="605"/>
      <c r="N150" s="605"/>
      <c r="O150" s="605"/>
      <c r="P150" s="605"/>
      <c r="Q150" s="253"/>
      <c r="R150" s="253"/>
      <c r="S150" s="605"/>
      <c r="T150" s="605"/>
      <c r="U150" s="605"/>
      <c r="V150" s="605"/>
      <c r="W150" s="605"/>
      <c r="X150" s="605"/>
      <c r="Y150" s="605"/>
      <c r="Z150" s="605"/>
    </row>
    <row r="151" spans="1:27" s="157" customFormat="1" ht="54" outlineLevel="1" x14ac:dyDescent="0.2">
      <c r="A151" s="146"/>
      <c r="B151" s="330" t="str">
        <f t="shared" ref="B151:B174" si="13">+C151&amp;D151</f>
        <v>C-121-800-110</v>
      </c>
      <c r="C151" s="219" t="s">
        <v>555</v>
      </c>
      <c r="D151" s="220" t="s">
        <v>417</v>
      </c>
      <c r="E151" s="247" t="s">
        <v>579</v>
      </c>
      <c r="F151" s="830">
        <v>16000000000</v>
      </c>
      <c r="G151" s="830">
        <v>0</v>
      </c>
      <c r="H151" s="830">
        <v>16000000000</v>
      </c>
      <c r="I151" s="831">
        <v>0</v>
      </c>
      <c r="J151" s="830">
        <v>16000000000</v>
      </c>
      <c r="K151" s="832">
        <v>0</v>
      </c>
      <c r="L151" s="830">
        <v>437272574</v>
      </c>
      <c r="M151" s="831">
        <v>437272574</v>
      </c>
      <c r="N151" s="830">
        <v>224591016</v>
      </c>
      <c r="O151" s="831">
        <v>224591016</v>
      </c>
      <c r="P151" s="841"/>
      <c r="Q151" s="158"/>
      <c r="R151" s="158"/>
      <c r="S151" s="319">
        <v>0</v>
      </c>
      <c r="T151" s="319">
        <v>16000000000</v>
      </c>
      <c r="U151" s="319">
        <v>0</v>
      </c>
      <c r="V151" s="319">
        <v>-16000000000</v>
      </c>
      <c r="W151" s="319">
        <v>0</v>
      </c>
      <c r="X151" s="319">
        <f t="shared" ref="X151:X174" si="14">+W151-L151</f>
        <v>-437272574</v>
      </c>
      <c r="Y151" s="319">
        <v>0</v>
      </c>
      <c r="Z151" s="319">
        <f t="shared" ref="Z151:Z174" si="15">+Y151-N151</f>
        <v>-224591016</v>
      </c>
      <c r="AA151" s="841"/>
    </row>
    <row r="152" spans="1:27" s="146" customFormat="1" ht="72" outlineLevel="1" x14ac:dyDescent="0.2">
      <c r="B152" s="330" t="str">
        <f t="shared" si="13"/>
        <v>C-122-800-210</v>
      </c>
      <c r="C152" s="185" t="s">
        <v>556</v>
      </c>
      <c r="D152" s="175" t="s">
        <v>417</v>
      </c>
      <c r="E152" s="248" t="s">
        <v>454</v>
      </c>
      <c r="F152" s="830">
        <v>708824959</v>
      </c>
      <c r="G152" s="830">
        <v>0</v>
      </c>
      <c r="H152" s="830">
        <v>708824959</v>
      </c>
      <c r="I152" s="831">
        <v>0</v>
      </c>
      <c r="J152" s="830">
        <v>684600434</v>
      </c>
      <c r="K152" s="832">
        <v>0</v>
      </c>
      <c r="L152" s="830">
        <v>653951659</v>
      </c>
      <c r="M152" s="831">
        <v>0</v>
      </c>
      <c r="N152" s="830">
        <v>653951659</v>
      </c>
      <c r="O152" s="831">
        <v>0</v>
      </c>
      <c r="P152" s="833"/>
      <c r="Q152" s="168"/>
      <c r="R152" s="168"/>
      <c r="S152" s="319">
        <v>0</v>
      </c>
      <c r="T152" s="319">
        <v>708824959</v>
      </c>
      <c r="U152" s="319">
        <v>0</v>
      </c>
      <c r="V152" s="319">
        <v>-684600434</v>
      </c>
      <c r="W152" s="319">
        <v>0</v>
      </c>
      <c r="X152" s="319">
        <f t="shared" si="14"/>
        <v>-653951659</v>
      </c>
      <c r="Y152" s="319">
        <v>0</v>
      </c>
      <c r="Z152" s="319">
        <f t="shared" si="15"/>
        <v>-653951659</v>
      </c>
      <c r="AA152" s="833"/>
    </row>
    <row r="153" spans="1:27" s="146" customFormat="1" ht="90" outlineLevel="1" x14ac:dyDescent="0.2">
      <c r="B153" s="330" t="str">
        <f t="shared" si="13"/>
        <v>C-122-800-310</v>
      </c>
      <c r="C153" s="185" t="s">
        <v>679</v>
      </c>
      <c r="D153" s="175">
        <v>10</v>
      </c>
      <c r="E153" s="248" t="s">
        <v>678</v>
      </c>
      <c r="F153" s="830">
        <v>91175041</v>
      </c>
      <c r="G153" s="830">
        <v>0</v>
      </c>
      <c r="H153" s="830">
        <v>91175041</v>
      </c>
      <c r="I153" s="831">
        <v>0</v>
      </c>
      <c r="J153" s="830">
        <v>91175041</v>
      </c>
      <c r="K153" s="832">
        <v>0</v>
      </c>
      <c r="L153" s="830">
        <v>91175041</v>
      </c>
      <c r="M153" s="831">
        <v>0</v>
      </c>
      <c r="N153" s="830">
        <v>91175041</v>
      </c>
      <c r="O153" s="831">
        <v>0</v>
      </c>
      <c r="P153" s="833"/>
      <c r="Q153" s="168"/>
      <c r="R153" s="168"/>
      <c r="S153" s="319">
        <v>0</v>
      </c>
      <c r="T153" s="319">
        <v>91175041</v>
      </c>
      <c r="U153" s="319">
        <v>0</v>
      </c>
      <c r="V153" s="319">
        <v>-91175041</v>
      </c>
      <c r="W153" s="319">
        <v>91175041</v>
      </c>
      <c r="X153" s="319">
        <f t="shared" si="14"/>
        <v>0</v>
      </c>
      <c r="Y153" s="319">
        <v>91175041</v>
      </c>
      <c r="Z153" s="319">
        <f t="shared" si="15"/>
        <v>0</v>
      </c>
      <c r="AA153" s="833"/>
    </row>
    <row r="154" spans="1:27" s="146" customFormat="1" ht="54.75" customHeight="1" outlineLevel="1" x14ac:dyDescent="0.2">
      <c r="B154" s="330" t="str">
        <f t="shared" si="13"/>
        <v>C-213-800-110</v>
      </c>
      <c r="C154" s="185" t="s">
        <v>557</v>
      </c>
      <c r="D154" s="175" t="s">
        <v>417</v>
      </c>
      <c r="E154" s="248" t="s">
        <v>580</v>
      </c>
      <c r="F154" s="830">
        <v>540000000</v>
      </c>
      <c r="G154" s="830">
        <v>0</v>
      </c>
      <c r="H154" s="830">
        <v>539200000</v>
      </c>
      <c r="I154" s="831">
        <v>0</v>
      </c>
      <c r="J154" s="830">
        <v>534807628</v>
      </c>
      <c r="K154" s="832">
        <v>0</v>
      </c>
      <c r="L154" s="830">
        <v>0</v>
      </c>
      <c r="M154" s="831">
        <v>0</v>
      </c>
      <c r="N154" s="830">
        <v>0</v>
      </c>
      <c r="O154" s="831">
        <v>0</v>
      </c>
      <c r="P154" s="833"/>
      <c r="Q154" s="168"/>
      <c r="R154" s="168"/>
      <c r="S154" s="319">
        <v>0</v>
      </c>
      <c r="T154" s="319">
        <v>540000000</v>
      </c>
      <c r="U154" s="319">
        <v>0</v>
      </c>
      <c r="V154" s="319">
        <v>-534807628</v>
      </c>
      <c r="W154" s="319">
        <v>0</v>
      </c>
      <c r="X154" s="319">
        <f t="shared" si="14"/>
        <v>0</v>
      </c>
      <c r="Y154" s="319">
        <v>0</v>
      </c>
      <c r="Z154" s="319">
        <f t="shared" si="15"/>
        <v>0</v>
      </c>
      <c r="AA154" s="833"/>
    </row>
    <row r="155" spans="1:27" s="146" customFormat="1" ht="54" outlineLevel="1" x14ac:dyDescent="0.2">
      <c r="B155" s="330" t="str">
        <f t="shared" si="13"/>
        <v>C-310-1504-110</v>
      </c>
      <c r="C155" s="185" t="s">
        <v>558</v>
      </c>
      <c r="D155" s="175" t="s">
        <v>417</v>
      </c>
      <c r="E155" s="248" t="s">
        <v>581</v>
      </c>
      <c r="F155" s="830">
        <v>450000000</v>
      </c>
      <c r="G155" s="830">
        <v>0</v>
      </c>
      <c r="H155" s="830">
        <v>351999800</v>
      </c>
      <c r="I155" s="831">
        <v>0</v>
      </c>
      <c r="J155" s="830">
        <v>252752635</v>
      </c>
      <c r="K155" s="832">
        <v>-9760751</v>
      </c>
      <c r="L155" s="830">
        <v>173943675</v>
      </c>
      <c r="M155" s="831">
        <v>22800000</v>
      </c>
      <c r="N155" s="830">
        <v>173943675</v>
      </c>
      <c r="O155" s="831">
        <v>22800000</v>
      </c>
      <c r="P155" s="833"/>
      <c r="Q155" s="168"/>
      <c r="R155" s="168"/>
      <c r="S155" s="319">
        <v>0</v>
      </c>
      <c r="T155" s="319">
        <v>450000000</v>
      </c>
      <c r="U155" s="319">
        <v>-33033347</v>
      </c>
      <c r="V155" s="319">
        <v>-285785982</v>
      </c>
      <c r="W155" s="319">
        <v>31050000</v>
      </c>
      <c r="X155" s="319">
        <f t="shared" si="14"/>
        <v>-142893675</v>
      </c>
      <c r="Y155" s="319">
        <v>31050000</v>
      </c>
      <c r="Z155" s="319">
        <f t="shared" si="15"/>
        <v>-142893675</v>
      </c>
      <c r="AA155" s="833"/>
    </row>
    <row r="156" spans="1:27" s="146" customFormat="1" ht="54" outlineLevel="1" x14ac:dyDescent="0.2">
      <c r="B156" s="330" t="str">
        <f t="shared" si="13"/>
        <v>C-310-1504-210</v>
      </c>
      <c r="C156" s="185" t="s">
        <v>559</v>
      </c>
      <c r="D156" s="175" t="s">
        <v>417</v>
      </c>
      <c r="E156" s="248" t="s">
        <v>582</v>
      </c>
      <c r="F156" s="830">
        <v>350000000</v>
      </c>
      <c r="G156" s="830">
        <v>0</v>
      </c>
      <c r="H156" s="830">
        <v>287986667</v>
      </c>
      <c r="I156" s="831">
        <v>45086667</v>
      </c>
      <c r="J156" s="830">
        <v>204908190</v>
      </c>
      <c r="K156" s="832">
        <v>-22023538</v>
      </c>
      <c r="L156" s="830">
        <v>121667014</v>
      </c>
      <c r="M156" s="831">
        <v>40198387</v>
      </c>
      <c r="N156" s="830">
        <v>121667014</v>
      </c>
      <c r="O156" s="831">
        <v>40198387</v>
      </c>
      <c r="P156" s="834"/>
      <c r="Q156" s="168"/>
      <c r="R156" s="168"/>
      <c r="S156" s="319">
        <v>60900000</v>
      </c>
      <c r="T156" s="319">
        <v>289100000</v>
      </c>
      <c r="U156" s="319">
        <v>0</v>
      </c>
      <c r="V156" s="319">
        <v>-204908190</v>
      </c>
      <c r="W156" s="319">
        <v>15200000</v>
      </c>
      <c r="X156" s="319">
        <f t="shared" si="14"/>
        <v>-106467014</v>
      </c>
      <c r="Y156" s="319">
        <v>15200000</v>
      </c>
      <c r="Z156" s="319">
        <f t="shared" si="15"/>
        <v>-106467014</v>
      </c>
      <c r="AA156" s="833"/>
    </row>
    <row r="157" spans="1:27" s="146" customFormat="1" ht="54" outlineLevel="1" x14ac:dyDescent="0.2">
      <c r="B157" s="330" t="str">
        <f t="shared" si="13"/>
        <v>C-310-1507-110</v>
      </c>
      <c r="C157" s="185" t="s">
        <v>560</v>
      </c>
      <c r="D157" s="175" t="s">
        <v>417</v>
      </c>
      <c r="E157" s="248" t="s">
        <v>583</v>
      </c>
      <c r="F157" s="830">
        <v>500000000</v>
      </c>
      <c r="G157" s="830">
        <v>0</v>
      </c>
      <c r="H157" s="830">
        <v>500000000</v>
      </c>
      <c r="I157" s="831">
        <v>0</v>
      </c>
      <c r="J157" s="830">
        <v>487110619</v>
      </c>
      <c r="K157" s="832">
        <v>-927970</v>
      </c>
      <c r="L157" s="830">
        <v>252500253</v>
      </c>
      <c r="M157" s="831">
        <v>93599635</v>
      </c>
      <c r="N157" s="830">
        <v>249456585</v>
      </c>
      <c r="O157" s="831">
        <v>92333439</v>
      </c>
      <c r="P157" s="833"/>
      <c r="Q157" s="168"/>
      <c r="R157" s="168"/>
      <c r="S157" s="319">
        <v>0</v>
      </c>
      <c r="T157" s="319">
        <v>500000000</v>
      </c>
      <c r="U157" s="319">
        <v>2584883</v>
      </c>
      <c r="V157" s="319">
        <v>-484525736</v>
      </c>
      <c r="W157" s="319">
        <v>33099324</v>
      </c>
      <c r="X157" s="319">
        <f t="shared" si="14"/>
        <v>-219400929</v>
      </c>
      <c r="Y157" s="319">
        <v>33099324</v>
      </c>
      <c r="Z157" s="319">
        <f t="shared" si="15"/>
        <v>-216357261</v>
      </c>
      <c r="AA157" s="833"/>
    </row>
    <row r="158" spans="1:27" s="146" customFormat="1" ht="36" outlineLevel="1" x14ac:dyDescent="0.2">
      <c r="B158" s="330" t="str">
        <f t="shared" si="13"/>
        <v>C-310-1507-3-0-210</v>
      </c>
      <c r="C158" s="185" t="s">
        <v>561</v>
      </c>
      <c r="D158" s="175" t="s">
        <v>417</v>
      </c>
      <c r="E158" s="248" t="s">
        <v>584</v>
      </c>
      <c r="F158" s="830">
        <v>682000000</v>
      </c>
      <c r="G158" s="830">
        <v>0</v>
      </c>
      <c r="H158" s="830">
        <v>657707792</v>
      </c>
      <c r="I158" s="831">
        <v>0</v>
      </c>
      <c r="J158" s="830">
        <v>657707792</v>
      </c>
      <c r="K158" s="832">
        <v>0</v>
      </c>
      <c r="L158" s="830">
        <v>490073577</v>
      </c>
      <c r="M158" s="831">
        <v>39485472</v>
      </c>
      <c r="N158" s="830">
        <v>450588105</v>
      </c>
      <c r="O158" s="831">
        <v>0</v>
      </c>
      <c r="P158" s="833"/>
      <c r="Q158" s="168"/>
      <c r="R158" s="168"/>
      <c r="S158" s="319">
        <v>665407792</v>
      </c>
      <c r="T158" s="319">
        <v>16592208</v>
      </c>
      <c r="U158" s="319">
        <v>658624792</v>
      </c>
      <c r="V158" s="319">
        <v>917000</v>
      </c>
      <c r="W158" s="319">
        <v>227153392</v>
      </c>
      <c r="X158" s="319">
        <f t="shared" si="14"/>
        <v>-262920185</v>
      </c>
      <c r="Y158" s="319">
        <v>227153392</v>
      </c>
      <c r="Z158" s="319">
        <f t="shared" si="15"/>
        <v>-223434713</v>
      </c>
      <c r="AA158" s="833"/>
    </row>
    <row r="159" spans="1:27" s="157" customFormat="1" ht="36" outlineLevel="1" x14ac:dyDescent="0.2">
      <c r="A159" s="146"/>
      <c r="B159" s="330" t="str">
        <f t="shared" si="13"/>
        <v>C-310-1507-3-0-310</v>
      </c>
      <c r="C159" s="185" t="s">
        <v>562</v>
      </c>
      <c r="D159" s="175" t="s">
        <v>417</v>
      </c>
      <c r="E159" s="248" t="s">
        <v>585</v>
      </c>
      <c r="F159" s="830">
        <v>987122700</v>
      </c>
      <c r="G159" s="830">
        <v>0</v>
      </c>
      <c r="H159" s="830">
        <v>865027000</v>
      </c>
      <c r="I159" s="831">
        <v>34844333</v>
      </c>
      <c r="J159" s="830">
        <v>750508286</v>
      </c>
      <c r="K159" s="832">
        <v>6828290</v>
      </c>
      <c r="L159" s="830">
        <v>608832613</v>
      </c>
      <c r="M159" s="831">
        <v>90225689</v>
      </c>
      <c r="N159" s="830">
        <v>595308929</v>
      </c>
      <c r="O159" s="831">
        <v>84210262</v>
      </c>
      <c r="P159" s="841"/>
      <c r="Q159" s="158"/>
      <c r="R159" s="149"/>
      <c r="S159" s="319">
        <v>726902667</v>
      </c>
      <c r="T159" s="319">
        <v>260220033</v>
      </c>
      <c r="U159" s="319">
        <v>639074233</v>
      </c>
      <c r="V159" s="319">
        <v>-111434053</v>
      </c>
      <c r="W159" s="319">
        <v>290873891</v>
      </c>
      <c r="X159" s="319">
        <f t="shared" si="14"/>
        <v>-317958722</v>
      </c>
      <c r="Y159" s="319">
        <v>290873891</v>
      </c>
      <c r="Z159" s="319">
        <f t="shared" si="15"/>
        <v>-304435038</v>
      </c>
      <c r="AA159" s="841"/>
    </row>
    <row r="160" spans="1:27" s="157" customFormat="1" ht="54" outlineLevel="1" x14ac:dyDescent="0.2">
      <c r="A160" s="146"/>
      <c r="B160" s="330" t="str">
        <f t="shared" si="13"/>
        <v>C-310-1507-510</v>
      </c>
      <c r="C160" s="185" t="s">
        <v>681</v>
      </c>
      <c r="D160" s="175">
        <v>10</v>
      </c>
      <c r="E160" s="248" t="s">
        <v>680</v>
      </c>
      <c r="F160" s="830">
        <v>124877300</v>
      </c>
      <c r="G160" s="830">
        <v>0</v>
      </c>
      <c r="H160" s="830">
        <v>124877300</v>
      </c>
      <c r="I160" s="831">
        <v>0</v>
      </c>
      <c r="J160" s="830">
        <v>124877300</v>
      </c>
      <c r="K160" s="832">
        <v>0</v>
      </c>
      <c r="L160" s="830">
        <v>124877300</v>
      </c>
      <c r="M160" s="831">
        <v>0</v>
      </c>
      <c r="N160" s="830">
        <v>124877300</v>
      </c>
      <c r="O160" s="831">
        <v>0</v>
      </c>
      <c r="P160" s="841"/>
      <c r="Q160" s="158"/>
      <c r="R160" s="149"/>
      <c r="S160" s="319">
        <v>0</v>
      </c>
      <c r="T160" s="319">
        <v>124877300</v>
      </c>
      <c r="U160" s="319">
        <v>0</v>
      </c>
      <c r="V160" s="319">
        <v>-124877300</v>
      </c>
      <c r="W160" s="319">
        <v>124877300</v>
      </c>
      <c r="X160" s="319">
        <f t="shared" si="14"/>
        <v>0</v>
      </c>
      <c r="Y160" s="319">
        <v>124877300</v>
      </c>
      <c r="Z160" s="319">
        <f t="shared" si="15"/>
        <v>0</v>
      </c>
      <c r="AA160" s="841"/>
    </row>
    <row r="161" spans="1:27" s="146" customFormat="1" ht="54" outlineLevel="1" x14ac:dyDescent="0.2">
      <c r="B161" s="330" t="str">
        <f t="shared" si="13"/>
        <v>C-310-1507-410</v>
      </c>
      <c r="C161" s="185" t="s">
        <v>563</v>
      </c>
      <c r="D161" s="175" t="s">
        <v>417</v>
      </c>
      <c r="E161" s="248" t="s">
        <v>586</v>
      </c>
      <c r="F161" s="830">
        <v>300000000</v>
      </c>
      <c r="G161" s="830">
        <v>0</v>
      </c>
      <c r="H161" s="830">
        <v>278500000</v>
      </c>
      <c r="I161" s="831">
        <v>0</v>
      </c>
      <c r="J161" s="830">
        <v>252153642</v>
      </c>
      <c r="K161" s="832">
        <v>1143380</v>
      </c>
      <c r="L161" s="830">
        <v>128450262</v>
      </c>
      <c r="M161" s="831">
        <v>38900626</v>
      </c>
      <c r="N161" s="830">
        <v>126908498</v>
      </c>
      <c r="O161" s="831">
        <v>37358862</v>
      </c>
      <c r="P161" s="833"/>
      <c r="Q161" s="168"/>
      <c r="R161" s="168"/>
      <c r="S161" s="319">
        <v>0</v>
      </c>
      <c r="T161" s="319">
        <v>300000000</v>
      </c>
      <c r="U161" s="319">
        <v>2922995</v>
      </c>
      <c r="V161" s="319">
        <v>-249230647</v>
      </c>
      <c r="W161" s="319">
        <v>15405141</v>
      </c>
      <c r="X161" s="319">
        <f t="shared" si="14"/>
        <v>-113045121</v>
      </c>
      <c r="Y161" s="319">
        <v>17966137</v>
      </c>
      <c r="Z161" s="319">
        <f t="shared" si="15"/>
        <v>-108942361</v>
      </c>
      <c r="AA161" s="833"/>
    </row>
    <row r="162" spans="1:27" s="146" customFormat="1" ht="36" outlineLevel="1" x14ac:dyDescent="0.2">
      <c r="A162" s="318"/>
      <c r="B162" s="146" t="str">
        <f t="shared" si="13"/>
        <v>C-320-307-110</v>
      </c>
      <c r="C162" s="185" t="s">
        <v>658</v>
      </c>
      <c r="D162" s="175" t="s">
        <v>417</v>
      </c>
      <c r="E162" s="248" t="s">
        <v>659</v>
      </c>
      <c r="F162" s="513">
        <v>350000000</v>
      </c>
      <c r="G162" s="513">
        <v>0</v>
      </c>
      <c r="H162" s="726">
        <v>339468000</v>
      </c>
      <c r="I162" s="727">
        <v>0</v>
      </c>
      <c r="J162" s="726">
        <v>306550020</v>
      </c>
      <c r="K162" s="728">
        <v>-13764000</v>
      </c>
      <c r="L162" s="726">
        <v>32120000</v>
      </c>
      <c r="M162" s="727">
        <v>-53700000</v>
      </c>
      <c r="N162" s="726">
        <v>32120000</v>
      </c>
      <c r="O162" s="727">
        <v>-53700000</v>
      </c>
      <c r="Q162" s="269"/>
      <c r="R162" s="269"/>
      <c r="S162" s="172">
        <v>0</v>
      </c>
      <c r="T162" s="172">
        <v>350000000</v>
      </c>
      <c r="U162" s="172">
        <v>304300020</v>
      </c>
      <c r="V162" s="172">
        <v>-2250000</v>
      </c>
      <c r="W162" s="172">
        <v>0</v>
      </c>
      <c r="X162" s="172">
        <f t="shared" si="14"/>
        <v>-32120000</v>
      </c>
      <c r="Y162" s="172">
        <v>0</v>
      </c>
      <c r="Z162" s="172">
        <f t="shared" si="15"/>
        <v>-32120000</v>
      </c>
    </row>
    <row r="163" spans="1:27" s="146" customFormat="1" ht="54" outlineLevel="1" x14ac:dyDescent="0.2">
      <c r="B163" s="330" t="str">
        <f t="shared" si="13"/>
        <v>C-320-1304-110</v>
      </c>
      <c r="C163" s="185" t="s">
        <v>564</v>
      </c>
      <c r="D163" s="175" t="s">
        <v>417</v>
      </c>
      <c r="E163" s="248" t="s">
        <v>587</v>
      </c>
      <c r="F163" s="830">
        <v>538984504</v>
      </c>
      <c r="G163" s="830">
        <v>0</v>
      </c>
      <c r="H163" s="830">
        <v>537167225</v>
      </c>
      <c r="I163" s="831">
        <v>-1676775</v>
      </c>
      <c r="J163" s="830">
        <v>537167225</v>
      </c>
      <c r="K163" s="832">
        <v>0</v>
      </c>
      <c r="L163" s="830">
        <v>135385073</v>
      </c>
      <c r="M163" s="831">
        <v>15000000</v>
      </c>
      <c r="N163" s="830">
        <v>135385073</v>
      </c>
      <c r="O163" s="831">
        <v>15000000</v>
      </c>
      <c r="P163" s="833"/>
      <c r="Q163" s="168"/>
      <c r="R163" s="168"/>
      <c r="S163" s="319">
        <v>0</v>
      </c>
      <c r="T163" s="319">
        <v>538984504</v>
      </c>
      <c r="U163" s="319">
        <v>50000000</v>
      </c>
      <c r="V163" s="319">
        <v>-487167225</v>
      </c>
      <c r="W163" s="319">
        <v>0</v>
      </c>
      <c r="X163" s="319">
        <f t="shared" si="14"/>
        <v>-135385073</v>
      </c>
      <c r="Y163" s="319">
        <v>0</v>
      </c>
      <c r="Z163" s="319">
        <f t="shared" si="15"/>
        <v>-135385073</v>
      </c>
      <c r="AA163" s="833"/>
    </row>
    <row r="164" spans="1:27" s="157" customFormat="1" ht="54" outlineLevel="1" x14ac:dyDescent="0.2">
      <c r="A164" s="146"/>
      <c r="B164" s="330" t="str">
        <f t="shared" si="13"/>
        <v>C-320-1507-1-0-210</v>
      </c>
      <c r="C164" s="185" t="s">
        <v>565</v>
      </c>
      <c r="D164" s="175" t="s">
        <v>417</v>
      </c>
      <c r="E164" s="248" t="s">
        <v>588</v>
      </c>
      <c r="F164" s="830">
        <v>600000000</v>
      </c>
      <c r="G164" s="830">
        <v>0</v>
      </c>
      <c r="H164" s="830">
        <v>600000000</v>
      </c>
      <c r="I164" s="831">
        <v>440656</v>
      </c>
      <c r="J164" s="830">
        <v>539068223</v>
      </c>
      <c r="K164" s="832">
        <v>-3784842</v>
      </c>
      <c r="L164" s="830">
        <v>396756522</v>
      </c>
      <c r="M164" s="831">
        <v>48360616</v>
      </c>
      <c r="N164" s="830">
        <v>392577056</v>
      </c>
      <c r="O164" s="831">
        <v>46167032</v>
      </c>
      <c r="P164" s="841"/>
      <c r="Q164" s="158"/>
      <c r="R164" s="149"/>
      <c r="S164" s="319">
        <v>544873464</v>
      </c>
      <c r="T164" s="319">
        <v>55126536</v>
      </c>
      <c r="U164" s="319">
        <v>531573816</v>
      </c>
      <c r="V164" s="319">
        <v>-7494407</v>
      </c>
      <c r="W164" s="319">
        <v>233735321</v>
      </c>
      <c r="X164" s="319">
        <f t="shared" si="14"/>
        <v>-163021201</v>
      </c>
      <c r="Y164" s="319">
        <v>233735321</v>
      </c>
      <c r="Z164" s="319">
        <f t="shared" si="15"/>
        <v>-158841735</v>
      </c>
      <c r="AA164" s="841"/>
    </row>
    <row r="165" spans="1:27" s="146" customFormat="1" ht="54" outlineLevel="1" x14ac:dyDescent="0.2">
      <c r="B165" s="330" t="str">
        <f t="shared" si="13"/>
        <v>C-320-1507-210</v>
      </c>
      <c r="C165" s="185" t="s">
        <v>566</v>
      </c>
      <c r="D165" s="175" t="s">
        <v>417</v>
      </c>
      <c r="E165" s="248" t="s">
        <v>589</v>
      </c>
      <c r="F165" s="830">
        <v>2850000000</v>
      </c>
      <c r="G165" s="830">
        <v>0</v>
      </c>
      <c r="H165" s="830">
        <v>2741676223</v>
      </c>
      <c r="I165" s="831">
        <v>-50591766</v>
      </c>
      <c r="J165" s="830">
        <v>2495439340</v>
      </c>
      <c r="K165" s="832">
        <v>35973265</v>
      </c>
      <c r="L165" s="830">
        <v>1771652037</v>
      </c>
      <c r="M165" s="831">
        <v>314106573</v>
      </c>
      <c r="N165" s="830">
        <v>1708725201</v>
      </c>
      <c r="O165" s="831">
        <v>278092339</v>
      </c>
      <c r="P165" s="833"/>
      <c r="Q165" s="168"/>
      <c r="R165" s="168"/>
      <c r="S165" s="319">
        <v>-3204511</v>
      </c>
      <c r="T165" s="319">
        <v>2853204511</v>
      </c>
      <c r="U165" s="319">
        <v>21599717</v>
      </c>
      <c r="V165" s="319">
        <v>-2473839623</v>
      </c>
      <c r="W165" s="319">
        <v>183655283</v>
      </c>
      <c r="X165" s="319">
        <f t="shared" si="14"/>
        <v>-1587996754</v>
      </c>
      <c r="Y165" s="319">
        <v>189329045</v>
      </c>
      <c r="Z165" s="319">
        <f t="shared" si="15"/>
        <v>-1519396156</v>
      </c>
      <c r="AA165" s="833"/>
    </row>
    <row r="166" spans="1:27" s="157" customFormat="1" ht="54" outlineLevel="1" x14ac:dyDescent="0.2">
      <c r="A166" s="146"/>
      <c r="B166" s="330" t="str">
        <f t="shared" si="13"/>
        <v>C-320-1507-310</v>
      </c>
      <c r="C166" s="185" t="s">
        <v>567</v>
      </c>
      <c r="D166" s="175" t="s">
        <v>417</v>
      </c>
      <c r="E166" s="248" t="s">
        <v>590</v>
      </c>
      <c r="F166" s="830">
        <v>3455000000</v>
      </c>
      <c r="G166" s="830">
        <v>0</v>
      </c>
      <c r="H166" s="830">
        <v>3373796689</v>
      </c>
      <c r="I166" s="831">
        <v>0</v>
      </c>
      <c r="J166" s="830">
        <v>3116601276</v>
      </c>
      <c r="K166" s="832">
        <v>-12288867</v>
      </c>
      <c r="L166" s="830">
        <v>2253781289</v>
      </c>
      <c r="M166" s="831">
        <v>272629591</v>
      </c>
      <c r="N166" s="830">
        <v>2242835478</v>
      </c>
      <c r="O166" s="831">
        <v>309801840</v>
      </c>
      <c r="P166" s="841"/>
      <c r="Q166" s="158"/>
      <c r="R166" s="149"/>
      <c r="S166" s="319">
        <v>-1433247</v>
      </c>
      <c r="T166" s="319">
        <v>3456433247</v>
      </c>
      <c r="U166" s="319">
        <v>141554452</v>
      </c>
      <c r="V166" s="319">
        <v>-2975046824</v>
      </c>
      <c r="W166" s="319">
        <v>224152109</v>
      </c>
      <c r="X166" s="319">
        <f t="shared" si="14"/>
        <v>-2029629180</v>
      </c>
      <c r="Y166" s="319">
        <v>231053640</v>
      </c>
      <c r="Z166" s="319">
        <f t="shared" si="15"/>
        <v>-2011781838</v>
      </c>
      <c r="AA166" s="841"/>
    </row>
    <row r="167" spans="1:27" s="157" customFormat="1" ht="54" outlineLevel="1" x14ac:dyDescent="0.2">
      <c r="A167" s="146"/>
      <c r="B167" s="330" t="str">
        <f t="shared" si="13"/>
        <v>C-510-704-110</v>
      </c>
      <c r="C167" s="185" t="s">
        <v>568</v>
      </c>
      <c r="D167" s="175" t="s">
        <v>417</v>
      </c>
      <c r="E167" s="248" t="s">
        <v>591</v>
      </c>
      <c r="F167" s="830">
        <v>400000000</v>
      </c>
      <c r="G167" s="830">
        <v>0</v>
      </c>
      <c r="H167" s="830">
        <v>400000000</v>
      </c>
      <c r="I167" s="831">
        <v>0</v>
      </c>
      <c r="J167" s="830">
        <v>391247612</v>
      </c>
      <c r="K167" s="832">
        <v>0</v>
      </c>
      <c r="L167" s="830">
        <v>51000000</v>
      </c>
      <c r="M167" s="831">
        <v>0</v>
      </c>
      <c r="N167" s="830">
        <v>51000000</v>
      </c>
      <c r="O167" s="831">
        <v>0</v>
      </c>
      <c r="P167" s="841"/>
      <c r="Q167" s="149"/>
      <c r="R167" s="149"/>
      <c r="S167" s="319">
        <v>0</v>
      </c>
      <c r="T167" s="319">
        <v>400000000</v>
      </c>
      <c r="U167" s="319">
        <v>-3445200</v>
      </c>
      <c r="V167" s="319">
        <v>-394692812</v>
      </c>
      <c r="W167" s="319">
        <v>0</v>
      </c>
      <c r="X167" s="319">
        <f t="shared" si="14"/>
        <v>-51000000</v>
      </c>
      <c r="Y167" s="319">
        <v>0</v>
      </c>
      <c r="Z167" s="319">
        <f t="shared" si="15"/>
        <v>-51000000</v>
      </c>
      <c r="AA167" s="841"/>
    </row>
    <row r="168" spans="1:27" s="146" customFormat="1" ht="36" outlineLevel="1" x14ac:dyDescent="0.2">
      <c r="B168" s="330" t="str">
        <f t="shared" si="13"/>
        <v>C-510-800-2-0-210</v>
      </c>
      <c r="C168" s="185" t="s">
        <v>569</v>
      </c>
      <c r="D168" s="175" t="s">
        <v>417</v>
      </c>
      <c r="E168" s="248" t="s">
        <v>592</v>
      </c>
      <c r="F168" s="830">
        <v>427828730</v>
      </c>
      <c r="G168" s="830">
        <v>0</v>
      </c>
      <c r="H168" s="830">
        <v>427828730</v>
      </c>
      <c r="I168" s="831">
        <v>0</v>
      </c>
      <c r="J168" s="830">
        <v>361588152</v>
      </c>
      <c r="K168" s="832">
        <v>-39614706</v>
      </c>
      <c r="L168" s="830">
        <v>316503607</v>
      </c>
      <c r="M168" s="831">
        <v>27185898</v>
      </c>
      <c r="N168" s="830">
        <v>313528544</v>
      </c>
      <c r="O168" s="831">
        <v>29666510</v>
      </c>
      <c r="P168" s="833"/>
      <c r="Q168" s="168"/>
      <c r="R168" s="168"/>
      <c r="S168" s="319">
        <v>427828730</v>
      </c>
      <c r="T168" s="319">
        <v>0</v>
      </c>
      <c r="U168" s="319">
        <v>303914363</v>
      </c>
      <c r="V168" s="319">
        <v>-57673789</v>
      </c>
      <c r="W168" s="319">
        <v>197626127</v>
      </c>
      <c r="X168" s="319">
        <f t="shared" si="14"/>
        <v>-118877480</v>
      </c>
      <c r="Y168" s="319">
        <v>197626127</v>
      </c>
      <c r="Z168" s="319">
        <f t="shared" si="15"/>
        <v>-115902417</v>
      </c>
      <c r="AA168" s="833"/>
    </row>
    <row r="169" spans="1:27" s="146" customFormat="1" ht="36" outlineLevel="1" x14ac:dyDescent="0.2">
      <c r="B169" s="330" t="str">
        <f t="shared" si="13"/>
        <v>C-510-800-2-0-310</v>
      </c>
      <c r="C169" s="185" t="s">
        <v>570</v>
      </c>
      <c r="D169" s="175" t="s">
        <v>417</v>
      </c>
      <c r="E169" s="248" t="s">
        <v>593</v>
      </c>
      <c r="F169" s="830">
        <v>1250171270</v>
      </c>
      <c r="G169" s="830">
        <v>0</v>
      </c>
      <c r="H169" s="830">
        <v>1250171270</v>
      </c>
      <c r="I169" s="831">
        <v>0</v>
      </c>
      <c r="J169" s="830">
        <v>1189537249</v>
      </c>
      <c r="K169" s="832">
        <v>-15622542</v>
      </c>
      <c r="L169" s="830">
        <v>797787811</v>
      </c>
      <c r="M169" s="831">
        <v>189647867</v>
      </c>
      <c r="N169" s="830">
        <v>779906215</v>
      </c>
      <c r="O169" s="831">
        <v>190587401</v>
      </c>
      <c r="P169" s="833"/>
      <c r="Q169" s="168"/>
      <c r="R169" s="168"/>
      <c r="S169" s="319">
        <v>1250171270</v>
      </c>
      <c r="T169" s="319">
        <v>0</v>
      </c>
      <c r="U169" s="319">
        <v>950250000</v>
      </c>
      <c r="V169" s="319">
        <v>-239287249</v>
      </c>
      <c r="W169" s="319">
        <v>352983546</v>
      </c>
      <c r="X169" s="319">
        <f t="shared" si="14"/>
        <v>-444804265</v>
      </c>
      <c r="Y169" s="319">
        <v>352983546</v>
      </c>
      <c r="Z169" s="319">
        <f t="shared" si="15"/>
        <v>-426922669</v>
      </c>
      <c r="AA169" s="833"/>
    </row>
    <row r="170" spans="1:27" s="146" customFormat="1" ht="36" outlineLevel="1" x14ac:dyDescent="0.2">
      <c r="B170" s="330" t="s">
        <v>688</v>
      </c>
      <c r="C170" s="185" t="s">
        <v>686</v>
      </c>
      <c r="D170" s="175">
        <v>15</v>
      </c>
      <c r="E170" s="248" t="s">
        <v>687</v>
      </c>
      <c r="F170" s="830">
        <v>1140000000</v>
      </c>
      <c r="G170" s="830">
        <v>0</v>
      </c>
      <c r="H170" s="830">
        <v>0</v>
      </c>
      <c r="I170" s="831">
        <v>0</v>
      </c>
      <c r="J170" s="830">
        <v>0</v>
      </c>
      <c r="K170" s="832">
        <v>0</v>
      </c>
      <c r="L170" s="830">
        <v>0</v>
      </c>
      <c r="M170" s="831">
        <v>0</v>
      </c>
      <c r="N170" s="830">
        <v>0</v>
      </c>
      <c r="O170" s="831">
        <v>0</v>
      </c>
      <c r="P170" s="833"/>
      <c r="Q170" s="168"/>
      <c r="R170" s="168"/>
      <c r="S170" s="319"/>
      <c r="T170" s="319"/>
      <c r="U170" s="319"/>
      <c r="V170" s="319"/>
      <c r="W170" s="319"/>
      <c r="X170" s="319"/>
      <c r="Y170" s="319"/>
      <c r="Z170" s="319"/>
      <c r="AA170" s="833"/>
    </row>
    <row r="171" spans="1:27" s="146" customFormat="1" ht="54" outlineLevel="1" x14ac:dyDescent="0.2">
      <c r="B171" s="330" t="str">
        <f t="shared" si="13"/>
        <v>C-520-800-310</v>
      </c>
      <c r="C171" s="185" t="s">
        <v>571</v>
      </c>
      <c r="D171" s="175" t="s">
        <v>417</v>
      </c>
      <c r="E171" s="248" t="s">
        <v>594</v>
      </c>
      <c r="F171" s="830">
        <v>450000000</v>
      </c>
      <c r="G171" s="830">
        <v>0</v>
      </c>
      <c r="H171" s="830">
        <v>338654768</v>
      </c>
      <c r="I171" s="831">
        <v>0</v>
      </c>
      <c r="J171" s="830">
        <v>337471567</v>
      </c>
      <c r="K171" s="832">
        <v>0</v>
      </c>
      <c r="L171" s="830">
        <v>323899568</v>
      </c>
      <c r="M171" s="831">
        <v>0</v>
      </c>
      <c r="N171" s="830">
        <v>323899568</v>
      </c>
      <c r="O171" s="831">
        <v>0</v>
      </c>
      <c r="P171" s="834"/>
      <c r="Q171" s="168"/>
      <c r="R171" s="168"/>
      <c r="S171" s="319">
        <v>0</v>
      </c>
      <c r="T171" s="319">
        <v>450000000</v>
      </c>
      <c r="U171" s="319">
        <v>0</v>
      </c>
      <c r="V171" s="319">
        <v>-337471567</v>
      </c>
      <c r="W171" s="319">
        <v>0</v>
      </c>
      <c r="X171" s="319">
        <f t="shared" si="14"/>
        <v>-323899568</v>
      </c>
      <c r="Y171" s="319">
        <v>0</v>
      </c>
      <c r="Z171" s="319">
        <f t="shared" si="15"/>
        <v>-323899568</v>
      </c>
      <c r="AA171" s="833"/>
    </row>
    <row r="172" spans="1:27" s="146" customFormat="1" ht="54" outlineLevel="1" x14ac:dyDescent="0.2">
      <c r="B172" s="330" t="str">
        <f t="shared" si="13"/>
        <v>C-670-1507-3-0-210</v>
      </c>
      <c r="C172" s="185" t="s">
        <v>572</v>
      </c>
      <c r="D172" s="175" t="s">
        <v>417</v>
      </c>
      <c r="E172" s="248" t="s">
        <v>595</v>
      </c>
      <c r="F172" s="830">
        <v>1500000000</v>
      </c>
      <c r="G172" s="830">
        <v>0</v>
      </c>
      <c r="H172" s="830">
        <v>1497150000</v>
      </c>
      <c r="I172" s="831">
        <v>27150000</v>
      </c>
      <c r="J172" s="830">
        <v>1462380932</v>
      </c>
      <c r="K172" s="832">
        <v>-196400</v>
      </c>
      <c r="L172" s="830">
        <v>852797053</v>
      </c>
      <c r="M172" s="831">
        <v>98455600</v>
      </c>
      <c r="N172" s="830">
        <v>852797053</v>
      </c>
      <c r="O172" s="831">
        <v>98455600</v>
      </c>
      <c r="P172" s="834"/>
      <c r="Q172" s="168"/>
      <c r="R172" s="168"/>
      <c r="S172" s="319">
        <v>1470000000</v>
      </c>
      <c r="T172" s="319">
        <v>30000000</v>
      </c>
      <c r="U172" s="319">
        <v>1462943999</v>
      </c>
      <c r="V172" s="319">
        <v>563067</v>
      </c>
      <c r="W172" s="319">
        <v>555231732</v>
      </c>
      <c r="X172" s="319">
        <f t="shared" si="14"/>
        <v>-297565321</v>
      </c>
      <c r="Y172" s="319">
        <v>555231732</v>
      </c>
      <c r="Z172" s="319">
        <f t="shared" si="15"/>
        <v>-297565321</v>
      </c>
      <c r="AA172" s="833"/>
    </row>
    <row r="173" spans="1:27" s="146" customFormat="1" ht="54" outlineLevel="1" x14ac:dyDescent="0.2">
      <c r="B173" s="330" t="str">
        <f t="shared" si="13"/>
        <v>C-670-1507-3-0-310</v>
      </c>
      <c r="C173" s="185" t="s">
        <v>573</v>
      </c>
      <c r="D173" s="175" t="s">
        <v>417</v>
      </c>
      <c r="E173" s="248" t="s">
        <v>596</v>
      </c>
      <c r="F173" s="830">
        <v>800000000</v>
      </c>
      <c r="G173" s="830">
        <v>0</v>
      </c>
      <c r="H173" s="830">
        <v>722850000</v>
      </c>
      <c r="I173" s="831">
        <v>60571758</v>
      </c>
      <c r="J173" s="830">
        <v>631119911</v>
      </c>
      <c r="K173" s="832">
        <v>50169555</v>
      </c>
      <c r="L173" s="830">
        <v>453041498</v>
      </c>
      <c r="M173" s="831">
        <v>52070039</v>
      </c>
      <c r="N173" s="830">
        <v>427968646</v>
      </c>
      <c r="O173" s="831">
        <v>35604105</v>
      </c>
      <c r="P173" s="833"/>
      <c r="Q173" s="168"/>
      <c r="R173" s="168"/>
      <c r="S173" s="319">
        <v>546278242</v>
      </c>
      <c r="T173" s="319">
        <v>253721758</v>
      </c>
      <c r="U173" s="319">
        <v>480126458</v>
      </c>
      <c r="V173" s="319">
        <v>-150993453</v>
      </c>
      <c r="W173" s="319">
        <v>280379593</v>
      </c>
      <c r="X173" s="319">
        <f t="shared" si="14"/>
        <v>-172661905</v>
      </c>
      <c r="Y173" s="319">
        <v>280379593</v>
      </c>
      <c r="Z173" s="319">
        <f t="shared" si="15"/>
        <v>-147589053</v>
      </c>
      <c r="AA173" s="833"/>
    </row>
    <row r="174" spans="1:27" s="146" customFormat="1" ht="54.75" outlineLevel="1" thickBot="1" x14ac:dyDescent="0.25">
      <c r="B174" s="330" t="str">
        <f t="shared" si="13"/>
        <v>C-670-1508-110</v>
      </c>
      <c r="C174" s="209" t="s">
        <v>574</v>
      </c>
      <c r="D174" s="210" t="s">
        <v>417</v>
      </c>
      <c r="E174" s="249" t="s">
        <v>597</v>
      </c>
      <c r="F174" s="830">
        <v>850000000</v>
      </c>
      <c r="G174" s="830">
        <v>0</v>
      </c>
      <c r="H174" s="830">
        <v>760000000</v>
      </c>
      <c r="I174" s="831">
        <v>-90000000</v>
      </c>
      <c r="J174" s="830">
        <v>673312915</v>
      </c>
      <c r="K174" s="832">
        <v>-14025083</v>
      </c>
      <c r="L174" s="830">
        <v>527443767</v>
      </c>
      <c r="M174" s="831">
        <v>69168826</v>
      </c>
      <c r="N174" s="830">
        <v>519968438</v>
      </c>
      <c r="O174" s="831">
        <v>66921168</v>
      </c>
      <c r="P174" s="833"/>
      <c r="Q174" s="172"/>
      <c r="R174" s="172"/>
      <c r="S174" s="319">
        <v>-501457</v>
      </c>
      <c r="T174" s="319">
        <v>850501457</v>
      </c>
      <c r="U174" s="319">
        <v>-1029483</v>
      </c>
      <c r="V174" s="319">
        <v>-674342398</v>
      </c>
      <c r="W174" s="319">
        <v>58609378</v>
      </c>
      <c r="X174" s="319">
        <f t="shared" si="14"/>
        <v>-468834389</v>
      </c>
      <c r="Y174" s="319">
        <v>60365259</v>
      </c>
      <c r="Z174" s="319">
        <f t="shared" si="15"/>
        <v>-459603179</v>
      </c>
      <c r="AA174" s="833"/>
    </row>
    <row r="175" spans="1:27" ht="18" customHeight="1" thickBot="1" x14ac:dyDescent="0.3">
      <c r="C175" s="96"/>
      <c r="D175" s="75"/>
      <c r="E175" s="360"/>
      <c r="F175" s="138"/>
      <c r="G175" s="139"/>
      <c r="H175" s="95"/>
      <c r="I175" s="95"/>
      <c r="J175" s="95"/>
      <c r="K175" s="140"/>
      <c r="L175" s="142"/>
      <c r="M175" s="95"/>
      <c r="N175" s="95"/>
      <c r="O175" s="95"/>
      <c r="P175" s="62"/>
      <c r="Q175" s="70"/>
      <c r="R175" s="104"/>
      <c r="S175" s="62"/>
      <c r="T175" s="62"/>
      <c r="U175" s="62"/>
      <c r="V175" s="79"/>
      <c r="W175" s="62"/>
      <c r="X175" s="62"/>
      <c r="Y175" s="62"/>
      <c r="Z175" s="62"/>
      <c r="AA175" s="62"/>
    </row>
    <row r="176" spans="1:27" s="610" customFormat="1" ht="40.5" customHeight="1" thickBot="1" x14ac:dyDescent="0.25">
      <c r="A176" s="242"/>
      <c r="B176" s="334"/>
      <c r="C176" s="243"/>
      <c r="D176" s="244"/>
      <c r="E176" s="370" t="s">
        <v>8</v>
      </c>
      <c r="F176" s="607"/>
      <c r="G176" s="608"/>
      <c r="H176" s="608"/>
      <c r="I176" s="608"/>
      <c r="J176" s="608"/>
      <c r="K176" s="608"/>
      <c r="L176" s="609"/>
      <c r="M176" s="608"/>
      <c r="N176" s="608"/>
      <c r="O176" s="608"/>
      <c r="Q176" s="611"/>
      <c r="R176" s="611"/>
      <c r="S176" s="611"/>
      <c r="T176" s="612" t="e">
        <v>#VALUE!</v>
      </c>
      <c r="U176" s="611"/>
      <c r="V176" s="612" t="e">
        <v>#VALUE!</v>
      </c>
      <c r="W176" s="611"/>
      <c r="X176" s="612" t="e">
        <f>+SUM(X20:X174)</f>
        <v>#VALUE!</v>
      </c>
      <c r="Y176" s="611"/>
      <c r="Z176" s="612" t="e">
        <f>+SUM(Z20:Z174)</f>
        <v>#VALUE!</v>
      </c>
    </row>
    <row r="177" spans="1:27" s="752" customFormat="1" ht="18.75" thickBot="1" x14ac:dyDescent="0.3">
      <c r="B177" s="753"/>
      <c r="C177" s="112"/>
      <c r="D177" s="113"/>
      <c r="E177" s="371"/>
      <c r="F177" s="756"/>
      <c r="G177" s="757"/>
      <c r="H177" s="757"/>
      <c r="I177" s="757"/>
      <c r="J177" s="757"/>
      <c r="K177" s="758"/>
      <c r="L177" s="759"/>
      <c r="M177" s="757"/>
      <c r="N177" s="757"/>
      <c r="O177" s="757"/>
      <c r="Q177" s="760"/>
      <c r="R177" s="761">
        <v>0</v>
      </c>
      <c r="T177" s="761"/>
      <c r="V177" s="762"/>
    </row>
    <row r="178" spans="1:27" s="110" customFormat="1" ht="18.75" thickBot="1" x14ac:dyDescent="0.3">
      <c r="A178" s="62"/>
      <c r="B178" s="326"/>
      <c r="C178" s="105"/>
      <c r="D178" s="106"/>
      <c r="E178" s="372" t="s">
        <v>459</v>
      </c>
      <c r="F178" s="109"/>
      <c r="K178" s="111"/>
      <c r="L178" s="324"/>
      <c r="Q178" s="109"/>
      <c r="V178" s="111"/>
    </row>
    <row r="179" spans="1:27" s="110" customFormat="1" ht="18.75" thickBot="1" x14ac:dyDescent="0.3">
      <c r="A179" s="62"/>
      <c r="B179" s="326"/>
      <c r="C179" s="105"/>
      <c r="D179" s="106"/>
      <c r="E179" s="372"/>
      <c r="F179" s="109"/>
      <c r="K179" s="111"/>
      <c r="L179" s="324"/>
      <c r="Q179" s="109"/>
      <c r="V179" s="111"/>
    </row>
    <row r="180" spans="1:27" s="110" customFormat="1" ht="18.75" thickBot="1" x14ac:dyDescent="0.3">
      <c r="A180" s="62"/>
      <c r="B180" s="326"/>
      <c r="C180" s="105"/>
      <c r="D180" s="106"/>
      <c r="E180" s="372" t="s">
        <v>460</v>
      </c>
      <c r="F180" s="109"/>
      <c r="K180" s="111"/>
      <c r="L180" s="324"/>
      <c r="Q180" s="109"/>
      <c r="V180" s="111"/>
    </row>
    <row r="181" spans="1:27" s="110" customFormat="1" ht="18.75" thickBot="1" x14ac:dyDescent="0.3">
      <c r="A181" s="62"/>
      <c r="B181" s="326"/>
      <c r="C181" s="105"/>
      <c r="D181" s="106"/>
      <c r="E181" s="372" t="s">
        <v>664</v>
      </c>
      <c r="F181" s="109"/>
      <c r="K181" s="111"/>
      <c r="L181" s="324"/>
      <c r="Q181" s="109"/>
      <c r="V181" s="111"/>
    </row>
    <row r="182" spans="1:27" s="110" customFormat="1" ht="18.75" thickBot="1" x14ac:dyDescent="0.3">
      <c r="A182" s="62"/>
      <c r="B182" s="326"/>
      <c r="C182" s="105"/>
      <c r="D182" s="106"/>
      <c r="E182" s="372" t="s">
        <v>660</v>
      </c>
      <c r="F182" s="109"/>
      <c r="K182" s="111"/>
      <c r="L182" s="324"/>
      <c r="Q182" s="109"/>
      <c r="R182" s="110">
        <v>0</v>
      </c>
      <c r="V182" s="111"/>
    </row>
    <row r="183" spans="1:27" s="351" customFormat="1" ht="234.75" customHeight="1" thickBot="1" x14ac:dyDescent="0.3">
      <c r="A183" s="347"/>
      <c r="B183" s="348"/>
      <c r="C183" s="807"/>
      <c r="D183" s="349"/>
      <c r="E183" s="373" t="s">
        <v>665</v>
      </c>
      <c r="F183" s="350"/>
      <c r="K183" s="352"/>
      <c r="L183" s="353"/>
      <c r="Q183" s="350"/>
      <c r="R183" s="351">
        <v>0</v>
      </c>
      <c r="V183" s="352"/>
    </row>
    <row r="184" spans="1:27" ht="18.75" thickBot="1" x14ac:dyDescent="0.3">
      <c r="C184" s="116"/>
      <c r="D184" s="116"/>
      <c r="E184" s="374"/>
      <c r="F184" s="100"/>
      <c r="G184" s="95"/>
      <c r="H184" s="95"/>
      <c r="I184" s="95"/>
      <c r="J184" s="95"/>
      <c r="K184" s="140"/>
      <c r="L184" s="142"/>
      <c r="M184" s="95"/>
      <c r="N184" s="95"/>
      <c r="O184" s="95"/>
      <c r="P184" s="62"/>
      <c r="Q184" s="68"/>
      <c r="S184" s="62"/>
      <c r="T184" s="62"/>
      <c r="U184" s="62"/>
      <c r="V184" s="79"/>
      <c r="W184" s="62"/>
      <c r="X184" s="62"/>
      <c r="Y184" s="62"/>
      <c r="Z184" s="62"/>
      <c r="AA184" s="62"/>
    </row>
    <row r="185" spans="1:27" s="101" customFormat="1" ht="90.75" customHeight="1" x14ac:dyDescent="0.25">
      <c r="A185" s="62"/>
      <c r="B185" s="326"/>
      <c r="C185" s="804" t="s">
        <v>1</v>
      </c>
      <c r="D185" s="125"/>
      <c r="E185" s="364"/>
      <c r="F185" s="141"/>
      <c r="G185" s="141"/>
      <c r="H185" s="141"/>
      <c r="I185" s="141"/>
      <c r="J185" s="141"/>
      <c r="K185" s="143"/>
      <c r="L185" s="325"/>
      <c r="M185" s="141"/>
      <c r="N185" s="141"/>
      <c r="O185" s="141"/>
      <c r="Q185" s="122"/>
      <c r="R185" s="122"/>
      <c r="S185" s="122"/>
      <c r="T185" s="122"/>
      <c r="U185" s="122"/>
      <c r="V185" s="123"/>
      <c r="W185" s="122"/>
      <c r="X185" s="122"/>
      <c r="Y185" s="122"/>
      <c r="Z185" s="122"/>
    </row>
    <row r="186" spans="1:27" s="101" customFormat="1" ht="18.75" thickBot="1" x14ac:dyDescent="0.3">
      <c r="A186" s="62"/>
      <c r="B186" s="326"/>
      <c r="C186" s="806" t="s">
        <v>16</v>
      </c>
      <c r="D186" s="130"/>
      <c r="E186" s="366" t="s">
        <v>1</v>
      </c>
      <c r="F186" s="141"/>
      <c r="G186" s="141"/>
      <c r="H186" s="141"/>
      <c r="I186" s="141"/>
      <c r="J186" s="141"/>
      <c r="K186" s="143"/>
      <c r="L186" s="325"/>
      <c r="M186" s="141"/>
      <c r="N186" s="141"/>
      <c r="O186" s="141"/>
      <c r="Q186" s="122"/>
      <c r="R186" s="122"/>
      <c r="S186" s="122"/>
      <c r="T186" s="122"/>
      <c r="U186" s="122"/>
      <c r="V186" s="123"/>
      <c r="W186" s="122"/>
      <c r="X186" s="122"/>
      <c r="Y186" s="122"/>
      <c r="Z186" s="122"/>
    </row>
    <row r="187" spans="1:27" s="122" customFormat="1" x14ac:dyDescent="0.25">
      <c r="A187" s="62"/>
      <c r="B187" s="326"/>
      <c r="C187" s="60"/>
      <c r="D187" s="132">
        <v>10</v>
      </c>
      <c r="E187" s="375" t="s">
        <v>57</v>
      </c>
      <c r="F187" s="141"/>
      <c r="G187" s="141"/>
      <c r="H187" s="141"/>
      <c r="I187" s="141"/>
      <c r="J187" s="141"/>
      <c r="K187" s="143"/>
      <c r="L187" s="325"/>
      <c r="M187" s="141"/>
      <c r="N187" s="141"/>
      <c r="O187" s="141"/>
      <c r="V187" s="123"/>
    </row>
    <row r="188" spans="1:27" x14ac:dyDescent="0.25">
      <c r="D188" s="132">
        <v>10</v>
      </c>
      <c r="E188" s="375" t="s">
        <v>59</v>
      </c>
      <c r="F188" s="141"/>
      <c r="G188" s="141"/>
      <c r="H188" s="141"/>
      <c r="I188" s="141"/>
      <c r="J188" s="141"/>
      <c r="K188" s="143"/>
      <c r="L188" s="325"/>
      <c r="M188" s="141"/>
      <c r="N188" s="141"/>
      <c r="O188" s="141"/>
      <c r="P188" s="62"/>
      <c r="Q188" s="122"/>
      <c r="R188" s="122"/>
      <c r="S188" s="122"/>
      <c r="T188" s="122"/>
      <c r="U188" s="122"/>
      <c r="V188" s="123"/>
      <c r="W188" s="122"/>
      <c r="X188" s="122"/>
      <c r="Y188" s="122"/>
      <c r="Z188" s="122"/>
      <c r="AA188" s="62"/>
    </row>
    <row r="189" spans="1:27" x14ac:dyDescent="0.25">
      <c r="D189" s="132">
        <v>10</v>
      </c>
      <c r="E189" s="375" t="s">
        <v>60</v>
      </c>
      <c r="F189" s="141"/>
      <c r="G189" s="141"/>
      <c r="H189" s="141"/>
      <c r="I189" s="141"/>
      <c r="J189" s="141"/>
      <c r="K189" s="143"/>
      <c r="L189" s="325"/>
      <c r="M189" s="141"/>
      <c r="N189" s="141"/>
      <c r="O189" s="141"/>
      <c r="P189" s="62"/>
      <c r="Q189" s="122"/>
      <c r="R189" s="122"/>
      <c r="S189" s="122"/>
      <c r="T189" s="122"/>
      <c r="U189" s="122"/>
      <c r="V189" s="123"/>
      <c r="W189" s="122"/>
      <c r="X189" s="122"/>
      <c r="Y189" s="122"/>
      <c r="Z189" s="122"/>
      <c r="AA189" s="62"/>
    </row>
    <row r="190" spans="1:27" x14ac:dyDescent="0.25">
      <c r="D190" s="132">
        <v>11</v>
      </c>
      <c r="E190" s="375" t="s">
        <v>60</v>
      </c>
      <c r="F190" s="141"/>
      <c r="G190" s="141"/>
      <c r="H190" s="141"/>
      <c r="I190" s="141"/>
      <c r="J190" s="141"/>
      <c r="K190" s="143"/>
      <c r="L190" s="325"/>
      <c r="M190" s="141"/>
      <c r="N190" s="141"/>
      <c r="O190" s="141"/>
      <c r="P190" s="62"/>
      <c r="Q190" s="122"/>
      <c r="R190" s="122"/>
      <c r="S190" s="122"/>
      <c r="T190" s="122"/>
      <c r="U190" s="122"/>
      <c r="V190" s="123"/>
      <c r="W190" s="122"/>
      <c r="X190" s="122"/>
      <c r="Y190" s="122"/>
      <c r="Z190" s="122"/>
      <c r="AA190" s="62"/>
    </row>
    <row r="191" spans="1:27" x14ac:dyDescent="0.25">
      <c r="D191" s="132">
        <v>16</v>
      </c>
      <c r="E191" s="375" t="s">
        <v>60</v>
      </c>
      <c r="F191" s="141"/>
      <c r="G191" s="141"/>
      <c r="H191" s="141"/>
      <c r="I191" s="141"/>
      <c r="J191" s="141"/>
      <c r="K191" s="143"/>
      <c r="L191" s="325"/>
      <c r="M191" s="141"/>
      <c r="N191" s="141"/>
      <c r="O191" s="141"/>
      <c r="P191" s="62"/>
      <c r="Q191" s="122"/>
      <c r="R191" s="122"/>
      <c r="S191" s="122"/>
      <c r="T191" s="122"/>
      <c r="U191" s="122"/>
      <c r="V191" s="123"/>
      <c r="W191" s="122"/>
      <c r="X191" s="122"/>
      <c r="Y191" s="122"/>
      <c r="Z191" s="122"/>
      <c r="AA191" s="62"/>
    </row>
    <row r="192" spans="1:27" x14ac:dyDescent="0.25">
      <c r="D192" s="132">
        <v>10</v>
      </c>
      <c r="E192" s="375" t="s">
        <v>61</v>
      </c>
      <c r="F192" s="95"/>
      <c r="G192" s="95"/>
      <c r="H192" s="95"/>
      <c r="I192" s="95"/>
      <c r="J192" s="95"/>
      <c r="K192" s="140"/>
      <c r="L192" s="142"/>
      <c r="M192" s="95"/>
      <c r="N192" s="95"/>
      <c r="O192" s="95"/>
      <c r="P192" s="62"/>
      <c r="S192" s="62"/>
      <c r="T192" s="62"/>
      <c r="U192" s="62"/>
      <c r="V192" s="79"/>
      <c r="W192" s="62"/>
      <c r="X192" s="62"/>
      <c r="Y192" s="62"/>
      <c r="Z192" s="62"/>
      <c r="AA192" s="62"/>
    </row>
    <row r="193" spans="4:27" x14ac:dyDescent="0.25">
      <c r="D193" s="132">
        <v>15</v>
      </c>
      <c r="E193" s="375" t="s">
        <v>61</v>
      </c>
      <c r="F193" s="95"/>
      <c r="G193" s="95"/>
      <c r="H193" s="95"/>
      <c r="I193" s="95"/>
      <c r="J193" s="95"/>
      <c r="K193" s="140"/>
      <c r="L193" s="142"/>
      <c r="M193" s="95"/>
      <c r="N193" s="95"/>
      <c r="O193" s="95"/>
      <c r="P193" s="62"/>
      <c r="S193" s="62"/>
      <c r="T193" s="62"/>
      <c r="U193" s="62"/>
      <c r="V193" s="79"/>
      <c r="W193" s="62"/>
      <c r="X193" s="62"/>
      <c r="Y193" s="62"/>
      <c r="Z193" s="62"/>
      <c r="AA193" s="62"/>
    </row>
    <row r="194" spans="4:27" x14ac:dyDescent="0.25">
      <c r="D194" s="730"/>
      <c r="E194" s="731" t="s">
        <v>346</v>
      </c>
      <c r="F194" s="95"/>
      <c r="G194" s="95"/>
      <c r="H194" s="95"/>
      <c r="I194" s="95"/>
      <c r="J194" s="95"/>
      <c r="K194" s="140"/>
      <c r="L194" s="142"/>
      <c r="M194" s="95"/>
      <c r="N194" s="95"/>
      <c r="O194" s="95"/>
      <c r="P194" s="62"/>
      <c r="S194" s="62"/>
      <c r="T194" s="62"/>
      <c r="U194" s="62"/>
      <c r="V194" s="79"/>
      <c r="W194" s="62"/>
      <c r="X194" s="62"/>
      <c r="Y194" s="62"/>
      <c r="Z194" s="62"/>
      <c r="AA194" s="62"/>
    </row>
    <row r="195" spans="4:27" x14ac:dyDescent="0.25">
      <c r="D195" s="730"/>
      <c r="E195" s="731" t="s">
        <v>351</v>
      </c>
      <c r="F195" s="95"/>
      <c r="G195" s="95"/>
      <c r="H195" s="95"/>
      <c r="I195" s="95"/>
      <c r="J195" s="95"/>
      <c r="K195" s="140"/>
      <c r="L195" s="142"/>
      <c r="M195" s="95"/>
      <c r="N195" s="95"/>
      <c r="O195" s="95"/>
      <c r="P195" s="62"/>
      <c r="S195" s="62"/>
      <c r="T195" s="62"/>
      <c r="U195" s="62"/>
      <c r="V195" s="79"/>
      <c r="W195" s="62"/>
      <c r="X195" s="62"/>
      <c r="Y195" s="62"/>
      <c r="Z195" s="62"/>
      <c r="AA195" s="62"/>
    </row>
    <row r="196" spans="4:27" x14ac:dyDescent="0.25">
      <c r="F196" s="95"/>
      <c r="G196" s="95"/>
      <c r="H196" s="95"/>
      <c r="I196" s="95"/>
      <c r="J196" s="95"/>
      <c r="K196" s="140"/>
      <c r="L196" s="142"/>
      <c r="M196" s="95"/>
      <c r="N196" s="95"/>
      <c r="O196" s="95"/>
      <c r="P196" s="62"/>
      <c r="S196" s="62"/>
      <c r="T196" s="62"/>
      <c r="U196" s="62"/>
      <c r="V196" s="79"/>
      <c r="W196" s="62"/>
      <c r="X196" s="62"/>
      <c r="Y196" s="62"/>
      <c r="Z196" s="62"/>
      <c r="AA196" s="62"/>
    </row>
    <row r="197" spans="4:27" x14ac:dyDescent="0.25">
      <c r="F197" s="95"/>
      <c r="G197" s="95"/>
      <c r="H197" s="95"/>
      <c r="I197" s="95"/>
      <c r="J197" s="95"/>
      <c r="K197" s="140"/>
      <c r="L197" s="142"/>
      <c r="M197" s="95"/>
      <c r="N197" s="144"/>
      <c r="O197" s="144"/>
      <c r="P197" s="66"/>
      <c r="S197" s="62"/>
      <c r="T197" s="62"/>
      <c r="U197" s="62"/>
      <c r="V197" s="79"/>
      <c r="W197" s="62"/>
      <c r="X197" s="62"/>
      <c r="Y197" s="66"/>
      <c r="Z197" s="66"/>
      <c r="AA197" s="62"/>
    </row>
    <row r="198" spans="4:27" x14ac:dyDescent="0.25">
      <c r="F198" s="95"/>
      <c r="G198" s="95"/>
      <c r="H198" s="95"/>
      <c r="I198" s="95"/>
      <c r="J198" s="95"/>
      <c r="K198" s="140"/>
      <c r="L198" s="142"/>
      <c r="M198" s="95"/>
      <c r="N198" s="144"/>
      <c r="O198" s="144"/>
      <c r="P198" s="66"/>
      <c r="S198" s="62"/>
      <c r="T198" s="62"/>
      <c r="U198" s="62"/>
      <c r="V198" s="79"/>
      <c r="W198" s="62"/>
      <c r="X198" s="62"/>
      <c r="Y198" s="66"/>
      <c r="Z198" s="66"/>
      <c r="AA198" s="62"/>
    </row>
    <row r="199" spans="4:27" x14ac:dyDescent="0.25">
      <c r="F199" s="95"/>
      <c r="G199" s="95"/>
      <c r="H199" s="95"/>
      <c r="I199" s="95"/>
      <c r="J199" s="95"/>
      <c r="K199" s="140"/>
      <c r="L199" s="142"/>
      <c r="M199" s="95"/>
      <c r="N199" s="144"/>
      <c r="O199" s="144"/>
      <c r="P199" s="66"/>
      <c r="S199" s="62"/>
      <c r="T199" s="62"/>
      <c r="U199" s="62"/>
      <c r="V199" s="79"/>
      <c r="W199" s="62"/>
      <c r="X199" s="62"/>
      <c r="Y199" s="66"/>
      <c r="Z199" s="66"/>
      <c r="AA199" s="62"/>
    </row>
    <row r="200" spans="4:27" x14ac:dyDescent="0.25">
      <c r="F200" s="95"/>
      <c r="G200" s="95"/>
      <c r="H200" s="95"/>
      <c r="I200" s="95"/>
      <c r="J200" s="95"/>
      <c r="K200" s="140"/>
      <c r="L200" s="142"/>
      <c r="M200" s="95"/>
      <c r="N200" s="144"/>
      <c r="O200" s="144"/>
      <c r="P200" s="66"/>
      <c r="S200" s="62"/>
      <c r="T200" s="62"/>
      <c r="U200" s="62"/>
      <c r="V200" s="79"/>
      <c r="W200" s="62"/>
      <c r="X200" s="62"/>
      <c r="Y200" s="66"/>
      <c r="Z200" s="66"/>
      <c r="AA200" s="62"/>
    </row>
    <row r="201" spans="4:27" x14ac:dyDescent="0.25">
      <c r="F201" s="95"/>
      <c r="G201" s="95"/>
      <c r="H201" s="95"/>
      <c r="I201" s="95"/>
      <c r="J201" s="95"/>
      <c r="K201" s="140"/>
      <c r="L201" s="142"/>
      <c r="M201" s="95"/>
      <c r="N201" s="144"/>
      <c r="O201" s="144"/>
      <c r="P201" s="66"/>
      <c r="S201" s="62"/>
      <c r="T201" s="62"/>
      <c r="U201" s="62"/>
      <c r="V201" s="79"/>
      <c r="W201" s="62"/>
      <c r="X201" s="62"/>
      <c r="Y201" s="66"/>
      <c r="Z201" s="66"/>
      <c r="AA201" s="62"/>
    </row>
    <row r="202" spans="4:27" x14ac:dyDescent="0.25">
      <c r="F202" s="95"/>
      <c r="G202" s="95"/>
      <c r="H202" s="95"/>
      <c r="I202" s="95"/>
      <c r="J202" s="95"/>
      <c r="K202" s="140"/>
      <c r="L202" s="142"/>
      <c r="M202" s="95"/>
      <c r="N202" s="145"/>
      <c r="O202" s="95"/>
      <c r="P202" s="62"/>
      <c r="S202" s="62"/>
      <c r="T202" s="62"/>
      <c r="U202" s="62"/>
      <c r="V202" s="79"/>
      <c r="W202" s="62"/>
      <c r="X202" s="62"/>
      <c r="Y202" s="136"/>
      <c r="Z202" s="62"/>
      <c r="AA202" s="62"/>
    </row>
    <row r="203" spans="4:27" x14ac:dyDescent="0.25">
      <c r="F203" s="95"/>
      <c r="G203" s="95"/>
      <c r="H203" s="95"/>
      <c r="I203" s="95"/>
      <c r="J203" s="95"/>
      <c r="K203" s="140"/>
      <c r="L203" s="142"/>
      <c r="M203" s="95"/>
      <c r="N203" s="95"/>
      <c r="O203" s="144"/>
      <c r="P203" s="62"/>
      <c r="S203" s="62"/>
      <c r="T203" s="62"/>
      <c r="U203" s="62"/>
      <c r="V203" s="79"/>
      <c r="W203" s="62"/>
      <c r="X203" s="62"/>
      <c r="Y203" s="62"/>
      <c r="Z203" s="66"/>
      <c r="AA203" s="62"/>
    </row>
    <row r="204" spans="4:27" x14ac:dyDescent="0.25">
      <c r="F204" s="95"/>
      <c r="G204" s="95"/>
      <c r="H204" s="95"/>
      <c r="I204" s="95"/>
      <c r="J204" s="95"/>
      <c r="K204" s="140"/>
      <c r="L204" s="142"/>
      <c r="M204" s="95"/>
      <c r="N204" s="145"/>
      <c r="O204" s="95"/>
      <c r="P204" s="62"/>
      <c r="S204" s="62"/>
      <c r="T204" s="62"/>
      <c r="U204" s="62"/>
      <c r="V204" s="79"/>
      <c r="W204" s="62"/>
      <c r="X204" s="62"/>
      <c r="Y204" s="136"/>
      <c r="Z204" s="62"/>
      <c r="AA204" s="62"/>
    </row>
    <row r="205" spans="4:27" x14ac:dyDescent="0.25">
      <c r="F205" s="95"/>
      <c r="G205" s="95"/>
      <c r="H205" s="95"/>
      <c r="I205" s="95"/>
      <c r="J205" s="95"/>
      <c r="K205" s="140"/>
      <c r="L205" s="142"/>
      <c r="M205" s="95"/>
      <c r="N205" s="95"/>
      <c r="O205" s="95"/>
      <c r="P205" s="62"/>
      <c r="S205" s="62"/>
      <c r="T205" s="62"/>
      <c r="U205" s="62"/>
      <c r="V205" s="79"/>
      <c r="W205" s="62"/>
      <c r="X205" s="62"/>
      <c r="Y205" s="62"/>
      <c r="Z205" s="62"/>
      <c r="AA205" s="62"/>
    </row>
    <row r="206" spans="4:27" x14ac:dyDescent="0.25">
      <c r="F206" s="95"/>
      <c r="G206" s="95"/>
      <c r="H206" s="95"/>
      <c r="I206" s="95"/>
      <c r="J206" s="95"/>
      <c r="K206" s="140"/>
      <c r="L206" s="142"/>
      <c r="M206" s="95"/>
      <c r="N206" s="95"/>
      <c r="O206" s="95"/>
      <c r="P206" s="62"/>
      <c r="S206" s="62"/>
      <c r="T206" s="62"/>
      <c r="U206" s="62"/>
      <c r="V206" s="79"/>
      <c r="W206" s="62"/>
      <c r="X206" s="62"/>
      <c r="Y206" s="62"/>
      <c r="Z206" s="62"/>
      <c r="AA206" s="62"/>
    </row>
    <row r="207" spans="4:27" x14ac:dyDescent="0.25">
      <c r="F207" s="95"/>
      <c r="G207" s="95"/>
      <c r="H207" s="95"/>
      <c r="I207" s="95"/>
      <c r="J207" s="95"/>
      <c r="K207" s="140"/>
      <c r="L207" s="142"/>
      <c r="M207" s="95"/>
      <c r="N207" s="95"/>
      <c r="O207" s="95"/>
      <c r="P207" s="62"/>
      <c r="S207" s="62"/>
      <c r="T207" s="62"/>
      <c r="U207" s="62"/>
      <c r="V207" s="79"/>
      <c r="W207" s="62"/>
      <c r="X207" s="62"/>
      <c r="Y207" s="62"/>
      <c r="Z207" s="62"/>
      <c r="AA207" s="62"/>
    </row>
    <row r="208" spans="4:27" x14ac:dyDescent="0.25">
      <c r="F208" s="95"/>
      <c r="G208" s="95"/>
      <c r="H208" s="95"/>
      <c r="I208" s="95"/>
      <c r="J208" s="95"/>
      <c r="K208" s="140"/>
      <c r="L208" s="142"/>
      <c r="M208" s="95"/>
      <c r="N208" s="95"/>
      <c r="O208" s="95"/>
      <c r="P208" s="62"/>
      <c r="S208" s="62"/>
      <c r="T208" s="62"/>
      <c r="U208" s="62"/>
      <c r="V208" s="79"/>
      <c r="W208" s="62"/>
      <c r="X208" s="62"/>
      <c r="Y208" s="62"/>
      <c r="Z208" s="62"/>
      <c r="AA208" s="62"/>
    </row>
    <row r="209" spans="6:27" x14ac:dyDescent="0.25">
      <c r="F209" s="95"/>
      <c r="G209" s="95"/>
      <c r="H209" s="95"/>
      <c r="I209" s="95"/>
      <c r="J209" s="95"/>
      <c r="K209" s="140"/>
      <c r="L209" s="142"/>
      <c r="M209" s="95"/>
      <c r="N209" s="95"/>
      <c r="O209" s="95"/>
      <c r="P209" s="62"/>
      <c r="S209" s="62"/>
      <c r="T209" s="62"/>
      <c r="U209" s="62"/>
      <c r="V209" s="79"/>
      <c r="W209" s="62"/>
      <c r="X209" s="62"/>
      <c r="Y209" s="62"/>
      <c r="Z209" s="62"/>
      <c r="AA209" s="62"/>
    </row>
    <row r="210" spans="6:27" x14ac:dyDescent="0.25">
      <c r="F210" s="95"/>
      <c r="G210" s="95"/>
      <c r="H210" s="95"/>
      <c r="I210" s="95"/>
      <c r="J210" s="95"/>
      <c r="K210" s="140"/>
      <c r="L210" s="142"/>
      <c r="M210" s="95"/>
      <c r="N210" s="95"/>
      <c r="O210" s="95"/>
      <c r="P210" s="62"/>
      <c r="S210" s="62"/>
      <c r="T210" s="62"/>
      <c r="U210" s="62"/>
      <c r="V210" s="79"/>
      <c r="W210" s="62"/>
      <c r="X210" s="62"/>
      <c r="Y210" s="62"/>
      <c r="Z210" s="62"/>
      <c r="AA210" s="62"/>
    </row>
    <row r="211" spans="6:27" x14ac:dyDescent="0.25">
      <c r="F211" s="95"/>
      <c r="G211" s="95"/>
      <c r="H211" s="95"/>
      <c r="I211" s="95"/>
      <c r="J211" s="95"/>
      <c r="K211" s="140"/>
      <c r="L211" s="142"/>
      <c r="M211" s="95"/>
      <c r="N211" s="95"/>
      <c r="O211" s="95"/>
      <c r="P211" s="62"/>
      <c r="S211" s="62"/>
      <c r="T211" s="62"/>
      <c r="U211" s="62"/>
      <c r="V211" s="79"/>
      <c r="W211" s="62"/>
      <c r="X211" s="62"/>
      <c r="Y211" s="62"/>
      <c r="Z211" s="62"/>
      <c r="AA211" s="62"/>
    </row>
    <row r="212" spans="6:27" x14ac:dyDescent="0.25">
      <c r="F212" s="95"/>
      <c r="G212" s="95"/>
      <c r="H212" s="95"/>
      <c r="I212" s="95"/>
      <c r="J212" s="95"/>
      <c r="K212" s="140"/>
      <c r="L212" s="142"/>
      <c r="M212" s="95"/>
      <c r="N212" s="95"/>
      <c r="O212" s="95"/>
      <c r="P212" s="62"/>
      <c r="S212" s="62"/>
      <c r="T212" s="62"/>
      <c r="U212" s="62"/>
      <c r="V212" s="79"/>
      <c r="W212" s="62"/>
      <c r="X212" s="62"/>
      <c r="Y212" s="62"/>
      <c r="Z212" s="62"/>
      <c r="AA212" s="62"/>
    </row>
    <row r="213" spans="6:27" x14ac:dyDescent="0.25">
      <c r="F213" s="95"/>
      <c r="G213" s="95"/>
      <c r="H213" s="95"/>
      <c r="I213" s="95"/>
      <c r="J213" s="95"/>
      <c r="K213" s="140"/>
      <c r="L213" s="142"/>
      <c r="M213" s="95"/>
      <c r="N213" s="95"/>
      <c r="O213" s="95"/>
      <c r="P213" s="62"/>
      <c r="S213" s="62"/>
      <c r="T213" s="62"/>
      <c r="U213" s="62"/>
      <c r="V213" s="79"/>
      <c r="W213" s="62"/>
      <c r="X213" s="62"/>
      <c r="Y213" s="62"/>
      <c r="Z213" s="62"/>
      <c r="AA213" s="62"/>
    </row>
    <row r="214" spans="6:27" x14ac:dyDescent="0.25">
      <c r="F214" s="95"/>
      <c r="G214" s="95"/>
      <c r="H214" s="95"/>
      <c r="I214" s="95"/>
      <c r="J214" s="95"/>
      <c r="K214" s="140"/>
      <c r="L214" s="142"/>
      <c r="M214" s="95"/>
      <c r="N214" s="95"/>
      <c r="O214" s="95"/>
      <c r="P214" s="62"/>
      <c r="S214" s="62"/>
      <c r="T214" s="62"/>
      <c r="U214" s="62"/>
      <c r="V214" s="79"/>
      <c r="W214" s="62"/>
      <c r="X214" s="62"/>
      <c r="Y214" s="62"/>
      <c r="Z214" s="62"/>
      <c r="AA214" s="62"/>
    </row>
    <row r="215" spans="6:27" x14ac:dyDescent="0.25">
      <c r="F215" s="95"/>
      <c r="G215" s="95"/>
      <c r="H215" s="95"/>
      <c r="I215" s="95"/>
      <c r="J215" s="95"/>
      <c r="K215" s="140"/>
      <c r="L215" s="142"/>
      <c r="M215" s="137"/>
      <c r="N215" s="95"/>
      <c r="O215" s="95"/>
      <c r="P215" s="62"/>
      <c r="S215" s="62"/>
      <c r="T215" s="62"/>
      <c r="U215" s="62"/>
      <c r="V215" s="79"/>
      <c r="W215" s="62"/>
      <c r="X215" s="81"/>
      <c r="Y215" s="62"/>
      <c r="Z215" s="62"/>
      <c r="AA215" s="62"/>
    </row>
    <row r="216" spans="6:27" x14ac:dyDescent="0.25">
      <c r="F216" s="95"/>
      <c r="G216" s="95"/>
      <c r="H216" s="95"/>
      <c r="I216" s="95"/>
      <c r="J216" s="95"/>
      <c r="K216" s="140"/>
      <c r="L216" s="142"/>
      <c r="M216" s="137"/>
      <c r="N216" s="95"/>
      <c r="O216" s="95"/>
      <c r="P216" s="62"/>
      <c r="S216" s="62"/>
      <c r="T216" s="62"/>
      <c r="U216" s="62"/>
      <c r="V216" s="79"/>
      <c r="W216" s="62"/>
      <c r="X216" s="81"/>
      <c r="Y216" s="62"/>
      <c r="Z216" s="62"/>
      <c r="AA216" s="62"/>
    </row>
    <row r="217" spans="6:27" x14ac:dyDescent="0.25">
      <c r="F217" s="95"/>
      <c r="G217" s="95"/>
      <c r="H217" s="95"/>
      <c r="I217" s="95"/>
      <c r="J217" s="95"/>
      <c r="K217" s="140"/>
      <c r="L217" s="142"/>
      <c r="M217" s="137"/>
      <c r="N217" s="95"/>
      <c r="O217" s="95"/>
      <c r="P217" s="62"/>
      <c r="S217" s="62"/>
      <c r="T217" s="62"/>
      <c r="U217" s="62"/>
      <c r="V217" s="79"/>
      <c r="W217" s="62"/>
      <c r="X217" s="81"/>
      <c r="Y217" s="62"/>
      <c r="Z217" s="62"/>
      <c r="AA217" s="62"/>
    </row>
    <row r="218" spans="6:27" x14ac:dyDescent="0.25">
      <c r="F218" s="140"/>
      <c r="G218" s="95"/>
      <c r="H218" s="95"/>
      <c r="I218" s="95"/>
      <c r="J218" s="95"/>
      <c r="K218" s="140"/>
      <c r="L218" s="142"/>
      <c r="M218" s="95"/>
      <c r="N218" s="95"/>
      <c r="O218" s="95"/>
      <c r="P218" s="62"/>
      <c r="S218" s="62"/>
      <c r="T218" s="62"/>
      <c r="U218" s="62"/>
      <c r="V218" s="79"/>
      <c r="W218" s="62"/>
      <c r="X218" s="62"/>
      <c r="Y218" s="62"/>
      <c r="Z218" s="62"/>
      <c r="AA218" s="62"/>
    </row>
    <row r="219" spans="6:27" x14ac:dyDescent="0.25">
      <c r="F219" s="140"/>
      <c r="G219" s="95"/>
      <c r="H219" s="95"/>
      <c r="I219" s="95"/>
      <c r="J219" s="95"/>
      <c r="K219" s="140"/>
      <c r="L219" s="142"/>
      <c r="M219" s="95"/>
      <c r="N219" s="95"/>
      <c r="O219" s="95"/>
      <c r="P219" s="62"/>
      <c r="S219" s="62"/>
      <c r="T219" s="62"/>
      <c r="U219" s="62"/>
      <c r="V219" s="79"/>
      <c r="W219" s="62"/>
      <c r="X219" s="62"/>
      <c r="Y219" s="62"/>
      <c r="Z219" s="62"/>
      <c r="AA219" s="62"/>
    </row>
    <row r="220" spans="6:27" x14ac:dyDescent="0.25">
      <c r="F220" s="140"/>
      <c r="G220" s="95"/>
      <c r="H220" s="95"/>
      <c r="I220" s="95"/>
      <c r="J220" s="95"/>
      <c r="K220" s="140"/>
      <c r="L220" s="142"/>
      <c r="M220" s="145"/>
      <c r="N220" s="95"/>
      <c r="O220" s="95"/>
      <c r="P220" s="62"/>
      <c r="S220" s="62"/>
      <c r="T220" s="62"/>
      <c r="U220" s="62"/>
      <c r="V220" s="79"/>
      <c r="W220" s="62"/>
      <c r="X220" s="136"/>
      <c r="Y220" s="62"/>
      <c r="Z220" s="62"/>
      <c r="AA220" s="62"/>
    </row>
    <row r="221" spans="6:27" x14ac:dyDescent="0.25">
      <c r="F221" s="140"/>
      <c r="G221" s="95"/>
      <c r="H221" s="95"/>
      <c r="I221" s="95"/>
      <c r="J221" s="95"/>
      <c r="K221" s="140"/>
      <c r="L221" s="142"/>
      <c r="M221" s="145"/>
      <c r="N221" s="95"/>
      <c r="O221" s="95"/>
      <c r="P221" s="62"/>
      <c r="S221" s="62"/>
      <c r="T221" s="62"/>
      <c r="U221" s="62"/>
      <c r="V221" s="79"/>
      <c r="W221" s="62"/>
      <c r="X221" s="136"/>
      <c r="Y221" s="62"/>
      <c r="Z221" s="62"/>
      <c r="AA221" s="62"/>
    </row>
    <row r="222" spans="6:27" x14ac:dyDescent="0.25">
      <c r="M222" s="853"/>
      <c r="X222" s="854"/>
    </row>
    <row r="223" spans="6:27" x14ac:dyDescent="0.25">
      <c r="M223" s="814"/>
      <c r="X223" s="819"/>
    </row>
  </sheetData>
  <mergeCells count="2">
    <mergeCell ref="F15:O15"/>
    <mergeCell ref="Q15:Z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outlinePr summaryBelow="0"/>
  </sheetPr>
  <dimension ref="A1:DX223"/>
  <sheetViews>
    <sheetView zoomScale="60" zoomScaleNormal="60" zoomScaleSheetLayoutView="70" workbookViewId="0">
      <pane xSplit="5" ySplit="20" topLeftCell="CT70" activePane="bottomRight" state="frozen"/>
      <selection pane="topRight" activeCell="E1" sqref="E1"/>
      <selection pane="bottomLeft" activeCell="A11" sqref="A11"/>
      <selection pane="bottomRight" activeCell="DC97" sqref="DC97"/>
    </sheetView>
  </sheetViews>
  <sheetFormatPr baseColWidth="10" defaultRowHeight="18" outlineLevelRow="3" outlineLevelCol="2" x14ac:dyDescent="0.25"/>
  <cols>
    <col min="1" max="1" width="9.42578125" style="62" customWidth="1"/>
    <col min="2" max="2" width="25.7109375" style="1024" customWidth="1"/>
    <col min="3" max="3" width="25.5703125" style="60" customWidth="1"/>
    <col min="4" max="4" width="8.140625" style="61" customWidth="1"/>
    <col min="5" max="5" width="79.5703125" style="358" customWidth="1"/>
    <col min="6" max="6" width="29.42578125" style="62" customWidth="1"/>
    <col min="7" max="7" width="28.140625" style="62" hidden="1" customWidth="1"/>
    <col min="8" max="8" width="23.5703125" style="62" hidden="1" customWidth="1"/>
    <col min="9" max="9" width="28.5703125" style="62" hidden="1" customWidth="1"/>
    <col min="10" max="10" width="23.5703125" style="62" hidden="1" customWidth="1"/>
    <col min="11" max="11" width="28.28515625" style="62" hidden="1" customWidth="1"/>
    <col min="12" max="12" width="27.7109375" style="62" hidden="1" customWidth="1"/>
    <col min="13" max="13" width="31.42578125" style="95" hidden="1" customWidth="1"/>
    <col min="14" max="14" width="23.5703125" style="95" hidden="1" customWidth="1"/>
    <col min="15" max="15" width="26.85546875" style="95" hidden="1" customWidth="1"/>
    <col min="16" max="16" width="23" style="95" hidden="1" customWidth="1"/>
    <col min="17" max="17" width="25.5703125" style="62" hidden="1" customWidth="1"/>
    <col min="18" max="18" width="23.5703125" style="62" hidden="1" customWidth="1"/>
    <col min="19" max="19" width="25.7109375" style="62" hidden="1" customWidth="1"/>
    <col min="20" max="20" width="23.5703125" style="62" hidden="1" customWidth="1"/>
    <col min="21" max="21" width="29.28515625" style="62" hidden="1" customWidth="1"/>
    <col min="22" max="22" width="25.140625" style="62" hidden="1" customWidth="1"/>
    <col min="23" max="23" width="31.85546875" style="62" hidden="1" customWidth="1"/>
    <col min="24" max="24" width="23.5703125" style="62" hidden="1" customWidth="1"/>
    <col min="25" max="25" width="29.5703125" style="62" customWidth="1"/>
    <col min="26" max="26" width="26.28515625" style="62" customWidth="1"/>
    <col min="27" max="27" width="36.5703125" style="62" hidden="1" customWidth="1"/>
    <col min="28" max="28" width="23.5703125" style="62" hidden="1" customWidth="1"/>
    <col min="29" max="29" width="36.5703125" style="62" hidden="1" customWidth="1"/>
    <col min="30" max="30" width="23.5703125" style="62" hidden="1" customWidth="1"/>
    <col min="31" max="31" width="28.42578125" style="62" customWidth="1"/>
    <col min="32" max="32" width="27.140625" style="62" customWidth="1"/>
    <col min="33" max="34" width="29.42578125" style="62" customWidth="1" outlineLevel="1"/>
    <col min="35" max="35" width="30" style="62" customWidth="1"/>
    <col min="36" max="36" width="29.42578125" style="62" customWidth="1" outlineLevel="1"/>
    <col min="37" max="37" width="30.85546875" style="62" customWidth="1"/>
    <col min="38" max="38" width="29.42578125" style="62" customWidth="1"/>
    <col min="39" max="39" width="32.42578125" style="62" customWidth="1"/>
    <col min="40" max="40" width="29" style="62" customWidth="1"/>
    <col min="41" max="41" width="31" style="101" hidden="1" customWidth="1" outlineLevel="1"/>
    <col min="42" max="42" width="28.7109375" style="101" hidden="1" customWidth="1" outlineLevel="1"/>
    <col min="43" max="43" width="29.28515625" style="101" hidden="1" customWidth="1" outlineLevel="1"/>
    <col min="44" max="44" width="41.140625" style="62" hidden="1" customWidth="1" outlineLevel="1"/>
    <col min="45" max="45" width="28.7109375" style="62" hidden="1" customWidth="1" outlineLevel="1"/>
    <col min="46" max="46" width="27.42578125" style="62" hidden="1" customWidth="1" outlineLevel="1"/>
    <col min="47" max="47" width="29.140625" style="62" hidden="1" customWidth="1" outlineLevel="1"/>
    <col min="48" max="48" width="27.85546875" style="62" hidden="1" customWidth="1" outlineLevel="1"/>
    <col min="49" max="49" width="29.42578125" style="62" hidden="1" customWidth="1" outlineLevel="1"/>
    <col min="50" max="50" width="27.140625" style="79" customWidth="1" outlineLevel="1"/>
    <col min="51" max="51" width="30.28515625" style="79" hidden="1" customWidth="1" outlineLevel="1"/>
    <col min="52" max="52" width="26.5703125" style="62" hidden="1" customWidth="1" outlineLevel="1"/>
    <col min="53" max="53" width="31" style="423" customWidth="1" collapsed="1"/>
    <col min="54" max="54" width="30" style="62" hidden="1" customWidth="1" outlineLevel="1"/>
    <col min="55" max="55" width="32.42578125" style="62" hidden="1" customWidth="1" outlineLevel="1"/>
    <col min="56" max="56" width="31.28515625" style="62" hidden="1" customWidth="1" outlineLevel="1"/>
    <col min="57" max="57" width="29.5703125" style="62" hidden="1" customWidth="1" outlineLevel="1"/>
    <col min="58" max="58" width="28.28515625" style="62" hidden="1" customWidth="1" outlineLevel="1"/>
    <col min="59" max="59" width="29.5703125" style="62" hidden="1" customWidth="1" outlineLevel="1"/>
    <col min="60" max="60" width="29.85546875" style="62" hidden="1" customWidth="1" outlineLevel="1"/>
    <col min="61" max="61" width="29.7109375" style="62" hidden="1" customWidth="1" outlineLevel="1"/>
    <col min="62" max="62" width="29.42578125" style="62" hidden="1" customWidth="1" outlineLevel="1"/>
    <col min="63" max="63" width="27.140625" style="62" customWidth="1" outlineLevel="1"/>
    <col min="64" max="64" width="30.28515625" style="62" hidden="1" customWidth="1" outlineLevel="1"/>
    <col min="65" max="65" width="26.5703125" style="62" hidden="1" customWidth="1" outlineLevel="1"/>
    <col min="66" max="66" width="30" style="62" customWidth="1" collapsed="1"/>
    <col min="67" max="67" width="27.42578125" style="62" hidden="1" customWidth="1" outlineLevel="1"/>
    <col min="68" max="68" width="28" style="62" hidden="1" customWidth="1" outlineLevel="1"/>
    <col min="69" max="69" width="28.140625" style="62" hidden="1" customWidth="1" outlineLevel="1"/>
    <col min="70" max="71" width="27.28515625" style="62" hidden="1" customWidth="1" outlineLevel="1"/>
    <col min="72" max="72" width="29.28515625" style="62" hidden="1" customWidth="1" outlineLevel="1"/>
    <col min="73" max="73" width="28" style="62" hidden="1" customWidth="1" outlineLevel="1"/>
    <col min="74" max="74" width="29" style="62" hidden="1" customWidth="1" outlineLevel="1"/>
    <col min="75" max="75" width="29.42578125" style="62" hidden="1" customWidth="1" outlineLevel="1"/>
    <col min="76" max="76" width="27.140625" style="62" customWidth="1" outlineLevel="1"/>
    <col min="77" max="77" width="30.28515625" style="62" hidden="1" customWidth="1" outlineLevel="1"/>
    <col min="78" max="78" width="26.5703125" style="63" hidden="1" customWidth="1" outlineLevel="1"/>
    <col min="79" max="79" width="29" style="62" customWidth="1" collapsed="1"/>
    <col min="80" max="80" width="27.42578125" style="62" hidden="1" customWidth="1" outlineLevel="1"/>
    <col min="81" max="81" width="29.7109375" style="62" hidden="1" customWidth="1" outlineLevel="2"/>
    <col min="82" max="82" width="28.7109375" style="62" hidden="1" customWidth="1" outlineLevel="2"/>
    <col min="83" max="83" width="29.140625" style="62" hidden="1" customWidth="1" outlineLevel="2"/>
    <col min="84" max="84" width="27.7109375" style="62" hidden="1" customWidth="1" outlineLevel="2"/>
    <col min="85" max="85" width="30.7109375" style="62" hidden="1" customWidth="1" outlineLevel="2"/>
    <col min="86" max="86" width="27.85546875" style="62" hidden="1" customWidth="1" outlineLevel="2"/>
    <col min="87" max="87" width="28" style="62" hidden="1" customWidth="1" outlineLevel="2"/>
    <col min="88" max="88" width="29.42578125" style="62" hidden="1" customWidth="1" outlineLevel="2"/>
    <col min="89" max="90" width="28" style="62" customWidth="1" outlineLevel="2"/>
    <col min="91" max="91" width="26.5703125" style="62" customWidth="1" outlineLevel="2"/>
    <col min="92" max="92" width="30" style="62" customWidth="1"/>
    <col min="93" max="94" width="26.7109375" style="62" customWidth="1"/>
    <col min="95" max="96" width="28.5703125" style="62" customWidth="1"/>
    <col min="97" max="97" width="25.28515625" style="62" customWidth="1"/>
    <col min="98" max="98" width="20.7109375" style="64" customWidth="1"/>
    <col min="99" max="99" width="22.42578125" style="64" customWidth="1"/>
    <col min="100" max="100" width="16.28515625" style="923" customWidth="1"/>
    <col min="101" max="101" width="12.5703125" style="924" customWidth="1"/>
    <col min="102" max="102" width="12.5703125" style="923" customWidth="1"/>
    <col min="103" max="103" width="12.5703125" style="924" customWidth="1"/>
    <col min="104" max="104" width="18.28515625" style="923" customWidth="1"/>
    <col min="105" max="105" width="18.28515625" style="925" customWidth="1"/>
    <col min="106" max="106" width="4.7109375" style="852" customWidth="1"/>
    <col min="107" max="107" width="32.5703125" style="811" customWidth="1"/>
    <col min="108" max="108" width="12" style="810" bestFit="1" customWidth="1"/>
    <col min="109" max="109" width="34.5703125" style="810" bestFit="1" customWidth="1"/>
    <col min="110" max="110" width="17.140625" style="810" bestFit="1" customWidth="1"/>
    <col min="111" max="111" width="33.28515625" style="810" bestFit="1" customWidth="1"/>
    <col min="112" max="112" width="7.7109375" style="811" bestFit="1" customWidth="1"/>
    <col min="113" max="113" width="34.5703125" style="812" bestFit="1" customWidth="1"/>
    <col min="114" max="114" width="7.7109375" style="810" bestFit="1" customWidth="1"/>
    <col min="115" max="115" width="33.28515625" style="810" bestFit="1" customWidth="1"/>
    <col min="116" max="116" width="7.7109375" style="810" bestFit="1" customWidth="1"/>
    <col min="117" max="117" width="6.85546875" style="813" customWidth="1"/>
    <col min="118" max="119" width="32.28515625" style="62" hidden="1" customWidth="1"/>
    <col min="120" max="120" width="24.28515625" style="813" bestFit="1" customWidth="1"/>
    <col min="121" max="121" width="26" style="813" customWidth="1"/>
    <col min="122" max="122" width="24.28515625" style="813" bestFit="1" customWidth="1"/>
    <col min="123" max="123" width="25" style="818" bestFit="1" customWidth="1"/>
    <col min="124" max="124" width="22.5703125" style="813" customWidth="1"/>
    <col min="125" max="125" width="23.140625" style="813" bestFit="1" customWidth="1"/>
    <col min="126" max="126" width="22.7109375" style="813" bestFit="1" customWidth="1"/>
    <col min="127" max="127" width="25.28515625" style="813" bestFit="1" customWidth="1"/>
    <col min="128" max="128" width="11.42578125" style="813"/>
    <col min="129" max="16384" width="11.42578125" style="62"/>
  </cols>
  <sheetData>
    <row r="1" spans="3:128" ht="18" hidden="1" customHeight="1" x14ac:dyDescent="0.25">
      <c r="E1" s="358">
        <v>1</v>
      </c>
      <c r="F1" s="62">
        <f>+E1+1</f>
        <v>2</v>
      </c>
      <c r="G1" s="62">
        <f t="shared" ref="G1:BP1" si="0">+F1+1</f>
        <v>3</v>
      </c>
      <c r="H1" s="62">
        <f t="shared" si="0"/>
        <v>4</v>
      </c>
      <c r="I1" s="62">
        <f t="shared" si="0"/>
        <v>5</v>
      </c>
      <c r="J1" s="62">
        <f t="shared" si="0"/>
        <v>6</v>
      </c>
      <c r="K1" s="62">
        <f t="shared" si="0"/>
        <v>7</v>
      </c>
      <c r="L1" s="62">
        <f t="shared" si="0"/>
        <v>8</v>
      </c>
      <c r="M1" s="62">
        <f t="shared" si="0"/>
        <v>9</v>
      </c>
      <c r="N1" s="62">
        <f t="shared" si="0"/>
        <v>10</v>
      </c>
      <c r="O1" s="62">
        <f t="shared" si="0"/>
        <v>11</v>
      </c>
      <c r="P1" s="62">
        <f t="shared" si="0"/>
        <v>12</v>
      </c>
      <c r="Q1" s="62">
        <f t="shared" si="0"/>
        <v>13</v>
      </c>
      <c r="R1" s="62">
        <f t="shared" si="0"/>
        <v>14</v>
      </c>
      <c r="S1" s="62">
        <f t="shared" si="0"/>
        <v>15</v>
      </c>
      <c r="T1" s="62">
        <f t="shared" si="0"/>
        <v>16</v>
      </c>
      <c r="U1" s="62">
        <f t="shared" si="0"/>
        <v>17</v>
      </c>
      <c r="V1" s="62">
        <f t="shared" si="0"/>
        <v>18</v>
      </c>
      <c r="W1" s="62">
        <f t="shared" si="0"/>
        <v>19</v>
      </c>
      <c r="X1" s="62">
        <f t="shared" si="0"/>
        <v>20</v>
      </c>
      <c r="Y1" s="62">
        <f t="shared" si="0"/>
        <v>21</v>
      </c>
      <c r="Z1" s="62">
        <f t="shared" si="0"/>
        <v>22</v>
      </c>
      <c r="AA1" s="62">
        <f t="shared" si="0"/>
        <v>23</v>
      </c>
      <c r="AB1" s="62">
        <f t="shared" si="0"/>
        <v>24</v>
      </c>
      <c r="AC1" s="62">
        <f t="shared" si="0"/>
        <v>25</v>
      </c>
      <c r="AD1" s="62">
        <f t="shared" si="0"/>
        <v>26</v>
      </c>
      <c r="AE1" s="62">
        <f t="shared" si="0"/>
        <v>27</v>
      </c>
      <c r="AF1" s="62">
        <f t="shared" si="0"/>
        <v>28</v>
      </c>
      <c r="AG1" s="62">
        <f t="shared" si="0"/>
        <v>29</v>
      </c>
      <c r="AH1" s="62" t="e">
        <f>+#REF!+1</f>
        <v>#REF!</v>
      </c>
      <c r="AI1" s="62" t="e">
        <f>+#REF!+1</f>
        <v>#REF!</v>
      </c>
      <c r="AJ1" s="62" t="e">
        <f>+#REF!+1</f>
        <v>#REF!</v>
      </c>
      <c r="AK1" s="62" t="e">
        <f>+#REF!+1</f>
        <v>#REF!</v>
      </c>
      <c r="AL1" s="62" t="e">
        <f>+#REF!+1</f>
        <v>#REF!</v>
      </c>
      <c r="AN1" s="62" t="e">
        <f>+#REF!+1</f>
        <v>#REF!</v>
      </c>
      <c r="AO1" s="62" t="e">
        <f>+AK1+1</f>
        <v>#REF!</v>
      </c>
      <c r="AP1" s="62" t="e">
        <f t="shared" si="0"/>
        <v>#REF!</v>
      </c>
      <c r="AQ1" s="62" t="e">
        <f t="shared" si="0"/>
        <v>#REF!</v>
      </c>
      <c r="AR1" s="62" t="e">
        <f t="shared" si="0"/>
        <v>#REF!</v>
      </c>
      <c r="AS1" s="62" t="e">
        <f t="shared" si="0"/>
        <v>#REF!</v>
      </c>
      <c r="AT1" s="62" t="e">
        <f t="shared" si="0"/>
        <v>#REF!</v>
      </c>
      <c r="AU1" s="62" t="e">
        <f t="shared" si="0"/>
        <v>#REF!</v>
      </c>
      <c r="AV1" s="62" t="e">
        <f t="shared" si="0"/>
        <v>#REF!</v>
      </c>
      <c r="AW1" s="62" t="e">
        <f t="shared" si="0"/>
        <v>#REF!</v>
      </c>
      <c r="AX1" s="62" t="e">
        <f t="shared" si="0"/>
        <v>#REF!</v>
      </c>
      <c r="AY1" s="62" t="e">
        <f t="shared" si="0"/>
        <v>#REF!</v>
      </c>
      <c r="AZ1" s="62" t="e">
        <f t="shared" si="0"/>
        <v>#REF!</v>
      </c>
      <c r="BA1" s="423" t="e">
        <f t="shared" si="0"/>
        <v>#REF!</v>
      </c>
      <c r="BB1" s="62" t="e">
        <f t="shared" si="0"/>
        <v>#REF!</v>
      </c>
      <c r="BC1" s="62" t="e">
        <f t="shared" si="0"/>
        <v>#REF!</v>
      </c>
      <c r="BD1" s="62" t="e">
        <f t="shared" si="0"/>
        <v>#REF!</v>
      </c>
      <c r="BE1" s="62" t="e">
        <f t="shared" si="0"/>
        <v>#REF!</v>
      </c>
      <c r="BF1" s="62" t="e">
        <f t="shared" si="0"/>
        <v>#REF!</v>
      </c>
      <c r="BG1" s="62" t="e">
        <f t="shared" si="0"/>
        <v>#REF!</v>
      </c>
      <c r="BH1" s="62" t="e">
        <f t="shared" si="0"/>
        <v>#REF!</v>
      </c>
      <c r="BI1" s="62" t="e">
        <f t="shared" si="0"/>
        <v>#REF!</v>
      </c>
      <c r="BJ1" s="62" t="e">
        <f t="shared" si="0"/>
        <v>#REF!</v>
      </c>
      <c r="BK1" s="62" t="e">
        <f t="shared" si="0"/>
        <v>#REF!</v>
      </c>
      <c r="BL1" s="62" t="e">
        <f t="shared" si="0"/>
        <v>#REF!</v>
      </c>
      <c r="BM1" s="62" t="e">
        <f t="shared" si="0"/>
        <v>#REF!</v>
      </c>
      <c r="BN1" s="62" t="e">
        <f t="shared" si="0"/>
        <v>#REF!</v>
      </c>
      <c r="BO1" s="62" t="e">
        <f t="shared" si="0"/>
        <v>#REF!</v>
      </c>
      <c r="BP1" s="62" t="e">
        <f t="shared" si="0"/>
        <v>#REF!</v>
      </c>
      <c r="BQ1" s="62" t="e">
        <f t="shared" ref="BQ1:CS1" si="1">+BP1+1</f>
        <v>#REF!</v>
      </c>
      <c r="BR1" s="62" t="e">
        <f t="shared" si="1"/>
        <v>#REF!</v>
      </c>
      <c r="BS1" s="62" t="e">
        <f t="shared" si="1"/>
        <v>#REF!</v>
      </c>
      <c r="BT1" s="62" t="e">
        <f t="shared" si="1"/>
        <v>#REF!</v>
      </c>
      <c r="BU1" s="62" t="e">
        <f t="shared" si="1"/>
        <v>#REF!</v>
      </c>
      <c r="BV1" s="62" t="e">
        <f t="shared" si="1"/>
        <v>#REF!</v>
      </c>
      <c r="BW1" s="62" t="e">
        <f t="shared" si="1"/>
        <v>#REF!</v>
      </c>
      <c r="BX1" s="62" t="e">
        <f t="shared" si="1"/>
        <v>#REF!</v>
      </c>
      <c r="BY1" s="62" t="e">
        <f t="shared" si="1"/>
        <v>#REF!</v>
      </c>
      <c r="BZ1" s="63" t="e">
        <f t="shared" si="1"/>
        <v>#REF!</v>
      </c>
      <c r="CA1" s="62" t="e">
        <f t="shared" si="1"/>
        <v>#REF!</v>
      </c>
      <c r="CB1" s="62" t="e">
        <f t="shared" si="1"/>
        <v>#REF!</v>
      </c>
      <c r="CC1" s="62" t="e">
        <f t="shared" si="1"/>
        <v>#REF!</v>
      </c>
      <c r="CD1" s="62" t="e">
        <f t="shared" si="1"/>
        <v>#REF!</v>
      </c>
      <c r="CE1" s="62" t="e">
        <f t="shared" si="1"/>
        <v>#REF!</v>
      </c>
      <c r="CF1" s="62" t="e">
        <f t="shared" si="1"/>
        <v>#REF!</v>
      </c>
      <c r="CG1" s="62" t="e">
        <f t="shared" si="1"/>
        <v>#REF!</v>
      </c>
      <c r="CH1" s="62" t="e">
        <f t="shared" si="1"/>
        <v>#REF!</v>
      </c>
      <c r="CI1" s="62" t="e">
        <f t="shared" si="1"/>
        <v>#REF!</v>
      </c>
      <c r="CJ1" s="62" t="e">
        <f t="shared" si="1"/>
        <v>#REF!</v>
      </c>
      <c r="CK1" s="62" t="e">
        <f t="shared" si="1"/>
        <v>#REF!</v>
      </c>
      <c r="CL1" s="62" t="e">
        <f t="shared" si="1"/>
        <v>#REF!</v>
      </c>
      <c r="CM1" s="62" t="e">
        <f t="shared" si="1"/>
        <v>#REF!</v>
      </c>
      <c r="CN1" s="62" t="e">
        <f t="shared" si="1"/>
        <v>#REF!</v>
      </c>
      <c r="CO1" s="62" t="e">
        <f>+CM1+1</f>
        <v>#REF!</v>
      </c>
      <c r="CP1" s="62" t="e">
        <f>+CN1+1</f>
        <v>#REF!</v>
      </c>
      <c r="CQ1" s="62" t="e">
        <f t="shared" si="1"/>
        <v>#REF!</v>
      </c>
      <c r="CR1" s="62" t="e">
        <f t="shared" si="1"/>
        <v>#REF!</v>
      </c>
      <c r="CS1" s="62" t="e">
        <f t="shared" si="1"/>
        <v>#REF!</v>
      </c>
      <c r="CV1" s="877"/>
      <c r="CW1" s="878"/>
      <c r="CX1" s="877"/>
      <c r="CY1" s="878"/>
      <c r="CZ1" s="877"/>
      <c r="DA1" s="879"/>
      <c r="DB1" s="65"/>
      <c r="DC1" s="95"/>
      <c r="DD1" s="95"/>
      <c r="DE1" s="95"/>
      <c r="DF1" s="95"/>
      <c r="DG1" s="95"/>
      <c r="DH1" s="95"/>
      <c r="DI1" s="142"/>
      <c r="DJ1" s="95"/>
      <c r="DK1" s="95"/>
      <c r="DL1" s="95"/>
      <c r="DM1" s="62"/>
      <c r="DP1" s="62"/>
      <c r="DQ1" s="62"/>
      <c r="DR1" s="62"/>
      <c r="DS1" s="62"/>
      <c r="DT1" s="62"/>
      <c r="DU1" s="62"/>
      <c r="DV1" s="62"/>
      <c r="DW1" s="62"/>
      <c r="DX1" s="62"/>
    </row>
    <row r="2" spans="3:128" ht="18" hidden="1" customHeight="1" x14ac:dyDescent="0.25">
      <c r="E2" s="358">
        <v>10</v>
      </c>
      <c r="F2" s="66" t="e">
        <f>+F26+#REF!+#REF!+#REF!+#REF!+#REF!+#REF!+#REF!</f>
        <v>#REF!</v>
      </c>
      <c r="M2" s="62"/>
      <c r="N2" s="62"/>
      <c r="O2" s="62"/>
      <c r="P2" s="62"/>
      <c r="AK2" s="66">
        <v>325145600000</v>
      </c>
      <c r="AM2" s="66"/>
      <c r="AN2" s="66">
        <v>325145600000</v>
      </c>
      <c r="AO2" s="62"/>
      <c r="AP2" s="66">
        <v>902566343</v>
      </c>
      <c r="AQ2" s="62"/>
      <c r="AX2" s="62"/>
      <c r="AY2" s="62"/>
      <c r="BA2" s="424">
        <v>276643308633</v>
      </c>
      <c r="BB2" s="66">
        <v>154671250008</v>
      </c>
      <c r="BC2" s="66">
        <v>11397293776</v>
      </c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>
        <v>166058889070</v>
      </c>
      <c r="BO2" s="66"/>
      <c r="BP2" s="66">
        <v>22722593023</v>
      </c>
      <c r="BQ2" s="66"/>
      <c r="BR2" s="66"/>
      <c r="BS2" s="66"/>
      <c r="BT2" s="66"/>
      <c r="BU2" s="66"/>
      <c r="BV2" s="66"/>
      <c r="BW2" s="66"/>
      <c r="BX2" s="66"/>
      <c r="BY2" s="66"/>
      <c r="CA2" s="66">
        <v>31341307487</v>
      </c>
      <c r="CB2" s="66"/>
      <c r="CC2" s="66">
        <v>22726762188</v>
      </c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>
        <v>31334780608</v>
      </c>
      <c r="CO2" s="66"/>
      <c r="CP2" s="66"/>
      <c r="CQ2" s="66"/>
      <c r="CR2" s="66"/>
      <c r="CS2" s="66"/>
      <c r="CV2" s="877"/>
      <c r="CW2" s="878"/>
      <c r="CX2" s="877"/>
      <c r="CY2" s="878"/>
      <c r="CZ2" s="877"/>
      <c r="DA2" s="879"/>
      <c r="DB2" s="65"/>
      <c r="DC2" s="95"/>
      <c r="DD2" s="95"/>
      <c r="DE2" s="95"/>
      <c r="DF2" s="95"/>
      <c r="DG2" s="95"/>
      <c r="DH2" s="95"/>
      <c r="DI2" s="142"/>
      <c r="DJ2" s="95"/>
      <c r="DK2" s="95"/>
      <c r="DL2" s="95"/>
      <c r="DM2" s="62"/>
      <c r="DP2" s="62"/>
      <c r="DQ2" s="62"/>
      <c r="DR2" s="62"/>
      <c r="DS2" s="62"/>
      <c r="DT2" s="62"/>
      <c r="DU2" s="62"/>
      <c r="DV2" s="62"/>
      <c r="DW2" s="62"/>
      <c r="DX2" s="62"/>
    </row>
    <row r="3" spans="3:128" ht="18" hidden="1" customHeight="1" x14ac:dyDescent="0.25">
      <c r="E3" s="358">
        <v>11</v>
      </c>
      <c r="F3" s="66" t="e">
        <f>+#REF!+#REF!</f>
        <v>#REF!</v>
      </c>
      <c r="M3" s="62"/>
      <c r="N3" s="62"/>
      <c r="O3" s="62"/>
      <c r="P3" s="62"/>
      <c r="AK3" s="66">
        <v>560000000</v>
      </c>
      <c r="AM3" s="66"/>
      <c r="AN3" s="66">
        <v>560000000</v>
      </c>
      <c r="AO3" s="62"/>
      <c r="AP3" s="66">
        <v>0</v>
      </c>
      <c r="AQ3" s="62"/>
      <c r="AX3" s="62"/>
      <c r="AY3" s="62"/>
      <c r="BA3" s="424">
        <v>0</v>
      </c>
      <c r="BB3" s="66">
        <v>0</v>
      </c>
      <c r="BC3" s="66">
        <v>0</v>
      </c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>
        <v>0</v>
      </c>
      <c r="BO3" s="66"/>
      <c r="BP3" s="66">
        <v>0</v>
      </c>
      <c r="BQ3" s="66"/>
      <c r="BR3" s="66"/>
      <c r="BS3" s="66"/>
      <c r="BT3" s="66"/>
      <c r="BU3" s="66"/>
      <c r="BV3" s="66"/>
      <c r="BW3" s="66"/>
      <c r="BX3" s="66"/>
      <c r="BY3" s="66"/>
      <c r="CA3" s="66">
        <v>0</v>
      </c>
      <c r="CB3" s="66"/>
      <c r="CC3" s="66">
        <v>0</v>
      </c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>
        <v>0</v>
      </c>
      <c r="CO3" s="66"/>
      <c r="CP3" s="66"/>
      <c r="CQ3" s="66"/>
      <c r="CR3" s="66"/>
      <c r="CS3" s="66"/>
      <c r="CV3" s="877"/>
      <c r="CW3" s="878"/>
      <c r="CX3" s="877"/>
      <c r="CY3" s="878"/>
      <c r="CZ3" s="877"/>
      <c r="DA3" s="879"/>
      <c r="DB3" s="65"/>
      <c r="DC3" s="95"/>
      <c r="DD3" s="95"/>
      <c r="DE3" s="95"/>
      <c r="DF3" s="95"/>
      <c r="DG3" s="95"/>
      <c r="DH3" s="95"/>
      <c r="DI3" s="142"/>
      <c r="DJ3" s="95"/>
      <c r="DK3" s="95"/>
      <c r="DL3" s="95"/>
      <c r="DM3" s="62"/>
      <c r="DP3" s="62"/>
      <c r="DQ3" s="62"/>
      <c r="DR3" s="62"/>
      <c r="DS3" s="62"/>
      <c r="DT3" s="62"/>
      <c r="DU3" s="62"/>
      <c r="DV3" s="62"/>
      <c r="DW3" s="62"/>
      <c r="DX3" s="62"/>
    </row>
    <row r="4" spans="3:128" ht="18" hidden="1" customHeight="1" x14ac:dyDescent="0.25">
      <c r="E4" s="358">
        <v>16</v>
      </c>
      <c r="F4" s="66" t="e">
        <f>+#REF!+#REF!+#REF!</f>
        <v>#REF!</v>
      </c>
      <c r="M4" s="62"/>
      <c r="N4" s="62"/>
      <c r="O4" s="62"/>
      <c r="P4" s="62"/>
      <c r="AK4" s="66">
        <v>64195000000</v>
      </c>
      <c r="AM4" s="66"/>
      <c r="AN4" s="66">
        <v>64195000000</v>
      </c>
      <c r="AO4" s="62"/>
      <c r="AP4" s="66">
        <v>2115126096</v>
      </c>
      <c r="AQ4" s="62"/>
      <c r="AX4" s="62"/>
      <c r="AY4" s="62"/>
      <c r="BA4" s="424">
        <v>13358313264</v>
      </c>
      <c r="BB4" s="66">
        <v>92916677</v>
      </c>
      <c r="BC4" s="66">
        <v>4106145380</v>
      </c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>
        <v>4199062057</v>
      </c>
      <c r="BO4" s="66"/>
      <c r="BP4" s="66">
        <v>1862580718</v>
      </c>
      <c r="BQ4" s="66"/>
      <c r="BR4" s="66"/>
      <c r="BS4" s="66"/>
      <c r="BT4" s="66"/>
      <c r="BU4" s="66"/>
      <c r="BV4" s="66"/>
      <c r="BW4" s="66"/>
      <c r="BX4" s="66"/>
      <c r="BY4" s="66"/>
      <c r="CA4" s="66">
        <v>1865980718</v>
      </c>
      <c r="CB4" s="66"/>
      <c r="CC4" s="66">
        <v>166029558</v>
      </c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>
        <v>169429558</v>
      </c>
      <c r="CO4" s="66"/>
      <c r="CP4" s="66"/>
      <c r="CQ4" s="66"/>
      <c r="CR4" s="66"/>
      <c r="CS4" s="66"/>
      <c r="CV4" s="877"/>
      <c r="CW4" s="878"/>
      <c r="CX4" s="877"/>
      <c r="CY4" s="878"/>
      <c r="CZ4" s="877"/>
      <c r="DA4" s="879"/>
      <c r="DB4" s="65"/>
      <c r="DC4" s="95"/>
      <c r="DD4" s="95"/>
      <c r="DE4" s="95"/>
      <c r="DF4" s="95"/>
      <c r="DG4" s="95"/>
      <c r="DH4" s="95"/>
      <c r="DI4" s="142"/>
      <c r="DJ4" s="95"/>
      <c r="DK4" s="95"/>
      <c r="DL4" s="95"/>
      <c r="DM4" s="62"/>
      <c r="DP4" s="62"/>
      <c r="DQ4" s="62"/>
      <c r="DR4" s="62"/>
      <c r="DS4" s="62"/>
      <c r="DT4" s="62"/>
      <c r="DU4" s="62"/>
      <c r="DV4" s="62"/>
      <c r="DW4" s="62"/>
      <c r="DX4" s="62"/>
    </row>
    <row r="5" spans="3:128" ht="18" hidden="1" customHeight="1" x14ac:dyDescent="0.25">
      <c r="C5" s="67"/>
      <c r="D5" s="174"/>
      <c r="E5" s="359"/>
      <c r="F5" s="69" t="e">
        <f>+SUM(F2:F4)</f>
        <v>#REF!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9">
        <f>+SUM(AK2:AK4)</f>
        <v>389900600000</v>
      </c>
      <c r="AL5" s="68"/>
      <c r="AM5" s="69"/>
      <c r="AN5" s="69">
        <f>+SUM(AN2:AN4)</f>
        <v>389900600000</v>
      </c>
      <c r="AO5" s="68"/>
      <c r="AP5" s="69">
        <f>+SUM(AP2:AP4)</f>
        <v>3017692439</v>
      </c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425">
        <f>+SUM(BA2:BA4)</f>
        <v>290001621897</v>
      </c>
      <c r="BB5" s="69">
        <f t="shared" ref="BB5:CS5" si="2">+SUM(BB2:BB4)</f>
        <v>154764166685</v>
      </c>
      <c r="BC5" s="69">
        <f t="shared" si="2"/>
        <v>15503439156</v>
      </c>
      <c r="BD5" s="69">
        <f t="shared" si="2"/>
        <v>0</v>
      </c>
      <c r="BE5" s="69">
        <f t="shared" si="2"/>
        <v>0</v>
      </c>
      <c r="BF5" s="69">
        <f t="shared" si="2"/>
        <v>0</v>
      </c>
      <c r="BG5" s="69">
        <f t="shared" si="2"/>
        <v>0</v>
      </c>
      <c r="BH5" s="69">
        <f t="shared" si="2"/>
        <v>0</v>
      </c>
      <c r="BI5" s="69">
        <f t="shared" si="2"/>
        <v>0</v>
      </c>
      <c r="BJ5" s="69">
        <f t="shared" si="2"/>
        <v>0</v>
      </c>
      <c r="BK5" s="69">
        <f t="shared" si="2"/>
        <v>0</v>
      </c>
      <c r="BL5" s="69">
        <f t="shared" si="2"/>
        <v>0</v>
      </c>
      <c r="BM5" s="69">
        <f t="shared" si="2"/>
        <v>0</v>
      </c>
      <c r="BN5" s="69">
        <f t="shared" si="2"/>
        <v>170257951127</v>
      </c>
      <c r="BO5" s="69">
        <f t="shared" si="2"/>
        <v>0</v>
      </c>
      <c r="BP5" s="69">
        <f t="shared" si="2"/>
        <v>24585173741</v>
      </c>
      <c r="BQ5" s="69">
        <f t="shared" si="2"/>
        <v>0</v>
      </c>
      <c r="BR5" s="69">
        <f t="shared" si="2"/>
        <v>0</v>
      </c>
      <c r="BS5" s="69">
        <f t="shared" si="2"/>
        <v>0</v>
      </c>
      <c r="BT5" s="69">
        <f t="shared" si="2"/>
        <v>0</v>
      </c>
      <c r="BU5" s="69">
        <f t="shared" si="2"/>
        <v>0</v>
      </c>
      <c r="BV5" s="69">
        <f t="shared" si="2"/>
        <v>0</v>
      </c>
      <c r="BW5" s="69">
        <f t="shared" si="2"/>
        <v>0</v>
      </c>
      <c r="BX5" s="69">
        <f t="shared" si="2"/>
        <v>0</v>
      </c>
      <c r="BY5" s="69">
        <f t="shared" si="2"/>
        <v>0</v>
      </c>
      <c r="BZ5" s="70">
        <f t="shared" si="2"/>
        <v>0</v>
      </c>
      <c r="CA5" s="69">
        <f t="shared" si="2"/>
        <v>33207288205</v>
      </c>
      <c r="CB5" s="69">
        <f t="shared" si="2"/>
        <v>0</v>
      </c>
      <c r="CC5" s="69">
        <f t="shared" si="2"/>
        <v>22892791746</v>
      </c>
      <c r="CD5" s="69">
        <f t="shared" si="2"/>
        <v>0</v>
      </c>
      <c r="CE5" s="69">
        <f t="shared" si="2"/>
        <v>0</v>
      </c>
      <c r="CF5" s="69">
        <f t="shared" si="2"/>
        <v>0</v>
      </c>
      <c r="CG5" s="69">
        <f t="shared" si="2"/>
        <v>0</v>
      </c>
      <c r="CH5" s="69">
        <f t="shared" si="2"/>
        <v>0</v>
      </c>
      <c r="CI5" s="69">
        <f t="shared" si="2"/>
        <v>0</v>
      </c>
      <c r="CJ5" s="69">
        <f t="shared" si="2"/>
        <v>0</v>
      </c>
      <c r="CK5" s="69">
        <f t="shared" si="2"/>
        <v>0</v>
      </c>
      <c r="CL5" s="69">
        <f t="shared" si="2"/>
        <v>0</v>
      </c>
      <c r="CM5" s="69">
        <f t="shared" si="2"/>
        <v>0</v>
      </c>
      <c r="CN5" s="69">
        <f t="shared" si="2"/>
        <v>31504210166</v>
      </c>
      <c r="CO5" s="69">
        <f>+SUM(CO2:CO4)</f>
        <v>0</v>
      </c>
      <c r="CP5" s="69">
        <f t="shared" si="2"/>
        <v>0</v>
      </c>
      <c r="CQ5" s="69">
        <f t="shared" si="2"/>
        <v>0</v>
      </c>
      <c r="CR5" s="69">
        <f t="shared" si="2"/>
        <v>0</v>
      </c>
      <c r="CS5" s="69">
        <f t="shared" si="2"/>
        <v>0</v>
      </c>
      <c r="CT5" s="71"/>
      <c r="CU5" s="71"/>
      <c r="CV5" s="880"/>
      <c r="CW5" s="881"/>
      <c r="CX5" s="880"/>
      <c r="CY5" s="881"/>
      <c r="CZ5" s="880"/>
      <c r="DA5" s="876"/>
      <c r="DB5" s="72"/>
      <c r="DC5" s="100"/>
      <c r="DD5" s="100"/>
      <c r="DE5" s="100"/>
      <c r="DF5" s="100"/>
      <c r="DG5" s="100"/>
      <c r="DH5" s="100"/>
      <c r="DI5" s="138"/>
      <c r="DJ5" s="100"/>
      <c r="DK5" s="100"/>
      <c r="DL5" s="100"/>
      <c r="DM5" s="62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2"/>
    </row>
    <row r="6" spans="3:128" ht="9.75" hidden="1" customHeight="1" x14ac:dyDescent="0.25">
      <c r="C6" s="67"/>
      <c r="D6" s="174"/>
      <c r="E6" s="359"/>
      <c r="F6" s="73" t="e">
        <f>+F5-F25</f>
        <v>#REF!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73">
        <f>+AK5-AK25</f>
        <v>306102348971</v>
      </c>
      <c r="AL6" s="68"/>
      <c r="AM6" s="73"/>
      <c r="AN6" s="73">
        <f>+AN5-AN25</f>
        <v>306102348971</v>
      </c>
      <c r="AO6" s="68"/>
      <c r="AP6" s="73">
        <f>+AP5-AP25</f>
        <v>3017692439</v>
      </c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425">
        <f t="shared" ref="BA6:CS6" si="3">+BA5-BA25</f>
        <v>206203370868</v>
      </c>
      <c r="BB6" s="69">
        <f t="shared" si="3"/>
        <v>148970797372</v>
      </c>
      <c r="BC6" s="69">
        <f t="shared" si="3"/>
        <v>8792882364</v>
      </c>
      <c r="BD6" s="69">
        <f t="shared" si="3"/>
        <v>-7472401597</v>
      </c>
      <c r="BE6" s="69">
        <f t="shared" si="3"/>
        <v>-6916149265</v>
      </c>
      <c r="BF6" s="69">
        <f t="shared" si="3"/>
        <v>-7062307800</v>
      </c>
      <c r="BG6" s="69">
        <f t="shared" si="3"/>
        <v>-6740119226</v>
      </c>
      <c r="BH6" s="69">
        <f t="shared" si="3"/>
        <v>-6735032456</v>
      </c>
      <c r="BI6" s="69">
        <f t="shared" si="3"/>
        <v>-7102799505</v>
      </c>
      <c r="BJ6" s="69">
        <f t="shared" si="3"/>
        <v>-7163874116</v>
      </c>
      <c r="BK6" s="69">
        <f t="shared" si="3"/>
        <v>-7100031044</v>
      </c>
      <c r="BL6" s="69">
        <f t="shared" si="3"/>
        <v>0</v>
      </c>
      <c r="BM6" s="69">
        <f t="shared" si="3"/>
        <v>0</v>
      </c>
      <c r="BN6" s="69">
        <f t="shared" si="3"/>
        <v>101461310013</v>
      </c>
      <c r="BO6" s="69">
        <f t="shared" si="3"/>
        <v>-5793369313</v>
      </c>
      <c r="BP6" s="69">
        <f t="shared" si="3"/>
        <v>17874616949</v>
      </c>
      <c r="BQ6" s="69">
        <f t="shared" si="3"/>
        <v>-7472401597</v>
      </c>
      <c r="BR6" s="69">
        <f t="shared" si="3"/>
        <v>-6916149265</v>
      </c>
      <c r="BS6" s="69">
        <f t="shared" si="3"/>
        <v>-7062307800</v>
      </c>
      <c r="BT6" s="69">
        <f t="shared" si="3"/>
        <v>-6740119226</v>
      </c>
      <c r="BU6" s="69">
        <f t="shared" si="3"/>
        <v>-6735032456</v>
      </c>
      <c r="BV6" s="69">
        <f t="shared" si="3"/>
        <v>-7102799505</v>
      </c>
      <c r="BW6" s="69">
        <f t="shared" si="3"/>
        <v>-7163874116</v>
      </c>
      <c r="BX6" s="69">
        <f t="shared" si="3"/>
        <v>-7100031044</v>
      </c>
      <c r="BY6" s="69">
        <f t="shared" si="3"/>
        <v>0</v>
      </c>
      <c r="BZ6" s="70">
        <f t="shared" si="3"/>
        <v>0</v>
      </c>
      <c r="CA6" s="69">
        <f t="shared" si="3"/>
        <v>-35589352909</v>
      </c>
      <c r="CB6" s="69">
        <f t="shared" si="3"/>
        <v>-5791799439</v>
      </c>
      <c r="CC6" s="69">
        <f t="shared" si="3"/>
        <v>16180665080</v>
      </c>
      <c r="CD6" s="69">
        <f t="shared" si="3"/>
        <v>-7472401597</v>
      </c>
      <c r="CE6" s="69">
        <f t="shared" si="3"/>
        <v>-6916149265</v>
      </c>
      <c r="CF6" s="69">
        <f t="shared" si="3"/>
        <v>-7062307800</v>
      </c>
      <c r="CG6" s="69">
        <f t="shared" si="3"/>
        <v>-6740119226</v>
      </c>
      <c r="CH6" s="69">
        <f t="shared" si="3"/>
        <v>-6735032456</v>
      </c>
      <c r="CI6" s="69">
        <f t="shared" si="3"/>
        <v>-7102799505</v>
      </c>
      <c r="CJ6" s="69">
        <f t="shared" si="3"/>
        <v>-7151465955</v>
      </c>
      <c r="CK6" s="69">
        <f t="shared" si="3"/>
        <v>-7112439205</v>
      </c>
      <c r="CL6" s="69">
        <f t="shared" si="3"/>
        <v>0</v>
      </c>
      <c r="CM6" s="69">
        <f t="shared" si="3"/>
        <v>0</v>
      </c>
      <c r="CN6" s="69">
        <f t="shared" si="3"/>
        <v>-37292430948</v>
      </c>
      <c r="CO6" s="69">
        <f>+CO5-CO25</f>
        <v>0</v>
      </c>
      <c r="CP6" s="69">
        <f t="shared" si="3"/>
        <v>0</v>
      </c>
      <c r="CQ6" s="69">
        <f t="shared" si="3"/>
        <v>-15001609915</v>
      </c>
      <c r="CR6" s="69">
        <f t="shared" si="3"/>
        <v>0</v>
      </c>
      <c r="CS6" s="69">
        <f t="shared" si="3"/>
        <v>0</v>
      </c>
      <c r="CT6" s="71"/>
      <c r="CU6" s="71"/>
      <c r="CV6" s="880"/>
      <c r="CW6" s="881"/>
      <c r="CX6" s="880"/>
      <c r="CY6" s="881"/>
      <c r="CZ6" s="880"/>
      <c r="DA6" s="876"/>
      <c r="DB6" s="72"/>
      <c r="DC6" s="100"/>
      <c r="DD6" s="100"/>
      <c r="DE6" s="100"/>
      <c r="DF6" s="100"/>
      <c r="DG6" s="100"/>
      <c r="DH6" s="100"/>
      <c r="DI6" s="138"/>
      <c r="DJ6" s="100"/>
      <c r="DK6" s="100"/>
      <c r="DL6" s="100"/>
      <c r="DM6" s="62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2"/>
    </row>
    <row r="7" spans="3:128" ht="9.75" hidden="1" customHeight="1" x14ac:dyDescent="0.25">
      <c r="C7" s="67"/>
      <c r="D7" s="174"/>
      <c r="E7" s="359"/>
      <c r="F7" s="69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73"/>
      <c r="AL7" s="68"/>
      <c r="AM7" s="73"/>
      <c r="AN7" s="73"/>
      <c r="AO7" s="68"/>
      <c r="AP7" s="73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426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0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1"/>
      <c r="CU7" s="71"/>
      <c r="CV7" s="880"/>
      <c r="CW7" s="881"/>
      <c r="CX7" s="880"/>
      <c r="CY7" s="881"/>
      <c r="CZ7" s="880"/>
      <c r="DA7" s="876"/>
      <c r="DB7" s="72"/>
      <c r="DC7" s="100"/>
      <c r="DD7" s="100"/>
      <c r="DE7" s="100"/>
      <c r="DF7" s="100"/>
      <c r="DG7" s="100"/>
      <c r="DH7" s="100"/>
      <c r="DI7" s="138"/>
      <c r="DJ7" s="100"/>
      <c r="DK7" s="100"/>
      <c r="DL7" s="100"/>
      <c r="DM7" s="62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2"/>
    </row>
    <row r="8" spans="3:128" ht="9.75" hidden="1" customHeight="1" x14ac:dyDescent="0.25">
      <c r="C8" s="67"/>
      <c r="D8" s="174"/>
      <c r="E8" s="359"/>
      <c r="F8" s="69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9">
        <v>29738550000</v>
      </c>
      <c r="AL8" s="68"/>
      <c r="AM8" s="69"/>
      <c r="AN8" s="69">
        <v>29738550000</v>
      </c>
      <c r="AO8" s="69"/>
      <c r="AP8" s="69">
        <v>4004790400</v>
      </c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425">
        <v>10382290400</v>
      </c>
      <c r="BB8" s="69">
        <v>1671865480</v>
      </c>
      <c r="BC8" s="69">
        <v>2686378281</v>
      </c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>
        <v>4358108844</v>
      </c>
      <c r="BO8" s="69"/>
      <c r="BP8" s="69">
        <v>506293931</v>
      </c>
      <c r="BQ8" s="69"/>
      <c r="BR8" s="69"/>
      <c r="BS8" s="69"/>
      <c r="BT8" s="69"/>
      <c r="BU8" s="69"/>
      <c r="BV8" s="69"/>
      <c r="BW8" s="69"/>
      <c r="BX8" s="69"/>
      <c r="BY8" s="69"/>
      <c r="BZ8" s="70"/>
      <c r="CA8" s="69">
        <v>506293931</v>
      </c>
      <c r="CB8" s="69"/>
      <c r="CC8" s="69">
        <v>502534712</v>
      </c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>
        <v>502534712</v>
      </c>
      <c r="CO8" s="69"/>
      <c r="CP8" s="69"/>
      <c r="CQ8" s="69"/>
      <c r="CR8" s="69"/>
      <c r="CS8" s="69"/>
      <c r="CT8" s="71"/>
      <c r="CU8" s="71"/>
      <c r="CV8" s="880"/>
      <c r="CW8" s="881"/>
      <c r="CX8" s="880"/>
      <c r="CY8" s="881"/>
      <c r="CZ8" s="880"/>
      <c r="DA8" s="876"/>
      <c r="DB8" s="72"/>
      <c r="DC8" s="322"/>
      <c r="DD8" s="322"/>
      <c r="DE8" s="322"/>
      <c r="DF8" s="322"/>
      <c r="DG8" s="100"/>
      <c r="DH8" s="100"/>
      <c r="DI8" s="138"/>
      <c r="DJ8" s="100"/>
      <c r="DK8" s="100"/>
      <c r="DL8" s="100"/>
      <c r="DM8" s="62"/>
      <c r="DN8" s="69"/>
      <c r="DO8" s="69"/>
      <c r="DP8" s="69"/>
      <c r="DQ8" s="69"/>
      <c r="DR8" s="68"/>
      <c r="DS8" s="68"/>
      <c r="DT8" s="68"/>
      <c r="DU8" s="68"/>
      <c r="DV8" s="68"/>
      <c r="DW8" s="68"/>
      <c r="DX8" s="62"/>
    </row>
    <row r="9" spans="3:128" ht="18" hidden="1" customHeight="1" x14ac:dyDescent="0.25">
      <c r="C9" s="67"/>
      <c r="D9" s="174"/>
      <c r="E9" s="359"/>
      <c r="F9" s="69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9" t="e">
        <f>+AK8-#REF!</f>
        <v>#REF!</v>
      </c>
      <c r="AL9" s="68"/>
      <c r="AM9" s="69"/>
      <c r="AN9" s="69" t="e">
        <f>+AN8-#REF!</f>
        <v>#REF!</v>
      </c>
      <c r="AO9" s="69"/>
      <c r="AP9" s="69" t="e">
        <f>+AP8-#REF!</f>
        <v>#REF!</v>
      </c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425" t="e">
        <f>+BA8-#REF!</f>
        <v>#REF!</v>
      </c>
      <c r="BB9" s="69" t="e">
        <f>+BB8-#REF!</f>
        <v>#REF!</v>
      </c>
      <c r="BC9" s="69" t="e">
        <f>+BC8-#REF!</f>
        <v>#REF!</v>
      </c>
      <c r="BD9" s="69" t="e">
        <f>+BD8-#REF!</f>
        <v>#REF!</v>
      </c>
      <c r="BE9" s="69" t="e">
        <f>+BE8-#REF!</f>
        <v>#REF!</v>
      </c>
      <c r="BF9" s="69" t="e">
        <f>+BF8-#REF!</f>
        <v>#REF!</v>
      </c>
      <c r="BG9" s="69" t="e">
        <f>+BG8-#REF!</f>
        <v>#REF!</v>
      </c>
      <c r="BH9" s="69" t="e">
        <f>+BH8-#REF!</f>
        <v>#REF!</v>
      </c>
      <c r="BI9" s="69" t="e">
        <f>+BI8-#REF!</f>
        <v>#REF!</v>
      </c>
      <c r="BJ9" s="69" t="e">
        <f>+BJ8-#REF!</f>
        <v>#REF!</v>
      </c>
      <c r="BK9" s="69" t="e">
        <f>+BK8-#REF!</f>
        <v>#REF!</v>
      </c>
      <c r="BL9" s="69" t="e">
        <f>+BL8-#REF!</f>
        <v>#REF!</v>
      </c>
      <c r="BM9" s="69" t="e">
        <f>+BM8-#REF!</f>
        <v>#REF!</v>
      </c>
      <c r="BN9" s="69" t="e">
        <f>+BN8-#REF!</f>
        <v>#REF!</v>
      </c>
      <c r="BO9" s="69" t="e">
        <f>+BO8-#REF!</f>
        <v>#REF!</v>
      </c>
      <c r="BP9" s="69" t="e">
        <f>+BP8-#REF!</f>
        <v>#REF!</v>
      </c>
      <c r="BQ9" s="69" t="e">
        <f>+BQ8-#REF!</f>
        <v>#REF!</v>
      </c>
      <c r="BR9" s="69" t="e">
        <f>+BR8-#REF!</f>
        <v>#REF!</v>
      </c>
      <c r="BS9" s="69" t="e">
        <f>+BS8-#REF!</f>
        <v>#REF!</v>
      </c>
      <c r="BT9" s="69" t="e">
        <f>+BT8-#REF!</f>
        <v>#REF!</v>
      </c>
      <c r="BU9" s="69" t="e">
        <f>+BU8-#REF!</f>
        <v>#REF!</v>
      </c>
      <c r="BV9" s="69" t="e">
        <f>+BV8-#REF!</f>
        <v>#REF!</v>
      </c>
      <c r="BW9" s="69" t="e">
        <f>+BW8-#REF!</f>
        <v>#REF!</v>
      </c>
      <c r="BX9" s="69" t="e">
        <f>+BX8-#REF!</f>
        <v>#REF!</v>
      </c>
      <c r="BY9" s="69" t="e">
        <f>+BY8-#REF!</f>
        <v>#REF!</v>
      </c>
      <c r="BZ9" s="70" t="e">
        <f>+BZ8-#REF!</f>
        <v>#REF!</v>
      </c>
      <c r="CA9" s="69" t="e">
        <f>+CA8-#REF!</f>
        <v>#REF!</v>
      </c>
      <c r="CB9" s="69" t="e">
        <f>+CB8-#REF!</f>
        <v>#REF!</v>
      </c>
      <c r="CC9" s="69" t="e">
        <f>+CC8-#REF!</f>
        <v>#REF!</v>
      </c>
      <c r="CD9" s="69" t="e">
        <f>+CD8-#REF!</f>
        <v>#REF!</v>
      </c>
      <c r="CE9" s="69" t="e">
        <f>+CE8-#REF!</f>
        <v>#REF!</v>
      </c>
      <c r="CF9" s="69" t="e">
        <f>+CF8-#REF!</f>
        <v>#REF!</v>
      </c>
      <c r="CG9" s="69" t="e">
        <f>+CG8-#REF!</f>
        <v>#REF!</v>
      </c>
      <c r="CH9" s="69" t="e">
        <f>+CH8-#REF!</f>
        <v>#REF!</v>
      </c>
      <c r="CI9" s="69" t="e">
        <f>+CI8-#REF!</f>
        <v>#REF!</v>
      </c>
      <c r="CJ9" s="69" t="e">
        <f>+CJ8-#REF!</f>
        <v>#REF!</v>
      </c>
      <c r="CK9" s="69" t="e">
        <f>+CK8-#REF!</f>
        <v>#REF!</v>
      </c>
      <c r="CL9" s="69" t="e">
        <f>+CL8-#REF!</f>
        <v>#REF!</v>
      </c>
      <c r="CM9" s="69" t="e">
        <f>+CM8-#REF!</f>
        <v>#REF!</v>
      </c>
      <c r="CN9" s="69" t="e">
        <f>+CN8-#REF!</f>
        <v>#REF!</v>
      </c>
      <c r="CO9" s="69" t="e">
        <f>+CO8-#REF!</f>
        <v>#REF!</v>
      </c>
      <c r="CP9" s="69" t="e">
        <f>+CP8-#REF!</f>
        <v>#REF!</v>
      </c>
      <c r="CQ9" s="69" t="e">
        <f>+CQ8-#REF!</f>
        <v>#REF!</v>
      </c>
      <c r="CR9" s="69" t="e">
        <f>+CR8-#REF!</f>
        <v>#REF!</v>
      </c>
      <c r="CS9" s="69" t="e">
        <f>+CS8-#REF!</f>
        <v>#REF!</v>
      </c>
      <c r="CT9" s="71"/>
      <c r="CU9" s="71"/>
      <c r="CV9" s="880"/>
      <c r="CW9" s="881"/>
      <c r="CX9" s="880"/>
      <c r="CY9" s="881"/>
      <c r="CZ9" s="880"/>
      <c r="DA9" s="876"/>
      <c r="DB9" s="72"/>
      <c r="DC9" s="322"/>
      <c r="DD9" s="322"/>
      <c r="DE9" s="322"/>
      <c r="DF9" s="322"/>
      <c r="DG9" s="100"/>
      <c r="DH9" s="100"/>
      <c r="DI9" s="138"/>
      <c r="DJ9" s="100"/>
      <c r="DK9" s="100"/>
      <c r="DL9" s="100"/>
      <c r="DM9" s="62"/>
      <c r="DN9" s="69"/>
      <c r="DO9" s="69"/>
      <c r="DP9" s="69"/>
      <c r="DQ9" s="69"/>
      <c r="DR9" s="68"/>
      <c r="DS9" s="68"/>
      <c r="DT9" s="68"/>
      <c r="DU9" s="68"/>
      <c r="DV9" s="68"/>
      <c r="DW9" s="68"/>
      <c r="DX9" s="62"/>
    </row>
    <row r="10" spans="3:128" ht="18" hidden="1" customHeight="1" x14ac:dyDescent="0.25">
      <c r="C10" s="67"/>
      <c r="D10" s="174"/>
      <c r="E10" s="359"/>
      <c r="F10" s="69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9"/>
      <c r="AL10" s="68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425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70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71"/>
      <c r="CU10" s="71"/>
      <c r="CV10" s="880"/>
      <c r="CW10" s="881"/>
      <c r="CX10" s="880"/>
      <c r="CY10" s="881"/>
      <c r="CZ10" s="880"/>
      <c r="DA10" s="876"/>
      <c r="DB10" s="72"/>
      <c r="DC10" s="322"/>
      <c r="DD10" s="322"/>
      <c r="DE10" s="322"/>
      <c r="DF10" s="322"/>
      <c r="DG10" s="100"/>
      <c r="DH10" s="100"/>
      <c r="DI10" s="138"/>
      <c r="DJ10" s="100"/>
      <c r="DK10" s="100"/>
      <c r="DL10" s="100"/>
      <c r="DM10" s="62"/>
      <c r="DN10" s="69"/>
      <c r="DO10" s="69"/>
      <c r="DP10" s="69"/>
      <c r="DQ10" s="69"/>
      <c r="DR10" s="68"/>
      <c r="DS10" s="68"/>
      <c r="DT10" s="68"/>
      <c r="DU10" s="68"/>
      <c r="DV10" s="68"/>
      <c r="DW10" s="68"/>
      <c r="DX10" s="62"/>
    </row>
    <row r="11" spans="3:128" ht="20.25" x14ac:dyDescent="0.3">
      <c r="C11" s="74"/>
      <c r="D11" s="75"/>
      <c r="E11" s="360"/>
      <c r="F11" s="76"/>
      <c r="G11" s="76"/>
      <c r="H11" s="76"/>
      <c r="I11" s="76"/>
      <c r="J11" s="76"/>
      <c r="K11" s="76"/>
      <c r="L11" s="76"/>
      <c r="M11" s="59"/>
      <c r="N11" s="59"/>
      <c r="O11" s="59"/>
      <c r="P11" s="59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25"/>
      <c r="AP11" s="725"/>
      <c r="AQ11" s="725"/>
      <c r="AR11" s="725"/>
      <c r="AS11" s="725"/>
      <c r="AT11" s="725"/>
      <c r="AU11" s="725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6"/>
      <c r="CO11" s="76"/>
      <c r="CP11" s="76"/>
      <c r="CQ11" s="76"/>
      <c r="CR11" s="76"/>
      <c r="CS11" s="76"/>
      <c r="CT11" s="78"/>
      <c r="CU11" s="78"/>
      <c r="CV11" s="882"/>
      <c r="CW11" s="883"/>
      <c r="CX11" s="882"/>
      <c r="CY11" s="883"/>
      <c r="CZ11" s="882"/>
      <c r="DA11" s="884"/>
      <c r="DB11" s="808"/>
      <c r="DC11" s="809"/>
      <c r="DN11" s="68"/>
    </row>
    <row r="12" spans="3:128" x14ac:dyDescent="0.25">
      <c r="C12" s="74"/>
      <c r="D12" s="75"/>
      <c r="E12" s="361" t="s">
        <v>14</v>
      </c>
      <c r="F12" s="76"/>
      <c r="G12" s="76"/>
      <c r="H12" s="76"/>
      <c r="I12" s="76"/>
      <c r="J12" s="76"/>
      <c r="K12" s="76"/>
      <c r="L12" s="76"/>
      <c r="M12" s="59"/>
      <c r="N12" s="59"/>
      <c r="O12" s="59"/>
      <c r="P12" s="59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80"/>
      <c r="AG12" s="76"/>
      <c r="AH12" s="76"/>
      <c r="AI12" s="76"/>
      <c r="AJ12" s="76"/>
      <c r="AK12" s="76"/>
      <c r="AL12" s="76"/>
      <c r="AM12" s="76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8"/>
      <c r="CU12" s="78"/>
      <c r="CV12" s="882"/>
      <c r="CW12" s="883"/>
      <c r="CX12" s="882"/>
      <c r="CY12" s="883"/>
      <c r="CZ12" s="882"/>
      <c r="DA12" s="884"/>
      <c r="DB12" s="808"/>
      <c r="DC12" s="809"/>
      <c r="DL12" s="814"/>
      <c r="DN12" s="68"/>
      <c r="DW12" s="819"/>
    </row>
    <row r="13" spans="3:128" ht="31.5" customHeight="1" x14ac:dyDescent="0.25">
      <c r="C13" s="74"/>
      <c r="D13" s="75"/>
      <c r="E13" s="361" t="s">
        <v>462</v>
      </c>
      <c r="F13" s="76"/>
      <c r="G13" s="76"/>
      <c r="H13" s="76"/>
      <c r="I13" s="76"/>
      <c r="J13" s="76"/>
      <c r="K13" s="76"/>
      <c r="L13" s="76"/>
      <c r="M13" s="59"/>
      <c r="N13" s="59"/>
      <c r="O13" s="59"/>
      <c r="P13" s="59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80"/>
      <c r="AG13" s="76"/>
      <c r="AH13" s="76"/>
      <c r="AI13" s="76"/>
      <c r="AJ13" s="76"/>
      <c r="AK13" s="76"/>
      <c r="AL13" s="76"/>
      <c r="AM13" s="76"/>
      <c r="AN13" s="80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8"/>
      <c r="CU13" s="78"/>
      <c r="CV13" s="882"/>
      <c r="CW13" s="883"/>
      <c r="CX13" s="882"/>
      <c r="CY13" s="883"/>
      <c r="CZ13" s="882"/>
      <c r="DA13" s="884"/>
      <c r="DB13" s="808"/>
      <c r="DC13" s="809"/>
      <c r="DL13" s="814"/>
      <c r="DN13" s="68"/>
      <c r="DW13" s="819"/>
    </row>
    <row r="14" spans="3:128" ht="33.75" customHeight="1" thickBot="1" x14ac:dyDescent="0.3">
      <c r="C14" s="74"/>
      <c r="D14" s="75"/>
      <c r="E14" s="362" t="s">
        <v>819</v>
      </c>
      <c r="F14" s="76"/>
      <c r="G14" s="76"/>
      <c r="H14" s="76"/>
      <c r="I14" s="76"/>
      <c r="J14" s="76"/>
      <c r="K14" s="80"/>
      <c r="L14" s="77"/>
      <c r="M14" s="59"/>
      <c r="N14" s="59"/>
      <c r="O14" s="59"/>
      <c r="P14" s="59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80"/>
      <c r="AG14" s="76"/>
      <c r="AH14" s="76"/>
      <c r="AI14" s="76"/>
      <c r="AJ14" s="76"/>
      <c r="AK14" s="76"/>
      <c r="AL14" s="76"/>
      <c r="AM14" s="76"/>
      <c r="AN14" s="83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83"/>
      <c r="BB14" s="77"/>
      <c r="BC14" s="77"/>
      <c r="BD14" s="77"/>
      <c r="BE14" s="77"/>
      <c r="BF14" s="77"/>
      <c r="BG14" s="77"/>
      <c r="BH14" s="862">
        <v>302720006</v>
      </c>
      <c r="BI14" s="77"/>
      <c r="BJ14" s="862">
        <v>13764000</v>
      </c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82"/>
      <c r="CO14" s="82"/>
      <c r="CP14" s="77"/>
      <c r="CQ14" s="77"/>
      <c r="CR14" s="77"/>
      <c r="CS14" s="82"/>
      <c r="CT14" s="78"/>
      <c r="CU14" s="78"/>
      <c r="CV14" s="882"/>
      <c r="CW14" s="883"/>
      <c r="CX14" s="882"/>
      <c r="CY14" s="883"/>
      <c r="CZ14" s="882"/>
      <c r="DA14" s="884"/>
      <c r="DB14" s="808"/>
      <c r="DC14" s="809"/>
      <c r="DN14" s="68"/>
      <c r="DT14" s="819"/>
    </row>
    <row r="15" spans="3:128" ht="18.75" thickBot="1" x14ac:dyDescent="0.3">
      <c r="C15" s="74"/>
      <c r="D15" s="75"/>
      <c r="E15" s="361" t="s">
        <v>357</v>
      </c>
      <c r="F15" s="76"/>
      <c r="G15" s="76"/>
      <c r="H15" s="76"/>
      <c r="I15" s="76"/>
      <c r="J15" s="76"/>
      <c r="K15" s="76"/>
      <c r="L15" s="76"/>
      <c r="M15" s="59"/>
      <c r="N15" s="59"/>
      <c r="O15" s="59"/>
      <c r="P15" s="565">
        <f>+P21-O21</f>
        <v>0</v>
      </c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7"/>
      <c r="AD15" s="76"/>
      <c r="AE15" s="76"/>
      <c r="AF15" s="80"/>
      <c r="AG15" s="76"/>
      <c r="AH15" s="76"/>
      <c r="AI15" s="76"/>
      <c r="AJ15" s="76"/>
      <c r="AK15" s="76"/>
      <c r="AL15" s="76"/>
      <c r="AM15" s="76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 t="s">
        <v>1</v>
      </c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 t="s">
        <v>1</v>
      </c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8"/>
      <c r="CU15" s="78"/>
      <c r="CV15" s="882"/>
      <c r="CW15" s="883"/>
      <c r="CX15" s="882"/>
      <c r="CY15" s="883"/>
      <c r="CZ15" s="882"/>
      <c r="DA15" s="884"/>
      <c r="DB15" s="808"/>
      <c r="DC15" s="1438" t="s">
        <v>360</v>
      </c>
      <c r="DD15" s="1439"/>
      <c r="DE15" s="1439"/>
      <c r="DF15" s="1439"/>
      <c r="DG15" s="1439"/>
      <c r="DH15" s="1440"/>
      <c r="DI15" s="1439"/>
      <c r="DJ15" s="1439"/>
      <c r="DK15" s="1439"/>
      <c r="DL15" s="1441"/>
      <c r="DN15" s="1442" t="s">
        <v>458</v>
      </c>
      <c r="DO15" s="1443"/>
      <c r="DP15" s="1439"/>
      <c r="DQ15" s="1439"/>
      <c r="DR15" s="1439"/>
      <c r="DS15" s="1440"/>
      <c r="DT15" s="1439"/>
      <c r="DU15" s="1439"/>
      <c r="DV15" s="1439"/>
      <c r="DW15" s="1441"/>
    </row>
    <row r="16" spans="3:128" ht="33" customHeight="1" thickBot="1" x14ac:dyDescent="0.3">
      <c r="C16" s="74"/>
      <c r="D16" s="75"/>
      <c r="E16" s="361"/>
      <c r="F16" s="76"/>
      <c r="G16" s="76"/>
      <c r="H16" s="76"/>
      <c r="I16" s="76"/>
      <c r="J16" s="76"/>
      <c r="K16" s="76"/>
      <c r="L16" s="77"/>
      <c r="M16" s="59"/>
      <c r="N16" s="59"/>
      <c r="O16" s="59"/>
      <c r="P16" s="59"/>
      <c r="Q16" s="76"/>
      <c r="R16" s="76"/>
      <c r="S16" s="76"/>
      <c r="T16" s="76"/>
      <c r="U16" s="76"/>
      <c r="V16" s="77"/>
      <c r="W16" s="76"/>
      <c r="X16" s="76"/>
      <c r="Y16" s="76"/>
      <c r="Z16" s="76"/>
      <c r="AA16" s="80"/>
      <c r="AB16" s="77">
        <f>+AB25-AA25</f>
        <v>0</v>
      </c>
      <c r="AC16" s="76"/>
      <c r="AD16" s="76"/>
      <c r="AE16" s="76"/>
      <c r="AF16" s="77"/>
      <c r="AG16" s="76"/>
      <c r="AH16" s="76"/>
      <c r="AI16" s="76"/>
      <c r="AJ16" s="76"/>
      <c r="AK16" s="76"/>
      <c r="AL16" s="76"/>
      <c r="AM16" s="77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857">
        <f>+AZ15-AZ173</f>
        <v>0</v>
      </c>
      <c r="BA16" s="76"/>
      <c r="BB16" s="860"/>
      <c r="BC16" s="860"/>
      <c r="BD16" s="860"/>
      <c r="BE16" s="860"/>
      <c r="BF16" s="860"/>
      <c r="BG16" s="860"/>
      <c r="BH16" s="860">
        <f>+BH14-BH162</f>
        <v>0</v>
      </c>
      <c r="BI16" s="860"/>
      <c r="BJ16" s="860"/>
      <c r="BK16" s="860"/>
      <c r="BL16" s="77"/>
      <c r="BM16" s="77"/>
      <c r="BN16" s="76"/>
      <c r="BO16" s="80"/>
      <c r="BP16" s="80"/>
      <c r="BQ16" s="80"/>
      <c r="BR16" s="80"/>
      <c r="BS16" s="80"/>
      <c r="BT16" s="80"/>
      <c r="BU16" s="80"/>
      <c r="BV16" s="76"/>
      <c r="BW16" s="76"/>
      <c r="BX16" s="76"/>
      <c r="BY16" s="76"/>
      <c r="BZ16" s="76"/>
      <c r="CA16" s="76"/>
      <c r="CB16" s="76"/>
      <c r="CC16" s="77"/>
      <c r="CD16" s="76"/>
      <c r="CE16" s="76"/>
      <c r="CF16" s="77" t="s">
        <v>1</v>
      </c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8"/>
      <c r="CU16" s="78"/>
      <c r="CV16" s="1464" t="s">
        <v>6</v>
      </c>
      <c r="CW16" s="1464"/>
      <c r="CX16" s="1464"/>
      <c r="CY16" s="1464"/>
      <c r="CZ16" s="1464"/>
      <c r="DA16" s="1464"/>
      <c r="DB16" s="808"/>
      <c r="DC16" s="815">
        <v>15</v>
      </c>
      <c r="DD16" s="816"/>
      <c r="DE16" s="816">
        <v>16</v>
      </c>
      <c r="DF16" s="816"/>
      <c r="DG16" s="816">
        <v>19</v>
      </c>
      <c r="DH16" s="815"/>
      <c r="DI16" s="817">
        <v>21</v>
      </c>
      <c r="DJ16" s="816"/>
      <c r="DK16" s="816">
        <v>23</v>
      </c>
      <c r="DL16" s="816"/>
      <c r="DN16" s="84">
        <v>17</v>
      </c>
      <c r="DO16" s="84"/>
      <c r="DP16" s="820">
        <v>20</v>
      </c>
      <c r="DQ16" s="820"/>
      <c r="DR16" s="820">
        <v>21</v>
      </c>
      <c r="DS16" s="821"/>
      <c r="DT16" s="820">
        <v>22</v>
      </c>
      <c r="DU16" s="820"/>
      <c r="DV16" s="820">
        <v>23</v>
      </c>
      <c r="DW16" s="820"/>
    </row>
    <row r="17" spans="1:128" s="101" customFormat="1" ht="33" hidden="1" customHeight="1" thickBot="1" x14ac:dyDescent="0.3">
      <c r="A17" s="62"/>
      <c r="B17" s="1024"/>
      <c r="C17" s="85">
        <f t="shared" ref="C17:BR17" si="4">+B17+1</f>
        <v>1</v>
      </c>
      <c r="D17" s="85">
        <f t="shared" si="4"/>
        <v>2</v>
      </c>
      <c r="E17" s="363">
        <f t="shared" si="4"/>
        <v>3</v>
      </c>
      <c r="F17" s="85">
        <f t="shared" si="4"/>
        <v>4</v>
      </c>
      <c r="G17" s="85">
        <f t="shared" si="4"/>
        <v>5</v>
      </c>
      <c r="H17" s="85">
        <f t="shared" si="4"/>
        <v>6</v>
      </c>
      <c r="I17" s="85">
        <f t="shared" si="4"/>
        <v>7</v>
      </c>
      <c r="J17" s="85">
        <f t="shared" si="4"/>
        <v>8</v>
      </c>
      <c r="K17" s="85">
        <f t="shared" si="4"/>
        <v>9</v>
      </c>
      <c r="L17" s="85">
        <f t="shared" si="4"/>
        <v>10</v>
      </c>
      <c r="M17" s="85">
        <f t="shared" si="4"/>
        <v>11</v>
      </c>
      <c r="N17" s="85">
        <f t="shared" si="4"/>
        <v>12</v>
      </c>
      <c r="O17" s="85">
        <f t="shared" si="4"/>
        <v>13</v>
      </c>
      <c r="P17" s="85">
        <f t="shared" si="4"/>
        <v>14</v>
      </c>
      <c r="Q17" s="85">
        <f t="shared" si="4"/>
        <v>15</v>
      </c>
      <c r="R17" s="85">
        <f t="shared" si="4"/>
        <v>16</v>
      </c>
      <c r="S17" s="85">
        <f t="shared" si="4"/>
        <v>17</v>
      </c>
      <c r="T17" s="85">
        <f t="shared" si="4"/>
        <v>18</v>
      </c>
      <c r="U17" s="85">
        <f t="shared" si="4"/>
        <v>19</v>
      </c>
      <c r="V17" s="85">
        <f t="shared" si="4"/>
        <v>20</v>
      </c>
      <c r="W17" s="85">
        <f t="shared" si="4"/>
        <v>21</v>
      </c>
      <c r="X17" s="85">
        <f t="shared" si="4"/>
        <v>22</v>
      </c>
      <c r="Y17" s="85">
        <f t="shared" si="4"/>
        <v>23</v>
      </c>
      <c r="Z17" s="85">
        <f t="shared" si="4"/>
        <v>24</v>
      </c>
      <c r="AA17" s="85">
        <f t="shared" si="4"/>
        <v>25</v>
      </c>
      <c r="AB17" s="85">
        <f t="shared" si="4"/>
        <v>26</v>
      </c>
      <c r="AC17" s="85">
        <f t="shared" si="4"/>
        <v>27</v>
      </c>
      <c r="AD17" s="85">
        <f t="shared" si="4"/>
        <v>28</v>
      </c>
      <c r="AE17" s="85">
        <f t="shared" si="4"/>
        <v>29</v>
      </c>
      <c r="AF17" s="85">
        <f t="shared" si="4"/>
        <v>30</v>
      </c>
      <c r="AG17" s="85">
        <f t="shared" si="4"/>
        <v>31</v>
      </c>
      <c r="AH17" s="85" t="e">
        <f>+#REF!+1</f>
        <v>#REF!</v>
      </c>
      <c r="AI17" s="85" t="e">
        <f>+#REF!+1</f>
        <v>#REF!</v>
      </c>
      <c r="AJ17" s="85" t="e">
        <f>+#REF!+1</f>
        <v>#REF!</v>
      </c>
      <c r="AK17" s="85" t="e">
        <f>+AH17+1</f>
        <v>#REF!</v>
      </c>
      <c r="AL17" s="85" t="e">
        <f t="shared" si="4"/>
        <v>#REF!</v>
      </c>
      <c r="AM17" s="85"/>
      <c r="AN17" s="85">
        <f t="shared" si="4"/>
        <v>1</v>
      </c>
      <c r="AO17" s="85" t="e">
        <f>+AK17+1</f>
        <v>#REF!</v>
      </c>
      <c r="AP17" s="85" t="e">
        <f t="shared" si="4"/>
        <v>#REF!</v>
      </c>
      <c r="AQ17" s="85" t="e">
        <f t="shared" si="4"/>
        <v>#REF!</v>
      </c>
      <c r="AR17" s="85" t="e">
        <f t="shared" si="4"/>
        <v>#REF!</v>
      </c>
      <c r="AS17" s="85" t="e">
        <f t="shared" si="4"/>
        <v>#REF!</v>
      </c>
      <c r="AT17" s="85" t="e">
        <f t="shared" si="4"/>
        <v>#REF!</v>
      </c>
      <c r="AU17" s="85" t="e">
        <f t="shared" si="4"/>
        <v>#REF!</v>
      </c>
      <c r="AV17" s="85" t="e">
        <f t="shared" si="4"/>
        <v>#REF!</v>
      </c>
      <c r="AW17" s="85" t="e">
        <f t="shared" si="4"/>
        <v>#REF!</v>
      </c>
      <c r="AX17" s="85" t="e">
        <f t="shared" si="4"/>
        <v>#REF!</v>
      </c>
      <c r="AY17" s="85" t="e">
        <f t="shared" si="4"/>
        <v>#REF!</v>
      </c>
      <c r="AZ17" s="85" t="e">
        <f t="shared" si="4"/>
        <v>#REF!</v>
      </c>
      <c r="BA17" s="427" t="e">
        <f t="shared" si="4"/>
        <v>#REF!</v>
      </c>
      <c r="BB17" s="85" t="e">
        <f t="shared" si="4"/>
        <v>#REF!</v>
      </c>
      <c r="BC17" s="85" t="e">
        <f t="shared" si="4"/>
        <v>#REF!</v>
      </c>
      <c r="BD17" s="85" t="e">
        <f t="shared" si="4"/>
        <v>#REF!</v>
      </c>
      <c r="BE17" s="85" t="e">
        <f t="shared" si="4"/>
        <v>#REF!</v>
      </c>
      <c r="BF17" s="85" t="e">
        <f t="shared" si="4"/>
        <v>#REF!</v>
      </c>
      <c r="BG17" s="85" t="e">
        <f t="shared" si="4"/>
        <v>#REF!</v>
      </c>
      <c r="BH17" s="85" t="e">
        <f t="shared" si="4"/>
        <v>#REF!</v>
      </c>
      <c r="BI17" s="85" t="e">
        <f t="shared" si="4"/>
        <v>#REF!</v>
      </c>
      <c r="BJ17" s="85" t="e">
        <f t="shared" si="4"/>
        <v>#REF!</v>
      </c>
      <c r="BK17" s="85" t="e">
        <f t="shared" si="4"/>
        <v>#REF!</v>
      </c>
      <c r="BL17" s="85" t="e">
        <f t="shared" si="4"/>
        <v>#REF!</v>
      </c>
      <c r="BM17" s="85" t="e">
        <f t="shared" si="4"/>
        <v>#REF!</v>
      </c>
      <c r="BN17" s="85" t="e">
        <f t="shared" si="4"/>
        <v>#REF!</v>
      </c>
      <c r="BO17" s="85" t="e">
        <f t="shared" si="4"/>
        <v>#REF!</v>
      </c>
      <c r="BP17" s="85" t="e">
        <f t="shared" si="4"/>
        <v>#REF!</v>
      </c>
      <c r="BQ17" s="85" t="e">
        <f t="shared" si="4"/>
        <v>#REF!</v>
      </c>
      <c r="BR17" s="85" t="e">
        <f t="shared" si="4"/>
        <v>#REF!</v>
      </c>
      <c r="BS17" s="85" t="e">
        <f t="shared" ref="BS17:CS17" si="5">+BR17+1</f>
        <v>#REF!</v>
      </c>
      <c r="BT17" s="85" t="e">
        <f t="shared" si="5"/>
        <v>#REF!</v>
      </c>
      <c r="BU17" s="85" t="e">
        <f t="shared" si="5"/>
        <v>#REF!</v>
      </c>
      <c r="BV17" s="85" t="e">
        <f t="shared" si="5"/>
        <v>#REF!</v>
      </c>
      <c r="BW17" s="85" t="e">
        <f t="shared" si="5"/>
        <v>#REF!</v>
      </c>
      <c r="BX17" s="85" t="e">
        <f t="shared" si="5"/>
        <v>#REF!</v>
      </c>
      <c r="BY17" s="85" t="e">
        <f t="shared" si="5"/>
        <v>#REF!</v>
      </c>
      <c r="BZ17" s="86" t="e">
        <f t="shared" si="5"/>
        <v>#REF!</v>
      </c>
      <c r="CA17" s="85" t="e">
        <f t="shared" si="5"/>
        <v>#REF!</v>
      </c>
      <c r="CB17" s="85" t="e">
        <f t="shared" si="5"/>
        <v>#REF!</v>
      </c>
      <c r="CC17" s="85" t="e">
        <f t="shared" si="5"/>
        <v>#REF!</v>
      </c>
      <c r="CD17" s="85" t="e">
        <f t="shared" si="5"/>
        <v>#REF!</v>
      </c>
      <c r="CE17" s="85" t="e">
        <f t="shared" si="5"/>
        <v>#REF!</v>
      </c>
      <c r="CF17" s="85" t="e">
        <f t="shared" si="5"/>
        <v>#REF!</v>
      </c>
      <c r="CG17" s="85" t="e">
        <f t="shared" si="5"/>
        <v>#REF!</v>
      </c>
      <c r="CH17" s="85" t="e">
        <f t="shared" si="5"/>
        <v>#REF!</v>
      </c>
      <c r="CI17" s="85" t="e">
        <f t="shared" si="5"/>
        <v>#REF!</v>
      </c>
      <c r="CJ17" s="85" t="e">
        <f t="shared" si="5"/>
        <v>#REF!</v>
      </c>
      <c r="CK17" s="85" t="e">
        <f t="shared" si="5"/>
        <v>#REF!</v>
      </c>
      <c r="CL17" s="85" t="e">
        <f t="shared" si="5"/>
        <v>#REF!</v>
      </c>
      <c r="CM17" s="85" t="e">
        <f t="shared" si="5"/>
        <v>#REF!</v>
      </c>
      <c r="CN17" s="85" t="e">
        <f t="shared" si="5"/>
        <v>#REF!</v>
      </c>
      <c r="CO17" s="85" t="e">
        <f>+CM17+1</f>
        <v>#REF!</v>
      </c>
      <c r="CP17" s="85" t="e">
        <f>+CN17+1</f>
        <v>#REF!</v>
      </c>
      <c r="CQ17" s="85" t="e">
        <f t="shared" si="5"/>
        <v>#REF!</v>
      </c>
      <c r="CR17" s="85" t="e">
        <f t="shared" si="5"/>
        <v>#REF!</v>
      </c>
      <c r="CS17" s="85" t="e">
        <f t="shared" si="5"/>
        <v>#REF!</v>
      </c>
      <c r="CT17" s="87"/>
      <c r="CU17" s="87"/>
      <c r="CV17" s="878"/>
      <c r="CW17" s="878"/>
      <c r="CX17" s="878"/>
      <c r="CY17" s="878"/>
      <c r="CZ17" s="878"/>
      <c r="DA17" s="879"/>
      <c r="DB17" s="613"/>
      <c r="DC17" s="204">
        <v>15</v>
      </c>
      <c r="DD17" s="204"/>
      <c r="DE17" s="204">
        <v>16</v>
      </c>
      <c r="DF17" s="204"/>
      <c r="DG17" s="204">
        <v>19</v>
      </c>
      <c r="DH17" s="204"/>
      <c r="DI17" s="102">
        <v>21</v>
      </c>
      <c r="DJ17" s="204"/>
      <c r="DK17" s="204">
        <v>23</v>
      </c>
      <c r="DL17" s="204"/>
      <c r="DN17" s="601">
        <v>15</v>
      </c>
      <c r="DO17" s="601"/>
      <c r="DP17" s="601">
        <v>16</v>
      </c>
      <c r="DQ17" s="601"/>
      <c r="DR17" s="601">
        <v>19</v>
      </c>
      <c r="DS17" s="601"/>
      <c r="DT17" s="601">
        <v>21</v>
      </c>
      <c r="DU17" s="601"/>
      <c r="DV17" s="601">
        <v>23</v>
      </c>
      <c r="DW17" s="601"/>
    </row>
    <row r="18" spans="1:128" s="101" customFormat="1" ht="33" customHeight="1" thickBot="1" x14ac:dyDescent="0.25">
      <c r="A18" s="200"/>
      <c r="B18" s="1025"/>
      <c r="C18" s="124" t="s">
        <v>1</v>
      </c>
      <c r="D18" s="125"/>
      <c r="E18" s="364"/>
      <c r="F18" s="1447" t="s">
        <v>638</v>
      </c>
      <c r="G18" s="1488" t="s">
        <v>347</v>
      </c>
      <c r="H18" s="1488"/>
      <c r="I18" s="1488"/>
      <c r="J18" s="1488"/>
      <c r="K18" s="1488"/>
      <c r="L18" s="1488"/>
      <c r="M18" s="1488"/>
      <c r="N18" s="1488"/>
      <c r="O18" s="1488"/>
      <c r="P18" s="1488"/>
      <c r="Q18" s="1488"/>
      <c r="R18" s="1488"/>
      <c r="S18" s="1488"/>
      <c r="T18" s="1488"/>
      <c r="U18" s="1488"/>
      <c r="V18" s="1488"/>
      <c r="W18" s="1445"/>
      <c r="X18" s="1445"/>
      <c r="Y18" s="1488"/>
      <c r="Z18" s="1488"/>
      <c r="AA18" s="1488"/>
      <c r="AB18" s="1488"/>
      <c r="AC18" s="1488"/>
      <c r="AD18" s="1489"/>
      <c r="AE18" s="1444" t="s">
        <v>68</v>
      </c>
      <c r="AF18" s="1446"/>
      <c r="AG18" s="1476" t="s">
        <v>356</v>
      </c>
      <c r="AH18" s="1476" t="s">
        <v>13</v>
      </c>
      <c r="AI18" s="1476" t="s">
        <v>356</v>
      </c>
      <c r="AJ18" s="1476" t="s">
        <v>13</v>
      </c>
      <c r="AK18" s="1447" t="s">
        <v>599</v>
      </c>
      <c r="AL18" s="1447" t="s">
        <v>457</v>
      </c>
      <c r="AM18" s="1449" t="s">
        <v>461</v>
      </c>
      <c r="AN18" s="1447" t="s">
        <v>662</v>
      </c>
      <c r="AO18" s="1479" t="s">
        <v>348</v>
      </c>
      <c r="AP18" s="1480"/>
      <c r="AQ18" s="1480"/>
      <c r="AR18" s="1480"/>
      <c r="AS18" s="1480"/>
      <c r="AT18" s="1480"/>
      <c r="AU18" s="1480"/>
      <c r="AV18" s="1480"/>
      <c r="AW18" s="1480"/>
      <c r="AX18" s="1481"/>
      <c r="AY18" s="1481"/>
      <c r="AZ18" s="1480"/>
      <c r="BA18" s="1447" t="s">
        <v>598</v>
      </c>
      <c r="BB18" s="1470" t="s">
        <v>6</v>
      </c>
      <c r="BC18" s="1471"/>
      <c r="BD18" s="1471"/>
      <c r="BE18" s="1471"/>
      <c r="BF18" s="1471"/>
      <c r="BG18" s="1471"/>
      <c r="BH18" s="1471"/>
      <c r="BI18" s="1471"/>
      <c r="BJ18" s="1471"/>
      <c r="BK18" s="1471"/>
      <c r="BL18" s="1471"/>
      <c r="BM18" s="1472"/>
      <c r="BN18" s="1447" t="s">
        <v>600</v>
      </c>
      <c r="BO18" s="1444" t="s">
        <v>0</v>
      </c>
      <c r="BP18" s="1445"/>
      <c r="BQ18" s="1445"/>
      <c r="BR18" s="1445"/>
      <c r="BS18" s="1445"/>
      <c r="BT18" s="1445"/>
      <c r="BU18" s="1445"/>
      <c r="BV18" s="1445"/>
      <c r="BW18" s="1445"/>
      <c r="BX18" s="1445"/>
      <c r="BY18" s="1445"/>
      <c r="BZ18" s="1446"/>
      <c r="CA18" s="1447" t="s">
        <v>601</v>
      </c>
      <c r="CB18" s="1444" t="s">
        <v>220</v>
      </c>
      <c r="CC18" s="1445"/>
      <c r="CD18" s="1445"/>
      <c r="CE18" s="1445"/>
      <c r="CF18" s="1445"/>
      <c r="CG18" s="1445"/>
      <c r="CH18" s="1445"/>
      <c r="CI18" s="1445"/>
      <c r="CJ18" s="1445"/>
      <c r="CK18" s="1445"/>
      <c r="CL18" s="1445"/>
      <c r="CM18" s="1446"/>
      <c r="CN18" s="1447" t="s">
        <v>602</v>
      </c>
      <c r="CO18" s="1447" t="s">
        <v>683</v>
      </c>
      <c r="CP18" s="1449" t="s">
        <v>603</v>
      </c>
      <c r="CQ18" s="1447" t="s">
        <v>604</v>
      </c>
      <c r="CR18" s="1447" t="s">
        <v>605</v>
      </c>
      <c r="CS18" s="1447" t="s">
        <v>606</v>
      </c>
      <c r="CT18" s="201" t="s">
        <v>456</v>
      </c>
      <c r="CU18" s="201" t="s">
        <v>455</v>
      </c>
      <c r="CV18" s="1465" t="s">
        <v>691</v>
      </c>
      <c r="CW18" s="1467"/>
      <c r="CX18" s="1465" t="s">
        <v>692</v>
      </c>
      <c r="CY18" s="1466"/>
      <c r="CZ18" s="1466"/>
      <c r="DA18" s="1467"/>
      <c r="DB18" s="202"/>
      <c r="DC18" s="822" t="s">
        <v>349</v>
      </c>
      <c r="DD18" s="823" t="s">
        <v>359</v>
      </c>
      <c r="DE18" s="823" t="s">
        <v>349</v>
      </c>
      <c r="DF18" s="823" t="s">
        <v>359</v>
      </c>
      <c r="DG18" s="823" t="s">
        <v>349</v>
      </c>
      <c r="DH18" s="823" t="s">
        <v>359</v>
      </c>
      <c r="DI18" s="823" t="s">
        <v>349</v>
      </c>
      <c r="DJ18" s="823" t="s">
        <v>359</v>
      </c>
      <c r="DK18" s="823" t="s">
        <v>349</v>
      </c>
      <c r="DL18" s="823" t="s">
        <v>359</v>
      </c>
      <c r="DM18" s="824"/>
      <c r="DN18" s="203" t="s">
        <v>349</v>
      </c>
      <c r="DO18" s="203" t="s">
        <v>359</v>
      </c>
      <c r="DP18" s="823" t="s">
        <v>349</v>
      </c>
      <c r="DQ18" s="823" t="s">
        <v>359</v>
      </c>
      <c r="DR18" s="823" t="s">
        <v>349</v>
      </c>
      <c r="DS18" s="822" t="s">
        <v>359</v>
      </c>
      <c r="DT18" s="823" t="s">
        <v>349</v>
      </c>
      <c r="DU18" s="823" t="s">
        <v>359</v>
      </c>
      <c r="DV18" s="823" t="s">
        <v>349</v>
      </c>
      <c r="DW18" s="823" t="s">
        <v>359</v>
      </c>
      <c r="DX18" s="824"/>
    </row>
    <row r="19" spans="1:128" s="101" customFormat="1" ht="33.75" customHeight="1" thickBot="1" x14ac:dyDescent="0.25">
      <c r="A19" s="200"/>
      <c r="B19" s="1025"/>
      <c r="C19" s="128" t="s">
        <v>3</v>
      </c>
      <c r="D19" s="129" t="s">
        <v>15</v>
      </c>
      <c r="E19" s="365" t="s">
        <v>4</v>
      </c>
      <c r="F19" s="1477"/>
      <c r="G19" s="1487" t="s">
        <v>19</v>
      </c>
      <c r="H19" s="1489"/>
      <c r="I19" s="1487" t="s">
        <v>20</v>
      </c>
      <c r="J19" s="1489"/>
      <c r="K19" s="1487" t="s">
        <v>21</v>
      </c>
      <c r="L19" s="1489"/>
      <c r="M19" s="1487" t="s">
        <v>22</v>
      </c>
      <c r="N19" s="1489"/>
      <c r="O19" s="1487" t="s">
        <v>23</v>
      </c>
      <c r="P19" s="1489"/>
      <c r="Q19" s="1487" t="s">
        <v>24</v>
      </c>
      <c r="R19" s="1489"/>
      <c r="S19" s="1487" t="s">
        <v>25</v>
      </c>
      <c r="T19" s="1489"/>
      <c r="U19" s="1487" t="s">
        <v>26</v>
      </c>
      <c r="V19" s="1489"/>
      <c r="W19" s="1487" t="s">
        <v>27</v>
      </c>
      <c r="X19" s="1489"/>
      <c r="Y19" s="1487" t="s">
        <v>28</v>
      </c>
      <c r="Z19" s="1489"/>
      <c r="AA19" s="1487" t="s">
        <v>29</v>
      </c>
      <c r="AB19" s="1489"/>
      <c r="AC19" s="1487" t="s">
        <v>30</v>
      </c>
      <c r="AD19" s="1489"/>
      <c r="AE19" s="1451"/>
      <c r="AF19" s="1453"/>
      <c r="AG19" s="1478"/>
      <c r="AH19" s="1477"/>
      <c r="AI19" s="1478"/>
      <c r="AJ19" s="1477"/>
      <c r="AK19" s="1485"/>
      <c r="AL19" s="1485"/>
      <c r="AM19" s="1486"/>
      <c r="AN19" s="1485"/>
      <c r="AO19" s="1482"/>
      <c r="AP19" s="1483"/>
      <c r="AQ19" s="1483"/>
      <c r="AR19" s="1483"/>
      <c r="AS19" s="1483"/>
      <c r="AT19" s="1483"/>
      <c r="AU19" s="1483"/>
      <c r="AV19" s="1483"/>
      <c r="AW19" s="1483"/>
      <c r="AX19" s="1484"/>
      <c r="AY19" s="1484"/>
      <c r="AZ19" s="1483"/>
      <c r="BA19" s="1448"/>
      <c r="BB19" s="1473"/>
      <c r="BC19" s="1474"/>
      <c r="BD19" s="1474"/>
      <c r="BE19" s="1474"/>
      <c r="BF19" s="1474"/>
      <c r="BG19" s="1474"/>
      <c r="BH19" s="1474"/>
      <c r="BI19" s="1474"/>
      <c r="BJ19" s="1474"/>
      <c r="BK19" s="1474"/>
      <c r="BL19" s="1474"/>
      <c r="BM19" s="1475"/>
      <c r="BN19" s="1448"/>
      <c r="BO19" s="1451"/>
      <c r="BP19" s="1452"/>
      <c r="BQ19" s="1452"/>
      <c r="BR19" s="1452"/>
      <c r="BS19" s="1452"/>
      <c r="BT19" s="1452"/>
      <c r="BU19" s="1452"/>
      <c r="BV19" s="1452"/>
      <c r="BW19" s="1452"/>
      <c r="BX19" s="1452"/>
      <c r="BY19" s="1452"/>
      <c r="BZ19" s="1453"/>
      <c r="CA19" s="1448"/>
      <c r="CB19" s="1451"/>
      <c r="CC19" s="1452"/>
      <c r="CD19" s="1452"/>
      <c r="CE19" s="1452"/>
      <c r="CF19" s="1452"/>
      <c r="CG19" s="1452"/>
      <c r="CH19" s="1452"/>
      <c r="CI19" s="1452"/>
      <c r="CJ19" s="1452"/>
      <c r="CK19" s="1452"/>
      <c r="CL19" s="1452"/>
      <c r="CM19" s="1453"/>
      <c r="CN19" s="1448"/>
      <c r="CO19" s="1448"/>
      <c r="CP19" s="1450"/>
      <c r="CQ19" s="1448"/>
      <c r="CR19" s="1448"/>
      <c r="CS19" s="1448"/>
      <c r="CT19" s="379">
        <v>2016</v>
      </c>
      <c r="CU19" s="379">
        <v>2016</v>
      </c>
      <c r="CV19" s="1462">
        <v>2016</v>
      </c>
      <c r="CW19" s="1463"/>
      <c r="CX19" s="1462">
        <v>2016</v>
      </c>
      <c r="CY19" s="1463"/>
      <c r="CZ19" s="885">
        <v>2016</v>
      </c>
      <c r="DA19" s="885">
        <v>2016</v>
      </c>
      <c r="DB19" s="825"/>
      <c r="DC19" s="822" t="s">
        <v>350</v>
      </c>
      <c r="DD19" s="823" t="s">
        <v>358</v>
      </c>
      <c r="DE19" s="823" t="s">
        <v>353</v>
      </c>
      <c r="DF19" s="823" t="s">
        <v>358</v>
      </c>
      <c r="DG19" s="823" t="s">
        <v>352</v>
      </c>
      <c r="DH19" s="823" t="s">
        <v>358</v>
      </c>
      <c r="DI19" s="823" t="s">
        <v>354</v>
      </c>
      <c r="DJ19" s="823" t="s">
        <v>358</v>
      </c>
      <c r="DK19" s="823" t="s">
        <v>220</v>
      </c>
      <c r="DL19" s="823" t="s">
        <v>358</v>
      </c>
      <c r="DM19" s="824"/>
      <c r="DN19" s="203" t="s">
        <v>350</v>
      </c>
      <c r="DO19" s="203" t="s">
        <v>358</v>
      </c>
      <c r="DP19" s="823" t="s">
        <v>353</v>
      </c>
      <c r="DQ19" s="823" t="s">
        <v>358</v>
      </c>
      <c r="DR19" s="823" t="s">
        <v>352</v>
      </c>
      <c r="DS19" s="822" t="s">
        <v>358</v>
      </c>
      <c r="DT19" s="823" t="s">
        <v>354</v>
      </c>
      <c r="DU19" s="823" t="s">
        <v>358</v>
      </c>
      <c r="DV19" s="823" t="s">
        <v>220</v>
      </c>
      <c r="DW19" s="823" t="s">
        <v>358</v>
      </c>
      <c r="DX19" s="824"/>
    </row>
    <row r="20" spans="1:128" s="101" customFormat="1" ht="36.75" customHeight="1" thickBot="1" x14ac:dyDescent="0.25">
      <c r="A20" s="200"/>
      <c r="B20" s="1025"/>
      <c r="C20" s="92" t="s">
        <v>16</v>
      </c>
      <c r="D20" s="130"/>
      <c r="E20" s="366" t="s">
        <v>1</v>
      </c>
      <c r="F20" s="206">
        <v>1</v>
      </c>
      <c r="G20" s="88" t="s">
        <v>12</v>
      </c>
      <c r="H20" s="89" t="s">
        <v>11</v>
      </c>
      <c r="I20" s="335" t="s">
        <v>12</v>
      </c>
      <c r="J20" s="89" t="s">
        <v>11</v>
      </c>
      <c r="K20" s="88" t="s">
        <v>12</v>
      </c>
      <c r="L20" s="89" t="s">
        <v>11</v>
      </c>
      <c r="M20" s="88" t="s">
        <v>12</v>
      </c>
      <c r="N20" s="89" t="s">
        <v>11</v>
      </c>
      <c r="O20" s="88" t="s">
        <v>12</v>
      </c>
      <c r="P20" s="89" t="s">
        <v>11</v>
      </c>
      <c r="Q20" s="88" t="s">
        <v>12</v>
      </c>
      <c r="R20" s="89" t="s">
        <v>11</v>
      </c>
      <c r="S20" s="88" t="s">
        <v>12</v>
      </c>
      <c r="T20" s="89" t="s">
        <v>11</v>
      </c>
      <c r="U20" s="88" t="s">
        <v>12</v>
      </c>
      <c r="V20" s="89" t="s">
        <v>11</v>
      </c>
      <c r="W20" s="88" t="s">
        <v>12</v>
      </c>
      <c r="X20" s="89" t="s">
        <v>11</v>
      </c>
      <c r="Y20" s="88" t="s">
        <v>12</v>
      </c>
      <c r="Z20" s="89" t="s">
        <v>11</v>
      </c>
      <c r="AA20" s="88" t="s">
        <v>12</v>
      </c>
      <c r="AB20" s="89" t="s">
        <v>11</v>
      </c>
      <c r="AC20" s="88" t="s">
        <v>12</v>
      </c>
      <c r="AD20" s="89" t="s">
        <v>11</v>
      </c>
      <c r="AE20" s="88" t="s">
        <v>12</v>
      </c>
      <c r="AF20" s="89" t="s">
        <v>11</v>
      </c>
      <c r="AG20" s="92" t="s">
        <v>355</v>
      </c>
      <c r="AH20" s="1478"/>
      <c r="AI20" s="89" t="s">
        <v>355</v>
      </c>
      <c r="AJ20" s="1478"/>
      <c r="AK20" s="89">
        <v>1</v>
      </c>
      <c r="AL20" s="1448"/>
      <c r="AM20" s="1450"/>
      <c r="AN20" s="89" t="s">
        <v>663</v>
      </c>
      <c r="AO20" s="89" t="s">
        <v>19</v>
      </c>
      <c r="AP20" s="89" t="s">
        <v>20</v>
      </c>
      <c r="AQ20" s="89" t="s">
        <v>21</v>
      </c>
      <c r="AR20" s="89" t="s">
        <v>22</v>
      </c>
      <c r="AS20" s="89" t="s">
        <v>23</v>
      </c>
      <c r="AT20" s="89" t="s">
        <v>24</v>
      </c>
      <c r="AU20" s="89" t="s">
        <v>25</v>
      </c>
      <c r="AV20" s="89" t="s">
        <v>26</v>
      </c>
      <c r="AW20" s="89" t="s">
        <v>27</v>
      </c>
      <c r="AX20" s="93" t="s">
        <v>28</v>
      </c>
      <c r="AY20" s="93" t="s">
        <v>29</v>
      </c>
      <c r="AZ20" s="88" t="s">
        <v>30</v>
      </c>
      <c r="BA20" s="206">
        <v>2</v>
      </c>
      <c r="BB20" s="541" t="s">
        <v>19</v>
      </c>
      <c r="BC20" s="541" t="s">
        <v>20</v>
      </c>
      <c r="BD20" s="541" t="s">
        <v>21</v>
      </c>
      <c r="BE20" s="542" t="s">
        <v>22</v>
      </c>
      <c r="BF20" s="541" t="s">
        <v>23</v>
      </c>
      <c r="BG20" s="541" t="s">
        <v>24</v>
      </c>
      <c r="BH20" s="541" t="s">
        <v>25</v>
      </c>
      <c r="BI20" s="541" t="s">
        <v>26</v>
      </c>
      <c r="BJ20" s="541" t="s">
        <v>27</v>
      </c>
      <c r="BK20" s="543" t="s">
        <v>28</v>
      </c>
      <c r="BL20" s="543" t="s">
        <v>29</v>
      </c>
      <c r="BM20" s="544" t="s">
        <v>30</v>
      </c>
      <c r="BN20" s="206">
        <v>3</v>
      </c>
      <c r="BO20" s="88" t="s">
        <v>19</v>
      </c>
      <c r="BP20" s="89" t="s">
        <v>20</v>
      </c>
      <c r="BQ20" s="89" t="s">
        <v>21</v>
      </c>
      <c r="BR20" s="89" t="s">
        <v>22</v>
      </c>
      <c r="BS20" s="89" t="s">
        <v>23</v>
      </c>
      <c r="BT20" s="89" t="s">
        <v>24</v>
      </c>
      <c r="BU20" s="89" t="s">
        <v>25</v>
      </c>
      <c r="BV20" s="89" t="s">
        <v>26</v>
      </c>
      <c r="BW20" s="89" t="s">
        <v>27</v>
      </c>
      <c r="BX20" s="93" t="s">
        <v>28</v>
      </c>
      <c r="BY20" s="93" t="s">
        <v>29</v>
      </c>
      <c r="BZ20" s="88" t="s">
        <v>30</v>
      </c>
      <c r="CA20" s="206">
        <v>4</v>
      </c>
      <c r="CB20" s="88" t="s">
        <v>19</v>
      </c>
      <c r="CC20" s="89" t="s">
        <v>20</v>
      </c>
      <c r="CD20" s="89" t="s">
        <v>21</v>
      </c>
      <c r="CE20" s="89" t="s">
        <v>22</v>
      </c>
      <c r="CF20" s="89" t="s">
        <v>23</v>
      </c>
      <c r="CG20" s="89" t="s">
        <v>24</v>
      </c>
      <c r="CH20" s="89" t="s">
        <v>25</v>
      </c>
      <c r="CI20" s="89" t="s">
        <v>26</v>
      </c>
      <c r="CJ20" s="89" t="s">
        <v>27</v>
      </c>
      <c r="CK20" s="93" t="s">
        <v>28</v>
      </c>
      <c r="CL20" s="93" t="s">
        <v>29</v>
      </c>
      <c r="CM20" s="88" t="s">
        <v>30</v>
      </c>
      <c r="CN20" s="206">
        <v>5</v>
      </c>
      <c r="CO20" s="89"/>
      <c r="CP20" s="501" t="s">
        <v>127</v>
      </c>
      <c r="CQ20" s="89" t="s">
        <v>128</v>
      </c>
      <c r="CR20" s="89" t="s">
        <v>129</v>
      </c>
      <c r="CS20" s="89" t="s">
        <v>130</v>
      </c>
      <c r="CT20" s="108"/>
      <c r="CU20" s="108"/>
      <c r="CV20" s="886"/>
      <c r="CW20" s="886"/>
      <c r="CX20" s="886"/>
      <c r="CY20" s="886"/>
      <c r="CZ20" s="886"/>
      <c r="DA20" s="886"/>
      <c r="DB20" s="94"/>
      <c r="DC20" s="826"/>
      <c r="DD20" s="827"/>
      <c r="DE20" s="827"/>
      <c r="DF20" s="827"/>
      <c r="DG20" s="827"/>
      <c r="DH20" s="826"/>
      <c r="DI20" s="828"/>
      <c r="DJ20" s="827"/>
      <c r="DK20" s="827"/>
      <c r="DL20" s="827"/>
      <c r="DM20" s="824"/>
      <c r="DN20" s="204"/>
      <c r="DO20" s="204"/>
      <c r="DP20" s="827"/>
      <c r="DQ20" s="827"/>
      <c r="DR20" s="827"/>
      <c r="DS20" s="826"/>
      <c r="DT20" s="827"/>
      <c r="DU20" s="827"/>
      <c r="DV20" s="827"/>
      <c r="DW20" s="827"/>
      <c r="DX20" s="824"/>
    </row>
    <row r="21" spans="1:128" s="255" customFormat="1" ht="30" customHeight="1" thickBot="1" x14ac:dyDescent="0.25">
      <c r="A21" s="252"/>
      <c r="B21" s="1026"/>
      <c r="C21" s="257" t="s">
        <v>361</v>
      </c>
      <c r="D21" s="258">
        <v>10</v>
      </c>
      <c r="E21" s="367" t="s">
        <v>58</v>
      </c>
      <c r="F21" s="259">
        <f t="shared" ref="F21:AL21" si="6">+F22+F60+F135</f>
        <v>417559260000</v>
      </c>
      <c r="G21" s="259">
        <f t="shared" si="6"/>
        <v>245000000</v>
      </c>
      <c r="H21" s="259">
        <f t="shared" si="6"/>
        <v>245000000</v>
      </c>
      <c r="I21" s="259">
        <f t="shared" si="6"/>
        <v>340000000</v>
      </c>
      <c r="J21" s="259">
        <f t="shared" si="6"/>
        <v>340000000</v>
      </c>
      <c r="K21" s="259">
        <f t="shared" si="6"/>
        <v>3626082359</v>
      </c>
      <c r="L21" s="259">
        <f t="shared" si="6"/>
        <v>3626082359</v>
      </c>
      <c r="M21" s="259">
        <f t="shared" si="6"/>
        <v>100000000</v>
      </c>
      <c r="N21" s="259">
        <f t="shared" si="6"/>
        <v>100000000</v>
      </c>
      <c r="O21" s="259">
        <f t="shared" si="6"/>
        <v>285690820</v>
      </c>
      <c r="P21" s="259">
        <f t="shared" si="6"/>
        <v>285690820</v>
      </c>
      <c r="Q21" s="259">
        <f t="shared" si="6"/>
        <v>171000000</v>
      </c>
      <c r="R21" s="259">
        <f t="shared" si="6"/>
        <v>171000000</v>
      </c>
      <c r="S21" s="259">
        <f t="shared" si="6"/>
        <v>294000000</v>
      </c>
      <c r="T21" s="259">
        <f t="shared" si="6"/>
        <v>294000000</v>
      </c>
      <c r="U21" s="259">
        <f t="shared" si="6"/>
        <v>2797278553</v>
      </c>
      <c r="V21" s="259">
        <f t="shared" si="6"/>
        <v>2797278553</v>
      </c>
      <c r="W21" s="259">
        <f t="shared" si="6"/>
        <v>7940802</v>
      </c>
      <c r="X21" s="259">
        <f t="shared" si="6"/>
        <v>7940802</v>
      </c>
      <c r="Y21" s="259">
        <f t="shared" si="6"/>
        <v>37419717132</v>
      </c>
      <c r="Z21" s="259">
        <f t="shared" si="6"/>
        <v>37419717132</v>
      </c>
      <c r="AA21" s="259">
        <f t="shared" si="6"/>
        <v>0</v>
      </c>
      <c r="AB21" s="259">
        <f t="shared" si="6"/>
        <v>0</v>
      </c>
      <c r="AC21" s="259">
        <f t="shared" si="6"/>
        <v>0</v>
      </c>
      <c r="AD21" s="259">
        <f t="shared" si="6"/>
        <v>0</v>
      </c>
      <c r="AE21" s="259">
        <f t="shared" si="6"/>
        <v>45286709666</v>
      </c>
      <c r="AF21" s="259">
        <f t="shared" si="6"/>
        <v>45286709666</v>
      </c>
      <c r="AG21" s="259">
        <f t="shared" si="6"/>
        <v>11756285551</v>
      </c>
      <c r="AH21" s="259">
        <f>+AH22+AH60+AH135</f>
        <v>30800000000</v>
      </c>
      <c r="AI21" s="259">
        <f t="shared" si="6"/>
        <v>-10956285551</v>
      </c>
      <c r="AJ21" s="259">
        <f>+AJ22+AJ60+AJ135</f>
        <v>30000000000</v>
      </c>
      <c r="AK21" s="259">
        <f t="shared" si="6"/>
        <v>436602974449</v>
      </c>
      <c r="AL21" s="259">
        <f t="shared" si="6"/>
        <v>0</v>
      </c>
      <c r="AM21" s="259">
        <f>+AM22+AM60+AM135</f>
        <v>412798721778.23999</v>
      </c>
      <c r="AN21" s="259">
        <f t="shared" ref="AN21:BS21" si="7">+AN22+AN60+AN135</f>
        <v>436602974449</v>
      </c>
      <c r="AO21" s="259">
        <f t="shared" si="7"/>
        <v>274562883361.95999</v>
      </c>
      <c r="AP21" s="259">
        <f t="shared" si="7"/>
        <v>3113205560.1199999</v>
      </c>
      <c r="AQ21" s="259">
        <f t="shared" si="7"/>
        <v>1307198084</v>
      </c>
      <c r="AR21" s="259">
        <f t="shared" si="7"/>
        <v>1775559188</v>
      </c>
      <c r="AS21" s="599">
        <f>+AS22+AS60+AS135</f>
        <v>57187816426.160004</v>
      </c>
      <c r="AT21" s="259">
        <f t="shared" si="7"/>
        <v>1001526198</v>
      </c>
      <c r="AU21" s="376">
        <f t="shared" si="7"/>
        <v>1253709408</v>
      </c>
      <c r="AV21" s="259">
        <f t="shared" si="7"/>
        <v>844991688</v>
      </c>
      <c r="AW21" s="259">
        <f t="shared" si="7"/>
        <v>4748372735</v>
      </c>
      <c r="AX21" s="259">
        <f t="shared" si="7"/>
        <v>67003459129</v>
      </c>
      <c r="AY21" s="259">
        <f t="shared" si="7"/>
        <v>0</v>
      </c>
      <c r="AZ21" s="259">
        <f t="shared" si="7"/>
        <v>0</v>
      </c>
      <c r="BA21" s="259">
        <f>+BA22+BA60+BA135</f>
        <v>412798721778.23999</v>
      </c>
      <c r="BB21" s="259">
        <f t="shared" si="7"/>
        <v>121997302208.95999</v>
      </c>
      <c r="BC21" s="259">
        <f t="shared" si="7"/>
        <v>12888801081</v>
      </c>
      <c r="BD21" s="259">
        <f t="shared" si="7"/>
        <v>14894986765.5</v>
      </c>
      <c r="BE21" s="376">
        <f t="shared" si="7"/>
        <v>12453850573.050001</v>
      </c>
      <c r="BF21" s="259">
        <f t="shared" si="7"/>
        <v>13113884266.190001</v>
      </c>
      <c r="BG21" s="259">
        <f t="shared" si="7"/>
        <v>67183919309.650002</v>
      </c>
      <c r="BH21" s="259">
        <f t="shared" si="7"/>
        <v>17190329920</v>
      </c>
      <c r="BI21" s="259">
        <f t="shared" si="7"/>
        <v>14619635145.120001</v>
      </c>
      <c r="BJ21" s="259">
        <f t="shared" si="7"/>
        <v>12688783538</v>
      </c>
      <c r="BK21" s="259">
        <f t="shared" si="7"/>
        <v>24697760892</v>
      </c>
      <c r="BL21" s="259">
        <f t="shared" si="7"/>
        <v>0</v>
      </c>
      <c r="BM21" s="259">
        <f t="shared" si="7"/>
        <v>0</v>
      </c>
      <c r="BN21" s="259">
        <f t="shared" si="7"/>
        <v>311683126103.46997</v>
      </c>
      <c r="BO21" s="259">
        <f t="shared" si="7"/>
        <v>10353710309</v>
      </c>
      <c r="BP21" s="259">
        <f t="shared" si="7"/>
        <v>28007237744.709999</v>
      </c>
      <c r="BQ21" s="259">
        <f t="shared" si="7"/>
        <v>31432841378</v>
      </c>
      <c r="BR21" s="259">
        <f t="shared" si="7"/>
        <v>28523447988.290001</v>
      </c>
      <c r="BS21" s="259">
        <f t="shared" si="7"/>
        <v>30019456321</v>
      </c>
      <c r="BT21" s="259">
        <f t="shared" ref="BT21:CR21" si="8">+BT22+BT60+BT135</f>
        <v>29456713880</v>
      </c>
      <c r="BU21" s="259">
        <f t="shared" si="8"/>
        <v>40151984841</v>
      </c>
      <c r="BV21" s="259">
        <f t="shared" si="8"/>
        <v>29930960334</v>
      </c>
      <c r="BW21" s="259">
        <f t="shared" si="8"/>
        <v>29436009720</v>
      </c>
      <c r="BX21" s="259">
        <f t="shared" si="8"/>
        <v>32016873336.650002</v>
      </c>
      <c r="BY21" s="259">
        <f t="shared" si="8"/>
        <v>0</v>
      </c>
      <c r="BZ21" s="259">
        <f t="shared" si="8"/>
        <v>0</v>
      </c>
      <c r="CA21" s="259">
        <f t="shared" si="8"/>
        <v>289829636531.65002</v>
      </c>
      <c r="CB21" s="259">
        <f t="shared" si="8"/>
        <v>7566332197</v>
      </c>
      <c r="CC21" s="259">
        <f t="shared" si="8"/>
        <v>30736539736.709999</v>
      </c>
      <c r="CD21" s="259">
        <f t="shared" si="8"/>
        <v>29770373791</v>
      </c>
      <c r="CE21" s="259">
        <f t="shared" si="8"/>
        <v>30201643927.290001</v>
      </c>
      <c r="CF21" s="259">
        <f t="shared" si="8"/>
        <v>29979545404</v>
      </c>
      <c r="CG21" s="259">
        <f t="shared" si="8"/>
        <v>29472427299</v>
      </c>
      <c r="CH21" s="259">
        <f t="shared" si="8"/>
        <v>40157656416</v>
      </c>
      <c r="CI21" s="259">
        <f t="shared" si="8"/>
        <v>29643297334</v>
      </c>
      <c r="CJ21" s="259">
        <f t="shared" si="8"/>
        <v>26495694485</v>
      </c>
      <c r="CK21" s="259">
        <f t="shared" si="8"/>
        <v>33585030449.650002</v>
      </c>
      <c r="CL21" s="259">
        <f t="shared" si="8"/>
        <v>0</v>
      </c>
      <c r="CM21" s="259">
        <f t="shared" si="8"/>
        <v>0</v>
      </c>
      <c r="CN21" s="259">
        <f t="shared" si="8"/>
        <v>287608541039.65002</v>
      </c>
      <c r="CO21" s="259">
        <f>+AN21-BA21</f>
        <v>23804252670.76001</v>
      </c>
      <c r="CP21" s="376">
        <f t="shared" si="8"/>
        <v>23804252670.759998</v>
      </c>
      <c r="CQ21" s="259">
        <f>+CQ22+CQ60+CQ135</f>
        <v>101115595674.76999</v>
      </c>
      <c r="CR21" s="259">
        <f t="shared" si="8"/>
        <v>21853144662.82</v>
      </c>
      <c r="CS21" s="259">
        <f>+CS22+CS60+CS135</f>
        <v>2221095492</v>
      </c>
      <c r="CT21" s="270">
        <f>IFERROR(BA21/AN21,0)</f>
        <v>0.94547849175603682</v>
      </c>
      <c r="CU21" s="270">
        <f>IFERROR(BN21/AN21,0)</f>
        <v>0.71388227827998452</v>
      </c>
      <c r="CV21" s="887"/>
      <c r="CW21" s="876"/>
      <c r="CX21" s="887"/>
      <c r="CY21" s="876"/>
      <c r="CZ21" s="876"/>
      <c r="DA21" s="876"/>
      <c r="DB21" s="616"/>
      <c r="DC21" s="253"/>
      <c r="DD21" s="320"/>
      <c r="DE21" s="253"/>
      <c r="DF21" s="320"/>
      <c r="DG21" s="253"/>
      <c r="DH21" s="254"/>
      <c r="DI21" s="323"/>
      <c r="DJ21" s="320"/>
      <c r="DK21" s="253"/>
      <c r="DL21" s="320"/>
      <c r="DN21" s="253"/>
      <c r="DO21" s="253"/>
      <c r="DP21" s="253"/>
      <c r="DQ21" s="253"/>
      <c r="DR21" s="253"/>
      <c r="DS21" s="254"/>
      <c r="DT21" s="253"/>
      <c r="DU21" s="253"/>
      <c r="DV21" s="253"/>
      <c r="DW21" s="253"/>
    </row>
    <row r="22" spans="1:128" s="255" customFormat="1" ht="30" customHeight="1" thickBot="1" x14ac:dyDescent="0.25">
      <c r="A22" s="252"/>
      <c r="B22" s="1026"/>
      <c r="C22" s="235" t="s">
        <v>142</v>
      </c>
      <c r="D22" s="236">
        <v>10</v>
      </c>
      <c r="E22" s="368" t="s">
        <v>57</v>
      </c>
      <c r="F22" s="237">
        <f>+F23+F41+F43</f>
        <v>167051210000</v>
      </c>
      <c r="G22" s="237">
        <f t="shared" ref="G22:BU22" si="9">+G23+G41+G43</f>
        <v>0</v>
      </c>
      <c r="H22" s="237">
        <f t="shared" si="9"/>
        <v>0</v>
      </c>
      <c r="I22" s="237">
        <f t="shared" si="9"/>
        <v>0</v>
      </c>
      <c r="J22" s="237">
        <f t="shared" si="9"/>
        <v>0</v>
      </c>
      <c r="K22" s="237">
        <f t="shared" si="9"/>
        <v>0</v>
      </c>
      <c r="L22" s="237">
        <f t="shared" si="9"/>
        <v>0</v>
      </c>
      <c r="M22" s="237">
        <f t="shared" si="9"/>
        <v>0</v>
      </c>
      <c r="N22" s="237">
        <f t="shared" si="9"/>
        <v>0</v>
      </c>
      <c r="O22" s="237">
        <f t="shared" si="9"/>
        <v>0</v>
      </c>
      <c r="P22" s="237">
        <f t="shared" si="9"/>
        <v>0</v>
      </c>
      <c r="Q22" s="237">
        <f t="shared" si="9"/>
        <v>100000000</v>
      </c>
      <c r="R22" s="237">
        <f t="shared" si="9"/>
        <v>100000000</v>
      </c>
      <c r="S22" s="237">
        <f t="shared" si="9"/>
        <v>0</v>
      </c>
      <c r="T22" s="237">
        <f t="shared" si="9"/>
        <v>0</v>
      </c>
      <c r="U22" s="237">
        <f t="shared" si="9"/>
        <v>2400000000</v>
      </c>
      <c r="V22" s="237">
        <f t="shared" si="9"/>
        <v>2400000000</v>
      </c>
      <c r="W22" s="237">
        <f t="shared" si="9"/>
        <v>7940802</v>
      </c>
      <c r="X22" s="237">
        <f t="shared" si="9"/>
        <v>7940802</v>
      </c>
      <c r="Y22" s="237">
        <f t="shared" si="9"/>
        <v>7329817132</v>
      </c>
      <c r="Z22" s="237">
        <f t="shared" si="9"/>
        <v>2200000000</v>
      </c>
      <c r="AA22" s="237">
        <f t="shared" si="9"/>
        <v>0</v>
      </c>
      <c r="AB22" s="237">
        <f t="shared" si="9"/>
        <v>0</v>
      </c>
      <c r="AC22" s="237">
        <f t="shared" si="9"/>
        <v>0</v>
      </c>
      <c r="AD22" s="237">
        <f t="shared" si="9"/>
        <v>0</v>
      </c>
      <c r="AE22" s="237">
        <f t="shared" si="9"/>
        <v>9837757934</v>
      </c>
      <c r="AF22" s="237">
        <f t="shared" si="9"/>
        <v>4707940802</v>
      </c>
      <c r="AG22" s="237">
        <f t="shared" si="9"/>
        <v>145160500</v>
      </c>
      <c r="AH22" s="237">
        <f>+AH23+AH41+AH43</f>
        <v>0</v>
      </c>
      <c r="AI22" s="237">
        <f>+AI23+AI41+AI43</f>
        <v>-145160500</v>
      </c>
      <c r="AJ22" s="237">
        <f>+AJ23+AJ41+AJ43</f>
        <v>0</v>
      </c>
      <c r="AK22" s="237">
        <f t="shared" si="9"/>
        <v>161776232368</v>
      </c>
      <c r="AL22" s="237">
        <f t="shared" si="9"/>
        <v>0</v>
      </c>
      <c r="AM22" s="237">
        <f>+AM23+AM41+AM43</f>
        <v>161677134723</v>
      </c>
      <c r="AN22" s="237">
        <f>+AN23+AN41+AN43</f>
        <v>161776232368</v>
      </c>
      <c r="AO22" s="237">
        <f t="shared" si="9"/>
        <v>160753303708</v>
      </c>
      <c r="AP22" s="237">
        <f>+AP23+AP41+AP43</f>
        <v>82133333</v>
      </c>
      <c r="AQ22" s="237">
        <f>+AQ23+AQ41+AQ43</f>
        <v>0</v>
      </c>
      <c r="AR22" s="237">
        <f t="shared" ref="AR22:AZ22" si="10">+AR23+AR41+AR43</f>
        <v>165266000</v>
      </c>
      <c r="AS22" s="256">
        <f t="shared" si="10"/>
        <v>0</v>
      </c>
      <c r="AT22" s="237">
        <f t="shared" si="10"/>
        <v>67783122</v>
      </c>
      <c r="AU22" s="238">
        <f t="shared" si="10"/>
        <v>259765960</v>
      </c>
      <c r="AV22" s="237">
        <f t="shared" si="10"/>
        <v>18900000</v>
      </c>
      <c r="AW22" s="237">
        <f t="shared" si="10"/>
        <v>154102600</v>
      </c>
      <c r="AX22" s="237">
        <f t="shared" si="10"/>
        <v>175880000</v>
      </c>
      <c r="AY22" s="237">
        <f t="shared" si="10"/>
        <v>0</v>
      </c>
      <c r="AZ22" s="237">
        <f t="shared" si="10"/>
        <v>0</v>
      </c>
      <c r="BA22" s="237">
        <f>+BA23+BA41+BA43</f>
        <v>161677134723</v>
      </c>
      <c r="BB22" s="237">
        <f t="shared" si="9"/>
        <v>11102669643</v>
      </c>
      <c r="BC22" s="237">
        <f t="shared" si="9"/>
        <v>11429071758</v>
      </c>
      <c r="BD22" s="237">
        <f t="shared" si="9"/>
        <v>12241725794</v>
      </c>
      <c r="BE22" s="238">
        <f t="shared" si="9"/>
        <v>11122606960.290001</v>
      </c>
      <c r="BF22" s="237">
        <v>12263321862</v>
      </c>
      <c r="BG22" s="237">
        <f t="shared" si="9"/>
        <v>11798850167</v>
      </c>
      <c r="BH22" s="237">
        <f t="shared" si="9"/>
        <v>15402640599</v>
      </c>
      <c r="BI22" s="237">
        <f t="shared" si="9"/>
        <v>11750046740</v>
      </c>
      <c r="BJ22" s="237">
        <f t="shared" si="9"/>
        <v>12127521174</v>
      </c>
      <c r="BK22" s="237">
        <f t="shared" si="9"/>
        <v>12096970577</v>
      </c>
      <c r="BL22" s="237">
        <f t="shared" si="9"/>
        <v>0</v>
      </c>
      <c r="BM22" s="237">
        <f t="shared" si="9"/>
        <v>0</v>
      </c>
      <c r="BN22" s="237">
        <f t="shared" si="9"/>
        <v>121289297678.29001</v>
      </c>
      <c r="BO22" s="237">
        <f t="shared" si="9"/>
        <v>10026732206</v>
      </c>
      <c r="BP22" s="237">
        <f t="shared" si="9"/>
        <v>10847979333</v>
      </c>
      <c r="BQ22" s="237">
        <f t="shared" si="9"/>
        <v>12331300838</v>
      </c>
      <c r="BR22" s="237">
        <f t="shared" si="9"/>
        <v>11185659974.290001</v>
      </c>
      <c r="BS22" s="237">
        <v>12402276348</v>
      </c>
      <c r="BT22" s="237">
        <f t="shared" si="9"/>
        <v>11973868523</v>
      </c>
      <c r="BU22" s="237">
        <f t="shared" si="9"/>
        <v>15482734104</v>
      </c>
      <c r="BV22" s="237">
        <f t="shared" ref="BV22:CS22" si="11">+BV23+BV41+BV43</f>
        <v>11983103944</v>
      </c>
      <c r="BW22" s="237">
        <f t="shared" si="11"/>
        <v>12097990778</v>
      </c>
      <c r="BX22" s="237">
        <f t="shared" si="11"/>
        <v>12097194325</v>
      </c>
      <c r="BY22" s="237">
        <f t="shared" si="11"/>
        <v>0</v>
      </c>
      <c r="BZ22" s="237">
        <f t="shared" si="11"/>
        <v>0</v>
      </c>
      <c r="CA22" s="237">
        <f t="shared" si="11"/>
        <v>120382712777.29001</v>
      </c>
      <c r="CB22" s="237">
        <f t="shared" si="11"/>
        <v>7353547789</v>
      </c>
      <c r="CC22" s="237">
        <f t="shared" si="11"/>
        <v>13521163750</v>
      </c>
      <c r="CD22" s="237">
        <f t="shared" si="11"/>
        <v>12331300838</v>
      </c>
      <c r="CE22" s="237">
        <f t="shared" si="11"/>
        <v>11185659974.290001</v>
      </c>
      <c r="CF22" s="237">
        <f t="shared" si="11"/>
        <v>12356148752</v>
      </c>
      <c r="CG22" s="237">
        <f t="shared" si="11"/>
        <v>11973868523</v>
      </c>
      <c r="CH22" s="237">
        <f t="shared" si="11"/>
        <v>15482734104</v>
      </c>
      <c r="CI22" s="237">
        <f t="shared" si="11"/>
        <v>11983103944</v>
      </c>
      <c r="CJ22" s="237">
        <f t="shared" si="11"/>
        <v>12079711030</v>
      </c>
      <c r="CK22" s="237">
        <f t="shared" si="11"/>
        <v>12115474073</v>
      </c>
      <c r="CL22" s="237">
        <f t="shared" si="11"/>
        <v>0</v>
      </c>
      <c r="CM22" s="237">
        <f t="shared" si="11"/>
        <v>0</v>
      </c>
      <c r="CN22" s="237">
        <f t="shared" si="11"/>
        <v>120382712777.29001</v>
      </c>
      <c r="CO22" s="237">
        <f t="shared" ref="CO22:CO82" si="12">+AN22-BA22</f>
        <v>99097645</v>
      </c>
      <c r="CP22" s="238">
        <f t="shared" si="11"/>
        <v>99097645</v>
      </c>
      <c r="CQ22" s="237">
        <f t="shared" si="11"/>
        <v>40387837044.709999</v>
      </c>
      <c r="CR22" s="237">
        <f t="shared" si="11"/>
        <v>906584901</v>
      </c>
      <c r="CS22" s="237">
        <f t="shared" si="11"/>
        <v>0</v>
      </c>
      <c r="CT22" s="271">
        <f t="shared" ref="CT22:CT85" si="13">IFERROR(BA22/AN22,0)</f>
        <v>0.99938744002410329</v>
      </c>
      <c r="CU22" s="271">
        <f t="shared" ref="CU22:CU85" si="14">IFERROR(BN22/AN22,0)</f>
        <v>0.749734963553778</v>
      </c>
      <c r="CV22" s="888">
        <f>+BN22/$BN$22</f>
        <v>1</v>
      </c>
      <c r="CW22" s="876"/>
      <c r="CX22" s="888">
        <f>+BK22/$BK$22</f>
        <v>1</v>
      </c>
      <c r="CY22" s="876"/>
      <c r="CZ22" s="876"/>
      <c r="DA22" s="876"/>
      <c r="DB22" s="616"/>
      <c r="DC22" s="253"/>
      <c r="DD22" s="320"/>
      <c r="DE22" s="253"/>
      <c r="DF22" s="320"/>
      <c r="DG22" s="253"/>
      <c r="DH22" s="254"/>
      <c r="DI22" s="323"/>
      <c r="DJ22" s="320"/>
      <c r="DK22" s="253"/>
      <c r="DL22" s="320"/>
      <c r="DN22" s="253"/>
      <c r="DO22" s="253"/>
      <c r="DP22" s="253"/>
      <c r="DQ22" s="253"/>
      <c r="DR22" s="253"/>
      <c r="DS22" s="254"/>
      <c r="DT22" s="253"/>
      <c r="DU22" s="253"/>
      <c r="DV22" s="253"/>
      <c r="DW22" s="253"/>
    </row>
    <row r="23" spans="1:128" s="180" customFormat="1" ht="20.25" customHeight="1" outlineLevel="1" thickBot="1" x14ac:dyDescent="0.3">
      <c r="A23" s="448"/>
      <c r="B23" s="1023"/>
      <c r="C23" s="490" t="s">
        <v>623</v>
      </c>
      <c r="D23" s="491">
        <v>10</v>
      </c>
      <c r="E23" s="492" t="s">
        <v>661</v>
      </c>
      <c r="F23" s="493">
        <f t="shared" ref="F23:AL23" si="15">+F24+F28+F30+F37+F40</f>
        <v>122684000000</v>
      </c>
      <c r="G23" s="494">
        <f t="shared" si="15"/>
        <v>0</v>
      </c>
      <c r="H23" s="493">
        <f t="shared" si="15"/>
        <v>0</v>
      </c>
      <c r="I23" s="494">
        <f t="shared" si="15"/>
        <v>0</v>
      </c>
      <c r="J23" s="493">
        <f t="shared" si="15"/>
        <v>0</v>
      </c>
      <c r="K23" s="494">
        <f t="shared" si="15"/>
        <v>0</v>
      </c>
      <c r="L23" s="493">
        <f t="shared" si="15"/>
        <v>0</v>
      </c>
      <c r="M23" s="494">
        <f t="shared" si="15"/>
        <v>0</v>
      </c>
      <c r="N23" s="493">
        <f t="shared" si="15"/>
        <v>0</v>
      </c>
      <c r="O23" s="494">
        <f t="shared" si="15"/>
        <v>0</v>
      </c>
      <c r="P23" s="493">
        <f t="shared" si="15"/>
        <v>0</v>
      </c>
      <c r="Q23" s="494">
        <f t="shared" si="15"/>
        <v>100000000</v>
      </c>
      <c r="R23" s="493">
        <f t="shared" si="15"/>
        <v>100000000</v>
      </c>
      <c r="S23" s="494">
        <f t="shared" si="15"/>
        <v>0</v>
      </c>
      <c r="T23" s="493">
        <f t="shared" si="15"/>
        <v>0</v>
      </c>
      <c r="U23" s="494">
        <f t="shared" si="15"/>
        <v>1800000000</v>
      </c>
      <c r="V23" s="493">
        <f t="shared" si="15"/>
        <v>1800000000</v>
      </c>
      <c r="W23" s="494">
        <f t="shared" si="15"/>
        <v>7195202</v>
      </c>
      <c r="X23" s="493">
        <f t="shared" si="15"/>
        <v>7940802</v>
      </c>
      <c r="Y23" s="494">
        <f t="shared" si="15"/>
        <v>5844817132</v>
      </c>
      <c r="Z23" s="493">
        <f t="shared" si="15"/>
        <v>1350000000</v>
      </c>
      <c r="AA23" s="494">
        <f t="shared" si="15"/>
        <v>0</v>
      </c>
      <c r="AB23" s="493">
        <f t="shared" si="15"/>
        <v>0</v>
      </c>
      <c r="AC23" s="494">
        <f t="shared" si="15"/>
        <v>0</v>
      </c>
      <c r="AD23" s="493">
        <f t="shared" si="15"/>
        <v>0</v>
      </c>
      <c r="AE23" s="494">
        <f t="shared" si="15"/>
        <v>7752012334</v>
      </c>
      <c r="AF23" s="493">
        <f t="shared" si="15"/>
        <v>3257940802</v>
      </c>
      <c r="AG23" s="493">
        <f t="shared" si="15"/>
        <v>0</v>
      </c>
      <c r="AH23" s="493">
        <f>+AH24+AH28+AH30+AH37+AH40</f>
        <v>0</v>
      </c>
      <c r="AI23" s="493">
        <f t="shared" si="15"/>
        <v>0</v>
      </c>
      <c r="AJ23" s="493">
        <f>+AJ24+AJ28+AJ30+AJ37+AJ40</f>
        <v>0</v>
      </c>
      <c r="AK23" s="493">
        <f t="shared" si="15"/>
        <v>118189928468</v>
      </c>
      <c r="AL23" s="493">
        <f t="shared" si="15"/>
        <v>0</v>
      </c>
      <c r="AM23" s="493">
        <f t="shared" ref="AM23:BF23" si="16">+AM24+AM28+AM30+AM37+AM40</f>
        <v>118167443266</v>
      </c>
      <c r="AN23" s="493">
        <f t="shared" si="16"/>
        <v>118189928468</v>
      </c>
      <c r="AO23" s="493">
        <f t="shared" si="16"/>
        <v>118166697666</v>
      </c>
      <c r="AP23" s="493">
        <f t="shared" si="16"/>
        <v>0</v>
      </c>
      <c r="AQ23" s="493">
        <f t="shared" si="16"/>
        <v>0</v>
      </c>
      <c r="AR23" s="493">
        <f t="shared" si="16"/>
        <v>0</v>
      </c>
      <c r="AS23" s="494">
        <f t="shared" si="16"/>
        <v>0</v>
      </c>
      <c r="AT23" s="493">
        <f t="shared" si="16"/>
        <v>0</v>
      </c>
      <c r="AU23" s="572">
        <f t="shared" si="16"/>
        <v>0</v>
      </c>
      <c r="AV23" s="496">
        <f t="shared" si="16"/>
        <v>0</v>
      </c>
      <c r="AW23" s="496">
        <f t="shared" si="16"/>
        <v>745600</v>
      </c>
      <c r="AX23" s="496">
        <f t="shared" si="16"/>
        <v>0</v>
      </c>
      <c r="AY23" s="496">
        <f t="shared" si="16"/>
        <v>0</v>
      </c>
      <c r="AZ23" s="497">
        <f t="shared" si="16"/>
        <v>0</v>
      </c>
      <c r="BA23" s="493">
        <f t="shared" si="16"/>
        <v>118167443266</v>
      </c>
      <c r="BB23" s="493">
        <f t="shared" si="16"/>
        <v>7350188955</v>
      </c>
      <c r="BC23" s="493">
        <f t="shared" si="16"/>
        <v>7990640313</v>
      </c>
      <c r="BD23" s="493">
        <f t="shared" si="16"/>
        <v>9132267035</v>
      </c>
      <c r="BE23" s="493">
        <f t="shared" si="16"/>
        <v>8203937560</v>
      </c>
      <c r="BF23" s="493">
        <f t="shared" si="16"/>
        <v>9245777900</v>
      </c>
      <c r="BG23" s="493">
        <f t="shared" ref="BG23:BM23" si="17">+BG24+BG28+BG30+BG37+BG40</f>
        <v>8809357925</v>
      </c>
      <c r="BH23" s="493">
        <f t="shared" si="17"/>
        <v>12011739929</v>
      </c>
      <c r="BI23" s="493">
        <f t="shared" si="17"/>
        <v>8662469994</v>
      </c>
      <c r="BJ23" s="493">
        <f t="shared" si="17"/>
        <v>8912458176</v>
      </c>
      <c r="BK23" s="493">
        <f t="shared" si="17"/>
        <v>8877386257</v>
      </c>
      <c r="BL23" s="493">
        <f t="shared" si="17"/>
        <v>0</v>
      </c>
      <c r="BM23" s="493">
        <f t="shared" si="17"/>
        <v>0</v>
      </c>
      <c r="BN23" s="493">
        <f t="shared" ref="BN23:CS23" si="18">+BN24+BN28+BN30+BN37+BN40</f>
        <v>89196224044</v>
      </c>
      <c r="BO23" s="495">
        <f t="shared" si="18"/>
        <v>7350188955</v>
      </c>
      <c r="BP23" s="496">
        <f t="shared" si="18"/>
        <v>7990640313</v>
      </c>
      <c r="BQ23" s="496">
        <f t="shared" si="18"/>
        <v>9132267035</v>
      </c>
      <c r="BR23" s="496">
        <f t="shared" si="18"/>
        <v>8203937560</v>
      </c>
      <c r="BS23" s="496">
        <f t="shared" si="18"/>
        <v>9245777900</v>
      </c>
      <c r="BT23" s="496">
        <f t="shared" si="18"/>
        <v>8809357925</v>
      </c>
      <c r="BU23" s="496">
        <f t="shared" si="18"/>
        <v>12011739929</v>
      </c>
      <c r="BV23" s="496">
        <f t="shared" si="18"/>
        <v>8662469994</v>
      </c>
      <c r="BW23" s="496">
        <f t="shared" si="18"/>
        <v>8912458176</v>
      </c>
      <c r="BX23" s="496">
        <f t="shared" si="18"/>
        <v>8877386257</v>
      </c>
      <c r="BY23" s="496">
        <f t="shared" si="18"/>
        <v>0</v>
      </c>
      <c r="BZ23" s="497">
        <f t="shared" si="18"/>
        <v>0</v>
      </c>
      <c r="CA23" s="493">
        <f t="shared" si="18"/>
        <v>89196224044</v>
      </c>
      <c r="CB23" s="495">
        <f t="shared" si="18"/>
        <v>7348619081</v>
      </c>
      <c r="CC23" s="496">
        <f t="shared" si="18"/>
        <v>7992210187</v>
      </c>
      <c r="CD23" s="496">
        <f t="shared" si="18"/>
        <v>9132267035</v>
      </c>
      <c r="CE23" s="496">
        <f t="shared" si="18"/>
        <v>8203937560</v>
      </c>
      <c r="CF23" s="496">
        <f t="shared" si="18"/>
        <v>9245777900</v>
      </c>
      <c r="CG23" s="496">
        <f t="shared" si="18"/>
        <v>8809357925</v>
      </c>
      <c r="CH23" s="496">
        <f t="shared" si="18"/>
        <v>12011739929</v>
      </c>
      <c r="CI23" s="496">
        <f t="shared" si="18"/>
        <v>8662469994</v>
      </c>
      <c r="CJ23" s="496">
        <f t="shared" si="18"/>
        <v>8896374828</v>
      </c>
      <c r="CK23" s="496">
        <f t="shared" si="18"/>
        <v>8893469605</v>
      </c>
      <c r="CL23" s="496">
        <f t="shared" si="18"/>
        <v>0</v>
      </c>
      <c r="CM23" s="497">
        <f t="shared" si="18"/>
        <v>0</v>
      </c>
      <c r="CN23" s="493">
        <f t="shared" si="18"/>
        <v>89196224044</v>
      </c>
      <c r="CO23" s="493">
        <f t="shared" si="12"/>
        <v>22485202</v>
      </c>
      <c r="CP23" s="572">
        <f t="shared" si="18"/>
        <v>22485202</v>
      </c>
      <c r="CQ23" s="496">
        <f t="shared" si="18"/>
        <v>28971219222</v>
      </c>
      <c r="CR23" s="496">
        <f t="shared" si="18"/>
        <v>0</v>
      </c>
      <c r="CS23" s="496">
        <f t="shared" si="18"/>
        <v>0</v>
      </c>
      <c r="CT23" s="498">
        <f t="shared" si="13"/>
        <v>0.99980975365421187</v>
      </c>
      <c r="CU23" s="499">
        <f t="shared" si="14"/>
        <v>0.75468548970439508</v>
      </c>
      <c r="CV23" s="888">
        <f>+BN23/$BN$22</f>
        <v>0.73540061449267957</v>
      </c>
      <c r="CW23" s="889"/>
      <c r="CX23" s="888">
        <f>+BK23/$BK$22</f>
        <v>0.73385201695692281</v>
      </c>
      <c r="CY23" s="889"/>
      <c r="CZ23" s="889"/>
      <c r="DA23" s="876"/>
      <c r="DB23" s="526"/>
      <c r="DC23" s="178"/>
      <c r="DD23" s="320"/>
      <c r="DE23" s="253"/>
      <c r="DF23" s="320"/>
      <c r="DG23" s="253"/>
      <c r="DH23" s="254"/>
      <c r="DI23" s="323"/>
      <c r="DJ23" s="320"/>
      <c r="DK23" s="253"/>
      <c r="DL23" s="320"/>
      <c r="DN23" s="178"/>
      <c r="DO23" s="178"/>
      <c r="DP23" s="178"/>
      <c r="DQ23" s="178"/>
      <c r="DR23" s="178"/>
      <c r="DS23" s="179"/>
      <c r="DT23" s="178"/>
      <c r="DU23" s="178"/>
      <c r="DV23" s="178"/>
      <c r="DW23" s="178"/>
    </row>
    <row r="24" spans="1:128" s="180" customFormat="1" ht="20.25" customHeight="1" outlineLevel="2" thickBot="1" x14ac:dyDescent="0.3">
      <c r="A24" s="466"/>
      <c r="B24" s="1023"/>
      <c r="C24" s="468" t="s">
        <v>607</v>
      </c>
      <c r="D24" s="469">
        <v>10</v>
      </c>
      <c r="E24" s="470" t="s">
        <v>608</v>
      </c>
      <c r="F24" s="471">
        <f t="shared" ref="F24:AL24" si="19">+SUM(F25:F27)</f>
        <v>95112000000</v>
      </c>
      <c r="G24" s="472">
        <f t="shared" si="19"/>
        <v>0</v>
      </c>
      <c r="H24" s="471">
        <f t="shared" si="19"/>
        <v>0</v>
      </c>
      <c r="I24" s="472">
        <f t="shared" si="19"/>
        <v>0</v>
      </c>
      <c r="J24" s="471">
        <f t="shared" si="19"/>
        <v>0</v>
      </c>
      <c r="K24" s="472">
        <f t="shared" si="19"/>
        <v>0</v>
      </c>
      <c r="L24" s="471">
        <f t="shared" si="19"/>
        <v>0</v>
      </c>
      <c r="M24" s="472">
        <f t="shared" si="19"/>
        <v>0</v>
      </c>
      <c r="N24" s="471">
        <f t="shared" si="19"/>
        <v>0</v>
      </c>
      <c r="O24" s="472">
        <f t="shared" si="19"/>
        <v>0</v>
      </c>
      <c r="P24" s="471">
        <f t="shared" si="19"/>
        <v>0</v>
      </c>
      <c r="Q24" s="472">
        <f t="shared" si="19"/>
        <v>0</v>
      </c>
      <c r="R24" s="471">
        <f t="shared" si="19"/>
        <v>0</v>
      </c>
      <c r="S24" s="472">
        <f t="shared" si="19"/>
        <v>0</v>
      </c>
      <c r="T24" s="471">
        <f t="shared" si="19"/>
        <v>0</v>
      </c>
      <c r="U24" s="472">
        <f t="shared" si="19"/>
        <v>1050000000</v>
      </c>
      <c r="V24" s="471">
        <f t="shared" si="19"/>
        <v>1050000000</v>
      </c>
      <c r="W24" s="472">
        <f t="shared" si="19"/>
        <v>0</v>
      </c>
      <c r="X24" s="471">
        <f t="shared" si="19"/>
        <v>0</v>
      </c>
      <c r="Y24" s="472">
        <f t="shared" si="19"/>
        <v>4539817132</v>
      </c>
      <c r="Z24" s="471">
        <f t="shared" si="19"/>
        <v>0</v>
      </c>
      <c r="AA24" s="472">
        <f t="shared" si="19"/>
        <v>0</v>
      </c>
      <c r="AB24" s="471">
        <f t="shared" si="19"/>
        <v>0</v>
      </c>
      <c r="AC24" s="472">
        <f t="shared" si="19"/>
        <v>0</v>
      </c>
      <c r="AD24" s="471">
        <f t="shared" si="19"/>
        <v>0</v>
      </c>
      <c r="AE24" s="472">
        <f t="shared" si="19"/>
        <v>5589817132</v>
      </c>
      <c r="AF24" s="471">
        <f t="shared" si="19"/>
        <v>1050000000</v>
      </c>
      <c r="AG24" s="471">
        <f t="shared" si="19"/>
        <v>0</v>
      </c>
      <c r="AH24" s="471">
        <f>+SUM(AH25:AH27)</f>
        <v>0</v>
      </c>
      <c r="AI24" s="471">
        <f t="shared" si="19"/>
        <v>0</v>
      </c>
      <c r="AJ24" s="471">
        <f>+SUM(AJ25:AJ27)</f>
        <v>0</v>
      </c>
      <c r="AK24" s="471">
        <f t="shared" si="19"/>
        <v>90572182868</v>
      </c>
      <c r="AL24" s="471">
        <f t="shared" si="19"/>
        <v>0</v>
      </c>
      <c r="AM24" s="471">
        <f t="shared" ref="AM24:BR24" si="20">+SUM(AM25:AM27)</f>
        <v>90572182868</v>
      </c>
      <c r="AN24" s="471">
        <f t="shared" si="20"/>
        <v>90572182868</v>
      </c>
      <c r="AO24" s="471">
        <f t="shared" si="20"/>
        <v>90572182868</v>
      </c>
      <c r="AP24" s="471">
        <f t="shared" si="20"/>
        <v>0</v>
      </c>
      <c r="AQ24" s="471">
        <f t="shared" si="20"/>
        <v>0</v>
      </c>
      <c r="AR24" s="471">
        <f t="shared" si="20"/>
        <v>0</v>
      </c>
      <c r="AS24" s="472">
        <f t="shared" si="20"/>
        <v>0</v>
      </c>
      <c r="AT24" s="471">
        <f t="shared" si="20"/>
        <v>0</v>
      </c>
      <c r="AU24" s="476">
        <f t="shared" si="20"/>
        <v>0</v>
      </c>
      <c r="AV24" s="474">
        <f t="shared" si="20"/>
        <v>0</v>
      </c>
      <c r="AW24" s="474">
        <f t="shared" si="20"/>
        <v>0</v>
      </c>
      <c r="AX24" s="474">
        <f t="shared" si="20"/>
        <v>0</v>
      </c>
      <c r="AY24" s="474">
        <f t="shared" si="20"/>
        <v>0</v>
      </c>
      <c r="AZ24" s="475">
        <f t="shared" si="20"/>
        <v>0</v>
      </c>
      <c r="BA24" s="471">
        <f t="shared" si="20"/>
        <v>90572182868</v>
      </c>
      <c r="BB24" s="471">
        <f t="shared" si="20"/>
        <v>6243900921</v>
      </c>
      <c r="BC24" s="471">
        <f t="shared" si="20"/>
        <v>6922947362</v>
      </c>
      <c r="BD24" s="471">
        <f t="shared" si="20"/>
        <v>7941953390</v>
      </c>
      <c r="BE24" s="476">
        <f t="shared" si="20"/>
        <v>7200703119</v>
      </c>
      <c r="BF24" s="474">
        <f t="shared" si="20"/>
        <v>7923862572</v>
      </c>
      <c r="BG24" s="474">
        <f t="shared" si="20"/>
        <v>7551652781</v>
      </c>
      <c r="BH24" s="474">
        <f t="shared" si="20"/>
        <v>7208962708</v>
      </c>
      <c r="BI24" s="474">
        <f t="shared" si="20"/>
        <v>7555768616</v>
      </c>
      <c r="BJ24" s="474">
        <f t="shared" si="20"/>
        <v>7598952349</v>
      </c>
      <c r="BK24" s="474">
        <f t="shared" si="20"/>
        <v>7481239761</v>
      </c>
      <c r="BL24" s="474">
        <f>+SUM(BL25:BL27)</f>
        <v>0</v>
      </c>
      <c r="BM24" s="475">
        <f t="shared" si="20"/>
        <v>0</v>
      </c>
      <c r="BN24" s="471">
        <f t="shared" si="20"/>
        <v>73629943579</v>
      </c>
      <c r="BO24" s="473">
        <f t="shared" si="20"/>
        <v>6243900921</v>
      </c>
      <c r="BP24" s="474">
        <f t="shared" si="20"/>
        <v>6922947362</v>
      </c>
      <c r="BQ24" s="474">
        <f t="shared" si="20"/>
        <v>7941953390</v>
      </c>
      <c r="BR24" s="474">
        <f t="shared" si="20"/>
        <v>7200703119</v>
      </c>
      <c r="BS24" s="474">
        <f t="shared" ref="BS24:CS24" si="21">+SUM(BS25:BS27)</f>
        <v>7923862572</v>
      </c>
      <c r="BT24" s="474">
        <f t="shared" si="21"/>
        <v>7551652781</v>
      </c>
      <c r="BU24" s="474">
        <f t="shared" si="21"/>
        <v>7208962708</v>
      </c>
      <c r="BV24" s="474">
        <f t="shared" si="21"/>
        <v>7555768616</v>
      </c>
      <c r="BW24" s="474">
        <f t="shared" si="21"/>
        <v>7598952349</v>
      </c>
      <c r="BX24" s="474">
        <f t="shared" si="21"/>
        <v>7481239761</v>
      </c>
      <c r="BY24" s="474">
        <f t="shared" si="21"/>
        <v>0</v>
      </c>
      <c r="BZ24" s="475">
        <f t="shared" si="21"/>
        <v>0</v>
      </c>
      <c r="CA24" s="471">
        <f t="shared" si="21"/>
        <v>73629943579</v>
      </c>
      <c r="CB24" s="473">
        <f t="shared" si="21"/>
        <v>6242331047</v>
      </c>
      <c r="CC24" s="474">
        <f t="shared" si="21"/>
        <v>6924517236</v>
      </c>
      <c r="CD24" s="474">
        <f t="shared" si="21"/>
        <v>7941953390</v>
      </c>
      <c r="CE24" s="474">
        <f t="shared" si="21"/>
        <v>7200703119</v>
      </c>
      <c r="CF24" s="474">
        <f t="shared" si="21"/>
        <v>7923862572</v>
      </c>
      <c r="CG24" s="474">
        <f t="shared" si="21"/>
        <v>7551652781</v>
      </c>
      <c r="CH24" s="474">
        <f t="shared" si="21"/>
        <v>7208962708</v>
      </c>
      <c r="CI24" s="474">
        <f t="shared" si="21"/>
        <v>7555768616</v>
      </c>
      <c r="CJ24" s="474">
        <f t="shared" si="21"/>
        <v>7586544188</v>
      </c>
      <c r="CK24" s="474">
        <f t="shared" si="21"/>
        <v>7493647922</v>
      </c>
      <c r="CL24" s="474">
        <f t="shared" si="21"/>
        <v>0</v>
      </c>
      <c r="CM24" s="475">
        <f t="shared" si="21"/>
        <v>0</v>
      </c>
      <c r="CN24" s="471">
        <f t="shared" si="21"/>
        <v>73629943579</v>
      </c>
      <c r="CO24" s="471">
        <f t="shared" si="12"/>
        <v>0</v>
      </c>
      <c r="CP24" s="476">
        <f t="shared" si="21"/>
        <v>0</v>
      </c>
      <c r="CQ24" s="474">
        <f t="shared" si="21"/>
        <v>16942239289</v>
      </c>
      <c r="CR24" s="474">
        <f t="shared" si="21"/>
        <v>0</v>
      </c>
      <c r="CS24" s="474">
        <f t="shared" si="21"/>
        <v>0</v>
      </c>
      <c r="CT24" s="477">
        <f t="shared" si="13"/>
        <v>1</v>
      </c>
      <c r="CU24" s="478">
        <f t="shared" si="14"/>
        <v>0.81294213352799904</v>
      </c>
      <c r="CV24" s="888">
        <f>+BN24/$BN$23</f>
        <v>0.82548274176582581</v>
      </c>
      <c r="CW24" s="1458">
        <f>+SUM(CV24:CV37)</f>
        <v>0.99999164090175352</v>
      </c>
      <c r="CX24" s="888">
        <f>+BK24/$BK$23</f>
        <v>0.84273000457774272</v>
      </c>
      <c r="CY24" s="1458">
        <f>+SUM(CX24:CX37)</f>
        <v>1</v>
      </c>
      <c r="CZ24" s="889"/>
      <c r="DA24" s="876"/>
      <c r="DB24" s="526"/>
      <c r="DC24" s="178"/>
      <c r="DD24" s="320"/>
      <c r="DE24" s="253"/>
      <c r="DF24" s="320"/>
      <c r="DG24" s="253"/>
      <c r="DH24" s="254"/>
      <c r="DI24" s="323"/>
      <c r="DJ24" s="320"/>
      <c r="DK24" s="253"/>
      <c r="DL24" s="320"/>
      <c r="DN24" s="178"/>
      <c r="DO24" s="178"/>
      <c r="DP24" s="178"/>
      <c r="DQ24" s="178"/>
      <c r="DR24" s="178"/>
      <c r="DS24" s="179"/>
      <c r="DT24" s="178"/>
      <c r="DU24" s="178"/>
      <c r="DV24" s="178"/>
      <c r="DW24" s="178"/>
    </row>
    <row r="25" spans="1:128" s="146" customFormat="1" ht="18" customHeight="1" outlineLevel="3" thickBot="1" x14ac:dyDescent="0.25">
      <c r="A25" s="419"/>
      <c r="B25" s="1022" t="str">
        <f>+C25&amp;D25</f>
        <v>A-1-0-1-1-110</v>
      </c>
      <c r="C25" s="503" t="s">
        <v>463</v>
      </c>
      <c r="D25" s="504" t="s">
        <v>417</v>
      </c>
      <c r="E25" s="505" t="s">
        <v>362</v>
      </c>
      <c r="F25" s="167">
        <v>89078068161</v>
      </c>
      <c r="G25" s="421"/>
      <c r="H25" s="420"/>
      <c r="I25" s="421"/>
      <c r="J25" s="420"/>
      <c r="K25" s="421"/>
      <c r="L25" s="420"/>
      <c r="M25" s="421"/>
      <c r="N25" s="420"/>
      <c r="O25" s="508"/>
      <c r="P25" s="167"/>
      <c r="Q25" s="508"/>
      <c r="R25" s="167"/>
      <c r="S25" s="161"/>
      <c r="T25" s="160"/>
      <c r="U25" s="508">
        <v>1050000000</v>
      </c>
      <c r="V25" s="167"/>
      <c r="W25" s="161"/>
      <c r="X25" s="160"/>
      <c r="Y25" s="508">
        <f>129817132+2200000000+1900000000</f>
        <v>4229817132</v>
      </c>
      <c r="Z25" s="167"/>
      <c r="AA25" s="421"/>
      <c r="AB25" s="420"/>
      <c r="AC25" s="421"/>
      <c r="AD25" s="420"/>
      <c r="AE25" s="508">
        <f t="shared" ref="AE25:AF27" si="22">+G25+I25+K25+M25+O25+Q25+S25+U25+W25+Y25+AA25+AC25</f>
        <v>5279817132</v>
      </c>
      <c r="AF25" s="167">
        <f t="shared" si="22"/>
        <v>0</v>
      </c>
      <c r="AG25" s="566"/>
      <c r="AH25" s="566"/>
      <c r="AI25" s="566">
        <f>+-AG25+AH25</f>
        <v>0</v>
      </c>
      <c r="AJ25" s="566"/>
      <c r="AK25" s="167">
        <f>+F25-AE25+AF25+AI25</f>
        <v>83798251029</v>
      </c>
      <c r="AL25" s="167"/>
      <c r="AM25" s="167">
        <f>+AL25+BA25</f>
        <v>83798251029</v>
      </c>
      <c r="AN25" s="167">
        <f>+AK25-AL25</f>
        <v>83798251029</v>
      </c>
      <c r="AO25" s="167">
        <v>83798251029</v>
      </c>
      <c r="AP25" s="167">
        <v>0</v>
      </c>
      <c r="AQ25" s="167">
        <v>0</v>
      </c>
      <c r="AR25" s="167">
        <v>0</v>
      </c>
      <c r="AS25" s="508">
        <v>0</v>
      </c>
      <c r="AT25" s="167">
        <v>0</v>
      </c>
      <c r="AU25" s="196">
        <v>0</v>
      </c>
      <c r="AV25" s="172">
        <v>0</v>
      </c>
      <c r="AW25" s="172">
        <v>0</v>
      </c>
      <c r="AX25" s="172">
        <v>0</v>
      </c>
      <c r="AY25" s="172"/>
      <c r="AZ25" s="510"/>
      <c r="BA25" s="167">
        <f>+SUM(AO25:AZ25)</f>
        <v>83798251029</v>
      </c>
      <c r="BB25" s="167">
        <v>5793369313</v>
      </c>
      <c r="BC25" s="167">
        <v>6710556792</v>
      </c>
      <c r="BD25" s="167">
        <v>7472401597</v>
      </c>
      <c r="BE25" s="196">
        <v>6916149265</v>
      </c>
      <c r="BF25" s="172">
        <v>7062307800</v>
      </c>
      <c r="BG25" s="172">
        <v>6740119226</v>
      </c>
      <c r="BH25" s="172">
        <v>6735032456</v>
      </c>
      <c r="BI25" s="172">
        <v>7102799505</v>
      </c>
      <c r="BJ25" s="172">
        <v>7163874116</v>
      </c>
      <c r="BK25" s="172">
        <v>7100031044</v>
      </c>
      <c r="BL25" s="172"/>
      <c r="BM25" s="510"/>
      <c r="BN25" s="167">
        <f>+SUM(BB25:BM25)</f>
        <v>68796641114</v>
      </c>
      <c r="BO25" s="509">
        <v>5793369313</v>
      </c>
      <c r="BP25" s="172">
        <v>6710556792</v>
      </c>
      <c r="BQ25" s="172">
        <v>7472401597</v>
      </c>
      <c r="BR25" s="172">
        <v>6916149265</v>
      </c>
      <c r="BS25" s="172">
        <v>7062307800</v>
      </c>
      <c r="BT25" s="172">
        <v>6740119226</v>
      </c>
      <c r="BU25" s="172">
        <v>6735032456</v>
      </c>
      <c r="BV25" s="172">
        <v>7102799505</v>
      </c>
      <c r="BW25" s="172">
        <v>7163874116</v>
      </c>
      <c r="BX25" s="172">
        <v>7100031044</v>
      </c>
      <c r="BY25" s="172"/>
      <c r="BZ25" s="510"/>
      <c r="CA25" s="167">
        <f>+SUM(BO25:BZ25)</f>
        <v>68796641114</v>
      </c>
      <c r="CB25" s="509">
        <v>5791799439</v>
      </c>
      <c r="CC25" s="172">
        <v>6712126666</v>
      </c>
      <c r="CD25" s="172">
        <v>7472401597</v>
      </c>
      <c r="CE25" s="172">
        <v>6916149265</v>
      </c>
      <c r="CF25" s="172">
        <v>7062307800</v>
      </c>
      <c r="CG25" s="172">
        <v>6740119226</v>
      </c>
      <c r="CH25" s="172">
        <v>6735032456</v>
      </c>
      <c r="CI25" s="172">
        <v>7102799505</v>
      </c>
      <c r="CJ25" s="172">
        <v>7151465955</v>
      </c>
      <c r="CK25" s="172">
        <v>7112439205</v>
      </c>
      <c r="CL25" s="422"/>
      <c r="CM25" s="510"/>
      <c r="CN25" s="167">
        <f>+SUM(CB25:CM25)</f>
        <v>68796641114</v>
      </c>
      <c r="CO25" s="167">
        <f>+AN25-BA25</f>
        <v>0</v>
      </c>
      <c r="CP25" s="196">
        <f>+AN25-BA25</f>
        <v>0</v>
      </c>
      <c r="CQ25" s="172">
        <f>+BA25-BN25</f>
        <v>15001609915</v>
      </c>
      <c r="CR25" s="172">
        <f>+BN25-CA25</f>
        <v>0</v>
      </c>
      <c r="CS25" s="172">
        <f>+CA25-CN25</f>
        <v>0</v>
      </c>
      <c r="CT25" s="511">
        <f>IFERROR(BA25/AN25,0)</f>
        <v>1</v>
      </c>
      <c r="CU25" s="512">
        <f>IFERROR(BN25/AN25,0)</f>
        <v>0.82097943894069569</v>
      </c>
      <c r="CV25" s="890"/>
      <c r="CW25" s="1459"/>
      <c r="CX25" s="890"/>
      <c r="CY25" s="1459"/>
      <c r="CZ25" s="890">
        <f>+BK25/$BK$24</f>
        <v>0.9490447132857236</v>
      </c>
      <c r="DA25" s="1468">
        <f>+SUM(CZ25:CZ27)</f>
        <v>1</v>
      </c>
      <c r="DB25" s="829"/>
      <c r="DC25" s="830">
        <v>83798251029</v>
      </c>
      <c r="DD25" s="830">
        <f>+DC25-AN25</f>
        <v>0</v>
      </c>
      <c r="DE25" s="830">
        <v>83798251029</v>
      </c>
      <c r="DF25" s="831">
        <f>+DE25-BA25</f>
        <v>0</v>
      </c>
      <c r="DG25" s="830">
        <v>68796641114</v>
      </c>
      <c r="DH25" s="832">
        <f>+DG25-BN25</f>
        <v>0</v>
      </c>
      <c r="DI25" s="830">
        <v>68796641114</v>
      </c>
      <c r="DJ25" s="831">
        <f>+DI25-CA25</f>
        <v>0</v>
      </c>
      <c r="DK25" s="830">
        <v>68796641114</v>
      </c>
      <c r="DL25" s="831">
        <f>+DK25-CN25</f>
        <v>0</v>
      </c>
      <c r="DM25" s="833"/>
      <c r="DN25" s="172"/>
      <c r="DO25" s="172"/>
      <c r="DP25" s="319">
        <v>88187287479</v>
      </c>
      <c r="DQ25" s="319">
        <f>+DC25-DP25</f>
        <v>-4389036450</v>
      </c>
      <c r="DR25" s="319">
        <v>47437431408</v>
      </c>
      <c r="DS25" s="319">
        <f>+DR25-DG25</f>
        <v>-21359209706</v>
      </c>
      <c r="DT25" s="319">
        <v>47432580498</v>
      </c>
      <c r="DU25" s="319">
        <f>+DT25-DI25</f>
        <v>-21364060616</v>
      </c>
      <c r="DV25" s="319">
        <v>47432580498</v>
      </c>
      <c r="DW25" s="319">
        <f>+DV25-DK25</f>
        <v>-21364060616</v>
      </c>
      <c r="DX25" s="833"/>
    </row>
    <row r="26" spans="1:128" s="146" customFormat="1" ht="15.75" customHeight="1" outlineLevel="3" thickBot="1" x14ac:dyDescent="0.25">
      <c r="A26" s="419"/>
      <c r="B26" s="1022" t="str">
        <f t="shared" ref="B26:B39" si="23">+C26&amp;D26</f>
        <v>A-1-0-1-1-210</v>
      </c>
      <c r="C26" s="503" t="s">
        <v>464</v>
      </c>
      <c r="D26" s="504" t="s">
        <v>417</v>
      </c>
      <c r="E26" s="506" t="s">
        <v>363</v>
      </c>
      <c r="F26" s="167">
        <f>4907307614+63000</f>
        <v>4907370614</v>
      </c>
      <c r="G26" s="421"/>
      <c r="H26" s="420"/>
      <c r="I26" s="421"/>
      <c r="J26" s="420"/>
      <c r="K26" s="421"/>
      <c r="L26" s="420"/>
      <c r="M26" s="421"/>
      <c r="N26" s="420"/>
      <c r="O26" s="508"/>
      <c r="P26" s="167"/>
      <c r="Q26" s="508"/>
      <c r="R26" s="167"/>
      <c r="S26" s="161"/>
      <c r="T26" s="160"/>
      <c r="U26" s="508"/>
      <c r="V26" s="167">
        <v>900000000</v>
      </c>
      <c r="W26" s="161"/>
      <c r="X26" s="160"/>
      <c r="Y26" s="508">
        <v>120000000</v>
      </c>
      <c r="Z26" s="167"/>
      <c r="AA26" s="421"/>
      <c r="AB26" s="420"/>
      <c r="AC26" s="421"/>
      <c r="AD26" s="420"/>
      <c r="AE26" s="508">
        <f t="shared" si="22"/>
        <v>120000000</v>
      </c>
      <c r="AF26" s="167">
        <f t="shared" si="22"/>
        <v>900000000</v>
      </c>
      <c r="AG26" s="566"/>
      <c r="AH26" s="566"/>
      <c r="AI26" s="566">
        <f>+-AG26+AH26</f>
        <v>0</v>
      </c>
      <c r="AJ26" s="566"/>
      <c r="AK26" s="167">
        <f>+F26-AE26+AF26+AI26</f>
        <v>5687370614</v>
      </c>
      <c r="AL26" s="167"/>
      <c r="AM26" s="167">
        <f>+AL26+BA26</f>
        <v>5687370614</v>
      </c>
      <c r="AN26" s="167">
        <f t="shared" ref="AN26:AN42" si="24">+AK26-AL26</f>
        <v>5687370614</v>
      </c>
      <c r="AO26" s="167">
        <v>5687370614</v>
      </c>
      <c r="AP26" s="167">
        <v>0</v>
      </c>
      <c r="AQ26" s="167">
        <v>0</v>
      </c>
      <c r="AR26" s="167">
        <v>0</v>
      </c>
      <c r="AS26" s="508">
        <v>0</v>
      </c>
      <c r="AT26" s="167">
        <v>0</v>
      </c>
      <c r="AU26" s="196">
        <v>0</v>
      </c>
      <c r="AV26" s="172">
        <v>0</v>
      </c>
      <c r="AW26" s="172">
        <v>0</v>
      </c>
      <c r="AX26" s="172">
        <v>0</v>
      </c>
      <c r="AY26" s="172"/>
      <c r="AZ26" s="510"/>
      <c r="BA26" s="167">
        <f>+SUM(AO26:AZ26)</f>
        <v>5687370614</v>
      </c>
      <c r="BB26" s="167">
        <v>379517880</v>
      </c>
      <c r="BC26" s="167">
        <v>156453649</v>
      </c>
      <c r="BD26" s="167">
        <v>425999669</v>
      </c>
      <c r="BE26" s="196">
        <v>213220664</v>
      </c>
      <c r="BF26" s="172">
        <v>762878413</v>
      </c>
      <c r="BG26" s="172">
        <v>699399492</v>
      </c>
      <c r="BH26" s="172">
        <v>381541389</v>
      </c>
      <c r="BI26" s="172">
        <v>358584677</v>
      </c>
      <c r="BJ26" s="172">
        <v>333809237</v>
      </c>
      <c r="BK26" s="172">
        <v>278282895</v>
      </c>
      <c r="BL26" s="172"/>
      <c r="BM26" s="510"/>
      <c r="BN26" s="167">
        <f>+SUM(BB26:BM26)</f>
        <v>3989687965</v>
      </c>
      <c r="BO26" s="509">
        <v>379517880</v>
      </c>
      <c r="BP26" s="172">
        <v>156453649</v>
      </c>
      <c r="BQ26" s="172">
        <v>425999669</v>
      </c>
      <c r="BR26" s="172">
        <v>213220664</v>
      </c>
      <c r="BS26" s="172">
        <v>762878413</v>
      </c>
      <c r="BT26" s="172">
        <v>699399492</v>
      </c>
      <c r="BU26" s="172">
        <v>381541389</v>
      </c>
      <c r="BV26" s="172">
        <v>358584677</v>
      </c>
      <c r="BW26" s="172">
        <v>333809237</v>
      </c>
      <c r="BX26" s="172">
        <v>278282895</v>
      </c>
      <c r="BY26" s="172"/>
      <c r="BZ26" s="510"/>
      <c r="CA26" s="167">
        <f>+SUM(BO26:BZ26)</f>
        <v>3989687965</v>
      </c>
      <c r="CB26" s="509">
        <v>379517880</v>
      </c>
      <c r="CC26" s="172">
        <v>156453649</v>
      </c>
      <c r="CD26" s="172">
        <v>425999669</v>
      </c>
      <c r="CE26" s="172">
        <v>213220664</v>
      </c>
      <c r="CF26" s="172">
        <v>762878413</v>
      </c>
      <c r="CG26" s="172">
        <v>699399492</v>
      </c>
      <c r="CH26" s="172">
        <v>381541389</v>
      </c>
      <c r="CI26" s="172">
        <v>358584677</v>
      </c>
      <c r="CJ26" s="172">
        <v>333809237</v>
      </c>
      <c r="CK26" s="422">
        <v>278282895</v>
      </c>
      <c r="CL26" s="422"/>
      <c r="CM26" s="510"/>
      <c r="CN26" s="167">
        <f>+SUM(CB26:CM26)</f>
        <v>3989687965</v>
      </c>
      <c r="CO26" s="167">
        <f>+AN26-BA26</f>
        <v>0</v>
      </c>
      <c r="CP26" s="196">
        <f>+AN26-BA26</f>
        <v>0</v>
      </c>
      <c r="CQ26" s="172">
        <f t="shared" ref="CQ26:CQ42" si="25">+BA26-BN26</f>
        <v>1697682649</v>
      </c>
      <c r="CR26" s="172">
        <f>+BN26-CA26</f>
        <v>0</v>
      </c>
      <c r="CS26" s="172">
        <f>+CA26-CN26</f>
        <v>0</v>
      </c>
      <c r="CT26" s="511">
        <f t="shared" si="13"/>
        <v>1</v>
      </c>
      <c r="CU26" s="512">
        <f t="shared" si="14"/>
        <v>0.70149955678622489</v>
      </c>
      <c r="CV26" s="890"/>
      <c r="CW26" s="1459"/>
      <c r="CX26" s="890"/>
      <c r="CY26" s="1459"/>
      <c r="CZ26" s="890">
        <f>+BK26/$BK$24</f>
        <v>3.7197430357826487E-2</v>
      </c>
      <c r="DA26" s="1459"/>
      <c r="DB26" s="829"/>
      <c r="DC26" s="830">
        <v>5687370614</v>
      </c>
      <c r="DD26" s="830">
        <f>+DC26-AN26</f>
        <v>0</v>
      </c>
      <c r="DE26" s="830">
        <v>5687370614</v>
      </c>
      <c r="DF26" s="831">
        <f>+DE26-BA26</f>
        <v>0</v>
      </c>
      <c r="DG26" s="830">
        <v>3989687965</v>
      </c>
      <c r="DH26" s="832">
        <f>+DG26-BN26</f>
        <v>0</v>
      </c>
      <c r="DI26" s="830">
        <v>3989687965</v>
      </c>
      <c r="DJ26" s="831">
        <f>+DI26-CA26</f>
        <v>0</v>
      </c>
      <c r="DK26" s="830">
        <v>3989687965</v>
      </c>
      <c r="DL26" s="831">
        <f>+DK26-CN26</f>
        <v>0</v>
      </c>
      <c r="DM26" s="833"/>
      <c r="DN26" s="172"/>
      <c r="DO26" s="172"/>
      <c r="DP26" s="319">
        <v>4858296908</v>
      </c>
      <c r="DQ26" s="319">
        <f>+DC26-DP26</f>
        <v>829073706</v>
      </c>
      <c r="DR26" s="319">
        <v>3019106156</v>
      </c>
      <c r="DS26" s="319">
        <f>+DR26-DG26</f>
        <v>-970581809</v>
      </c>
      <c r="DT26" s="319">
        <v>3019106156</v>
      </c>
      <c r="DU26" s="319">
        <f>+DT26-DI26</f>
        <v>-970581809</v>
      </c>
      <c r="DV26" s="319">
        <v>3019106156</v>
      </c>
      <c r="DW26" s="319">
        <f>+DV26-DK26</f>
        <v>-970581809</v>
      </c>
      <c r="DX26" s="833"/>
    </row>
    <row r="27" spans="1:128" s="146" customFormat="1" ht="20.25" customHeight="1" outlineLevel="3" thickBot="1" x14ac:dyDescent="0.25">
      <c r="A27" s="419"/>
      <c r="B27" s="1022" t="str">
        <f t="shared" si="23"/>
        <v>A-1-0-1-1-410</v>
      </c>
      <c r="C27" s="507" t="s">
        <v>465</v>
      </c>
      <c r="D27" s="504" t="s">
        <v>417</v>
      </c>
      <c r="E27" s="506" t="s">
        <v>364</v>
      </c>
      <c r="F27" s="167">
        <f>1126561225</f>
        <v>1126561225</v>
      </c>
      <c r="G27" s="421"/>
      <c r="H27" s="420"/>
      <c r="I27" s="421"/>
      <c r="J27" s="420"/>
      <c r="K27" s="421"/>
      <c r="L27" s="420"/>
      <c r="M27" s="421"/>
      <c r="N27" s="420"/>
      <c r="O27" s="508"/>
      <c r="P27" s="167"/>
      <c r="Q27" s="508"/>
      <c r="R27" s="167"/>
      <c r="S27" s="161"/>
      <c r="T27" s="160"/>
      <c r="U27" s="508"/>
      <c r="V27" s="167">
        <v>150000000</v>
      </c>
      <c r="W27" s="161"/>
      <c r="X27" s="160"/>
      <c r="Y27" s="508">
        <v>190000000</v>
      </c>
      <c r="Z27" s="167"/>
      <c r="AA27" s="421"/>
      <c r="AB27" s="420"/>
      <c r="AC27" s="421"/>
      <c r="AD27" s="420"/>
      <c r="AE27" s="508">
        <f t="shared" si="22"/>
        <v>190000000</v>
      </c>
      <c r="AF27" s="167">
        <f t="shared" si="22"/>
        <v>150000000</v>
      </c>
      <c r="AG27" s="566"/>
      <c r="AH27" s="566"/>
      <c r="AI27" s="566">
        <f>+-AG27+AH27</f>
        <v>0</v>
      </c>
      <c r="AJ27" s="566"/>
      <c r="AK27" s="167">
        <f>+F27-AE27+AF27+AI27</f>
        <v>1086561225</v>
      </c>
      <c r="AL27" s="167"/>
      <c r="AM27" s="167">
        <f>+AL27+BA27</f>
        <v>1086561225</v>
      </c>
      <c r="AN27" s="167">
        <f t="shared" si="24"/>
        <v>1086561225</v>
      </c>
      <c r="AO27" s="167">
        <v>1086561225</v>
      </c>
      <c r="AP27" s="167">
        <v>0</v>
      </c>
      <c r="AQ27" s="167">
        <v>0</v>
      </c>
      <c r="AR27" s="167">
        <v>0</v>
      </c>
      <c r="AS27" s="508">
        <v>0</v>
      </c>
      <c r="AT27" s="167">
        <v>0</v>
      </c>
      <c r="AU27" s="196">
        <v>0</v>
      </c>
      <c r="AV27" s="172">
        <v>0</v>
      </c>
      <c r="AW27" s="172">
        <v>0</v>
      </c>
      <c r="AX27" s="172">
        <v>0</v>
      </c>
      <c r="AY27" s="172"/>
      <c r="AZ27" s="510"/>
      <c r="BA27" s="167">
        <f>+SUM(AO27:AZ27)</f>
        <v>1086561225</v>
      </c>
      <c r="BB27" s="167">
        <v>71013728</v>
      </c>
      <c r="BC27" s="167">
        <v>55936921</v>
      </c>
      <c r="BD27" s="167">
        <v>43552124</v>
      </c>
      <c r="BE27" s="196">
        <v>71333190</v>
      </c>
      <c r="BF27" s="172">
        <v>98676359</v>
      </c>
      <c r="BG27" s="172">
        <v>112134063</v>
      </c>
      <c r="BH27" s="172">
        <v>92388863</v>
      </c>
      <c r="BI27" s="172">
        <v>94384434</v>
      </c>
      <c r="BJ27" s="172">
        <v>101268996</v>
      </c>
      <c r="BK27" s="172">
        <v>102925822</v>
      </c>
      <c r="BL27" s="172"/>
      <c r="BM27" s="510"/>
      <c r="BN27" s="167">
        <f>+SUM(BB27:BM27)</f>
        <v>843614500</v>
      </c>
      <c r="BO27" s="509">
        <v>71013728</v>
      </c>
      <c r="BP27" s="172">
        <v>55936921</v>
      </c>
      <c r="BQ27" s="172">
        <v>43552124</v>
      </c>
      <c r="BR27" s="172">
        <v>71333190</v>
      </c>
      <c r="BS27" s="172">
        <v>98676359</v>
      </c>
      <c r="BT27" s="172">
        <v>112134063</v>
      </c>
      <c r="BU27" s="172">
        <v>92388863</v>
      </c>
      <c r="BV27" s="172">
        <v>94384434</v>
      </c>
      <c r="BW27" s="172">
        <v>101268996</v>
      </c>
      <c r="BX27" s="172">
        <v>102925822</v>
      </c>
      <c r="BY27" s="172"/>
      <c r="BZ27" s="510"/>
      <c r="CA27" s="167">
        <f>+SUM(BO27:BZ27)</f>
        <v>843614500</v>
      </c>
      <c r="CB27" s="509">
        <v>71013728</v>
      </c>
      <c r="CC27" s="172">
        <v>55936921</v>
      </c>
      <c r="CD27" s="172">
        <v>43552124</v>
      </c>
      <c r="CE27" s="172">
        <v>71333190</v>
      </c>
      <c r="CF27" s="172">
        <v>98676359</v>
      </c>
      <c r="CG27" s="172">
        <v>112134063</v>
      </c>
      <c r="CH27" s="172">
        <v>92388863</v>
      </c>
      <c r="CI27" s="172">
        <v>94384434</v>
      </c>
      <c r="CJ27" s="172">
        <v>101268996</v>
      </c>
      <c r="CK27" s="422">
        <v>102925822</v>
      </c>
      <c r="CL27" s="422"/>
      <c r="CM27" s="510"/>
      <c r="CN27" s="167">
        <f>+SUM(CB27:CM27)</f>
        <v>843614500</v>
      </c>
      <c r="CO27" s="167">
        <f>+AN27-BA27</f>
        <v>0</v>
      </c>
      <c r="CP27" s="196">
        <f>+AN27-BA27</f>
        <v>0</v>
      </c>
      <c r="CQ27" s="172">
        <f t="shared" si="25"/>
        <v>242946725</v>
      </c>
      <c r="CR27" s="172">
        <f>+BN27-CA27</f>
        <v>0</v>
      </c>
      <c r="CS27" s="172">
        <f>+CA27-CN27</f>
        <v>0</v>
      </c>
      <c r="CT27" s="511">
        <f t="shared" si="13"/>
        <v>1</v>
      </c>
      <c r="CU27" s="512">
        <f t="shared" si="14"/>
        <v>0.7764076985169428</v>
      </c>
      <c r="CV27" s="890"/>
      <c r="CW27" s="1459"/>
      <c r="CX27" s="890"/>
      <c r="CY27" s="1459"/>
      <c r="CZ27" s="890">
        <f>+BK27/$BK$24</f>
        <v>1.3757856356449955E-2</v>
      </c>
      <c r="DA27" s="1469"/>
      <c r="DB27" s="829"/>
      <c r="DC27" s="830">
        <v>1086561225</v>
      </c>
      <c r="DD27" s="830">
        <f>+DC27-AN27</f>
        <v>0</v>
      </c>
      <c r="DE27" s="830">
        <v>1086561225</v>
      </c>
      <c r="DF27" s="831">
        <f>+DE27-BA27</f>
        <v>0</v>
      </c>
      <c r="DG27" s="830">
        <v>843614500</v>
      </c>
      <c r="DH27" s="832">
        <f>+DG27-BN27</f>
        <v>0</v>
      </c>
      <c r="DI27" s="830">
        <v>843614500</v>
      </c>
      <c r="DJ27" s="831">
        <f>+DI27-CA27</f>
        <v>0</v>
      </c>
      <c r="DK27" s="830">
        <v>843614500</v>
      </c>
      <c r="DL27" s="831">
        <f>+DK27-CN27</f>
        <v>0</v>
      </c>
      <c r="DM27" s="833"/>
      <c r="DN27" s="172"/>
      <c r="DO27" s="172"/>
      <c r="DP27" s="319">
        <v>1115295613</v>
      </c>
      <c r="DQ27" s="319">
        <f>+DC27-DP27</f>
        <v>-28734388</v>
      </c>
      <c r="DR27" s="319">
        <v>610020762</v>
      </c>
      <c r="DS27" s="319">
        <f>+DR27-DG27</f>
        <v>-233593738</v>
      </c>
      <c r="DT27" s="319">
        <v>588276979</v>
      </c>
      <c r="DU27" s="319">
        <f>+DT27-DI27</f>
        <v>-255337521</v>
      </c>
      <c r="DV27" s="319">
        <v>588276979</v>
      </c>
      <c r="DW27" s="319">
        <f>+DV27-DK27</f>
        <v>-255337521</v>
      </c>
      <c r="DX27" s="833"/>
    </row>
    <row r="28" spans="1:128" s="180" customFormat="1" ht="20.25" customHeight="1" outlineLevel="2" thickBot="1" x14ac:dyDescent="0.3">
      <c r="A28" s="466"/>
      <c r="B28" s="1023"/>
      <c r="C28" s="468" t="s">
        <v>610</v>
      </c>
      <c r="D28" s="469">
        <v>10</v>
      </c>
      <c r="E28" s="470" t="s">
        <v>609</v>
      </c>
      <c r="F28" s="471">
        <f t="shared" ref="F28:AL28" si="26">+F29</f>
        <v>1529000000</v>
      </c>
      <c r="G28" s="472">
        <f t="shared" si="26"/>
        <v>0</v>
      </c>
      <c r="H28" s="471">
        <f t="shared" si="26"/>
        <v>0</v>
      </c>
      <c r="I28" s="472">
        <f t="shared" si="26"/>
        <v>0</v>
      </c>
      <c r="J28" s="471">
        <f t="shared" si="26"/>
        <v>0</v>
      </c>
      <c r="K28" s="472">
        <f t="shared" si="26"/>
        <v>0</v>
      </c>
      <c r="L28" s="471">
        <f t="shared" si="26"/>
        <v>0</v>
      </c>
      <c r="M28" s="472">
        <f t="shared" si="26"/>
        <v>0</v>
      </c>
      <c r="N28" s="471">
        <f t="shared" si="26"/>
        <v>0</v>
      </c>
      <c r="O28" s="472">
        <f t="shared" si="26"/>
        <v>0</v>
      </c>
      <c r="P28" s="471">
        <f t="shared" si="26"/>
        <v>0</v>
      </c>
      <c r="Q28" s="472">
        <f t="shared" si="26"/>
        <v>0</v>
      </c>
      <c r="R28" s="471">
        <f t="shared" si="26"/>
        <v>0</v>
      </c>
      <c r="S28" s="193">
        <f t="shared" si="26"/>
        <v>0</v>
      </c>
      <c r="T28" s="189">
        <f t="shared" si="26"/>
        <v>0</v>
      </c>
      <c r="U28" s="472">
        <f t="shared" si="26"/>
        <v>0</v>
      </c>
      <c r="V28" s="471">
        <f t="shared" si="26"/>
        <v>0</v>
      </c>
      <c r="W28" s="472">
        <f t="shared" si="26"/>
        <v>2831202</v>
      </c>
      <c r="X28" s="471">
        <f t="shared" si="26"/>
        <v>0</v>
      </c>
      <c r="Y28" s="472">
        <f t="shared" si="26"/>
        <v>0</v>
      </c>
      <c r="Z28" s="471">
        <f t="shared" si="26"/>
        <v>100000000</v>
      </c>
      <c r="AA28" s="472">
        <f t="shared" si="26"/>
        <v>0</v>
      </c>
      <c r="AB28" s="471">
        <f t="shared" si="26"/>
        <v>0</v>
      </c>
      <c r="AC28" s="472">
        <f t="shared" si="26"/>
        <v>0</v>
      </c>
      <c r="AD28" s="471">
        <f t="shared" si="26"/>
        <v>0</v>
      </c>
      <c r="AE28" s="472">
        <f t="shared" si="26"/>
        <v>2831202</v>
      </c>
      <c r="AF28" s="471">
        <f t="shared" si="26"/>
        <v>100000000</v>
      </c>
      <c r="AG28" s="471">
        <f t="shared" si="26"/>
        <v>0</v>
      </c>
      <c r="AH28" s="471">
        <f>+AH29</f>
        <v>0</v>
      </c>
      <c r="AI28" s="471">
        <f t="shared" si="26"/>
        <v>0</v>
      </c>
      <c r="AJ28" s="471">
        <f>+AJ29</f>
        <v>0</v>
      </c>
      <c r="AK28" s="471">
        <f t="shared" si="26"/>
        <v>1626168798</v>
      </c>
      <c r="AL28" s="471">
        <f t="shared" si="26"/>
        <v>0</v>
      </c>
      <c r="AM28" s="471">
        <f t="shared" ref="AM28:BR28" si="27">+AM29</f>
        <v>1610878798</v>
      </c>
      <c r="AN28" s="471">
        <f t="shared" si="27"/>
        <v>1626168798</v>
      </c>
      <c r="AO28" s="471">
        <f t="shared" si="27"/>
        <v>1610878798</v>
      </c>
      <c r="AP28" s="471">
        <f t="shared" si="27"/>
        <v>0</v>
      </c>
      <c r="AQ28" s="471">
        <f t="shared" si="27"/>
        <v>0</v>
      </c>
      <c r="AR28" s="471">
        <f t="shared" si="27"/>
        <v>0</v>
      </c>
      <c r="AS28" s="472">
        <f t="shared" si="27"/>
        <v>0</v>
      </c>
      <c r="AT28" s="471">
        <f t="shared" si="27"/>
        <v>0</v>
      </c>
      <c r="AU28" s="476">
        <f t="shared" si="27"/>
        <v>0</v>
      </c>
      <c r="AV28" s="474">
        <f t="shared" si="27"/>
        <v>0</v>
      </c>
      <c r="AW28" s="474">
        <f t="shared" si="27"/>
        <v>0</v>
      </c>
      <c r="AX28" s="474">
        <f t="shared" si="27"/>
        <v>0</v>
      </c>
      <c r="AY28" s="474">
        <f t="shared" si="27"/>
        <v>0</v>
      </c>
      <c r="AZ28" s="475">
        <f t="shared" si="27"/>
        <v>0</v>
      </c>
      <c r="BA28" s="471">
        <f t="shared" si="27"/>
        <v>1610878798</v>
      </c>
      <c r="BB28" s="471">
        <f t="shared" si="27"/>
        <v>122984172</v>
      </c>
      <c r="BC28" s="471">
        <f t="shared" si="27"/>
        <v>126407767</v>
      </c>
      <c r="BD28" s="471">
        <f t="shared" si="27"/>
        <v>140042001</v>
      </c>
      <c r="BE28" s="476">
        <f t="shared" si="27"/>
        <v>129436378</v>
      </c>
      <c r="BF28" s="474">
        <f t="shared" si="27"/>
        <v>130612381</v>
      </c>
      <c r="BG28" s="474">
        <f t="shared" si="27"/>
        <v>132106300</v>
      </c>
      <c r="BH28" s="474">
        <f t="shared" si="27"/>
        <v>133670850</v>
      </c>
      <c r="BI28" s="474">
        <f t="shared" si="27"/>
        <v>134626187</v>
      </c>
      <c r="BJ28" s="474">
        <f t="shared" si="27"/>
        <v>133284620</v>
      </c>
      <c r="BK28" s="474">
        <f t="shared" si="27"/>
        <v>142614034</v>
      </c>
      <c r="BL28" s="474">
        <f t="shared" si="27"/>
        <v>0</v>
      </c>
      <c r="BM28" s="475">
        <f t="shared" si="27"/>
        <v>0</v>
      </c>
      <c r="BN28" s="471">
        <f t="shared" si="27"/>
        <v>1325784690</v>
      </c>
      <c r="BO28" s="473">
        <f t="shared" si="27"/>
        <v>122984172</v>
      </c>
      <c r="BP28" s="474">
        <f t="shared" si="27"/>
        <v>126407767</v>
      </c>
      <c r="BQ28" s="474">
        <f t="shared" si="27"/>
        <v>140042001</v>
      </c>
      <c r="BR28" s="474">
        <f t="shared" si="27"/>
        <v>129436378</v>
      </c>
      <c r="BS28" s="474">
        <f t="shared" ref="BS28:CS28" si="28">+BS29</f>
        <v>130612381</v>
      </c>
      <c r="BT28" s="474">
        <f t="shared" si="28"/>
        <v>132106300</v>
      </c>
      <c r="BU28" s="474">
        <f t="shared" si="28"/>
        <v>133670850</v>
      </c>
      <c r="BV28" s="474">
        <f t="shared" si="28"/>
        <v>134626187</v>
      </c>
      <c r="BW28" s="474">
        <f t="shared" si="28"/>
        <v>133284620</v>
      </c>
      <c r="BX28" s="474">
        <f t="shared" si="28"/>
        <v>142614034</v>
      </c>
      <c r="BY28" s="474">
        <f t="shared" si="28"/>
        <v>0</v>
      </c>
      <c r="BZ28" s="475">
        <f t="shared" si="28"/>
        <v>0</v>
      </c>
      <c r="CA28" s="471">
        <f t="shared" si="28"/>
        <v>1325784690</v>
      </c>
      <c r="CB28" s="473">
        <f t="shared" si="28"/>
        <v>122984172</v>
      </c>
      <c r="CC28" s="474">
        <f t="shared" si="28"/>
        <v>126407767</v>
      </c>
      <c r="CD28" s="474">
        <f t="shared" si="28"/>
        <v>140042001</v>
      </c>
      <c r="CE28" s="474">
        <f t="shared" si="28"/>
        <v>129436378</v>
      </c>
      <c r="CF28" s="474">
        <f t="shared" si="28"/>
        <v>130612381</v>
      </c>
      <c r="CG28" s="474">
        <f t="shared" si="28"/>
        <v>132106300</v>
      </c>
      <c r="CH28" s="474">
        <f t="shared" si="28"/>
        <v>133670850</v>
      </c>
      <c r="CI28" s="474">
        <f t="shared" si="28"/>
        <v>134626187</v>
      </c>
      <c r="CJ28" s="474">
        <f t="shared" si="28"/>
        <v>130131727</v>
      </c>
      <c r="CK28" s="474">
        <f t="shared" si="28"/>
        <v>145766927</v>
      </c>
      <c r="CL28" s="474">
        <f t="shared" si="28"/>
        <v>0</v>
      </c>
      <c r="CM28" s="475">
        <f t="shared" si="28"/>
        <v>0</v>
      </c>
      <c r="CN28" s="471">
        <f t="shared" si="28"/>
        <v>1325784690</v>
      </c>
      <c r="CO28" s="471">
        <f t="shared" si="12"/>
        <v>15290000</v>
      </c>
      <c r="CP28" s="476">
        <f t="shared" si="28"/>
        <v>15290000</v>
      </c>
      <c r="CQ28" s="474">
        <f t="shared" si="28"/>
        <v>285094108</v>
      </c>
      <c r="CR28" s="474">
        <f t="shared" si="28"/>
        <v>0</v>
      </c>
      <c r="CS28" s="474">
        <f t="shared" si="28"/>
        <v>0</v>
      </c>
      <c r="CT28" s="477">
        <f t="shared" si="13"/>
        <v>0.99059753205275802</v>
      </c>
      <c r="CU28" s="478">
        <f t="shared" si="14"/>
        <v>0.81528110220203598</v>
      </c>
      <c r="CV28" s="888">
        <f>+BN28/$BN$23</f>
        <v>1.4863686262615756E-2</v>
      </c>
      <c r="CW28" s="1460"/>
      <c r="CX28" s="888">
        <f>+BK28/$BK$23</f>
        <v>1.6064867503939678E-2</v>
      </c>
      <c r="CY28" s="1460"/>
      <c r="CZ28" s="889"/>
      <c r="DA28" s="876"/>
      <c r="DB28" s="526"/>
      <c r="DC28" s="178"/>
      <c r="DD28" s="320"/>
      <c r="DE28" s="253"/>
      <c r="DF28" s="320"/>
      <c r="DG28" s="253"/>
      <c r="DH28" s="254"/>
      <c r="DI28" s="323"/>
      <c r="DJ28" s="320"/>
      <c r="DK28" s="253"/>
      <c r="DL28" s="320"/>
      <c r="DN28" s="178"/>
      <c r="DO28" s="178"/>
      <c r="DP28" s="178"/>
      <c r="DQ28" s="178"/>
      <c r="DR28" s="178"/>
      <c r="DS28" s="179"/>
      <c r="DT28" s="178"/>
      <c r="DU28" s="178"/>
      <c r="DV28" s="178"/>
      <c r="DW28" s="178"/>
    </row>
    <row r="29" spans="1:128" s="146" customFormat="1" ht="18" customHeight="1" outlineLevel="3" thickBot="1" x14ac:dyDescent="0.25">
      <c r="A29" s="444"/>
      <c r="B29" s="1022" t="str">
        <f t="shared" si="23"/>
        <v>A-1-0-1-4-210</v>
      </c>
      <c r="C29" s="507" t="s">
        <v>466</v>
      </c>
      <c r="D29" s="504" t="s">
        <v>417</v>
      </c>
      <c r="E29" s="506" t="s">
        <v>365</v>
      </c>
      <c r="F29" s="167">
        <v>1529000000</v>
      </c>
      <c r="G29" s="446"/>
      <c r="H29" s="445"/>
      <c r="I29" s="446"/>
      <c r="J29" s="445"/>
      <c r="K29" s="446"/>
      <c r="L29" s="445"/>
      <c r="M29" s="446"/>
      <c r="N29" s="445"/>
      <c r="O29" s="508"/>
      <c r="P29" s="167"/>
      <c r="Q29" s="508"/>
      <c r="R29" s="167"/>
      <c r="S29" s="161"/>
      <c r="T29" s="160"/>
      <c r="U29" s="508"/>
      <c r="V29" s="167"/>
      <c r="W29" s="161">
        <v>2831202</v>
      </c>
      <c r="X29" s="160"/>
      <c r="Y29" s="508"/>
      <c r="Z29" s="167">
        <v>100000000</v>
      </c>
      <c r="AA29" s="446"/>
      <c r="AB29" s="445"/>
      <c r="AC29" s="446"/>
      <c r="AD29" s="445"/>
      <c r="AE29" s="508">
        <f>+G29+I29+K29+M29+O29+Q29+S29+U29+W29+Y29+AA29+AC29</f>
        <v>2831202</v>
      </c>
      <c r="AF29" s="167">
        <f>+H29+J29+L29+N29+P29+R29+T29+V29+X29+Z29+AB29+AD29</f>
        <v>100000000</v>
      </c>
      <c r="AG29" s="566"/>
      <c r="AH29" s="566"/>
      <c r="AI29" s="566">
        <f>+-AG29+AH29</f>
        <v>0</v>
      </c>
      <c r="AJ29" s="566"/>
      <c r="AK29" s="167">
        <f>+F29-AE29+AF29+AI29</f>
        <v>1626168798</v>
      </c>
      <c r="AL29" s="167"/>
      <c r="AM29" s="167">
        <f>+AL29+BA29</f>
        <v>1610878798</v>
      </c>
      <c r="AN29" s="167">
        <f t="shared" si="24"/>
        <v>1626168798</v>
      </c>
      <c r="AO29" s="167">
        <v>1610878798</v>
      </c>
      <c r="AP29" s="167">
        <v>0</v>
      </c>
      <c r="AQ29" s="167">
        <v>0</v>
      </c>
      <c r="AR29" s="167">
        <v>0</v>
      </c>
      <c r="AS29" s="508">
        <v>0</v>
      </c>
      <c r="AT29" s="167">
        <v>0</v>
      </c>
      <c r="AU29" s="196">
        <v>0</v>
      </c>
      <c r="AV29" s="172">
        <v>0</v>
      </c>
      <c r="AW29" s="172">
        <v>0</v>
      </c>
      <c r="AX29" s="172">
        <v>0</v>
      </c>
      <c r="AY29" s="172"/>
      <c r="AZ29" s="510"/>
      <c r="BA29" s="167">
        <f>+SUM(AO29:AZ29)</f>
        <v>1610878798</v>
      </c>
      <c r="BB29" s="167">
        <v>122984172</v>
      </c>
      <c r="BC29" s="167">
        <v>126407767</v>
      </c>
      <c r="BD29" s="167">
        <v>140042001</v>
      </c>
      <c r="BE29" s="196">
        <v>129436378</v>
      </c>
      <c r="BF29" s="172">
        <v>130612381</v>
      </c>
      <c r="BG29" s="172">
        <v>132106300</v>
      </c>
      <c r="BH29" s="172">
        <v>133670850</v>
      </c>
      <c r="BI29" s="172">
        <v>134626187</v>
      </c>
      <c r="BJ29" s="172">
        <v>133284620</v>
      </c>
      <c r="BK29" s="172">
        <v>142614034</v>
      </c>
      <c r="BL29" s="172"/>
      <c r="BM29" s="510"/>
      <c r="BN29" s="167">
        <f>+SUM(BB29:BM29)</f>
        <v>1325784690</v>
      </c>
      <c r="BO29" s="509">
        <v>122984172</v>
      </c>
      <c r="BP29" s="172">
        <v>126407767</v>
      </c>
      <c r="BQ29" s="172">
        <v>140042001</v>
      </c>
      <c r="BR29" s="172">
        <v>129436378</v>
      </c>
      <c r="BS29" s="172">
        <v>130612381</v>
      </c>
      <c r="BT29" s="172">
        <v>132106300</v>
      </c>
      <c r="BU29" s="172">
        <v>133670850</v>
      </c>
      <c r="BV29" s="172">
        <v>134626187</v>
      </c>
      <c r="BW29" s="172">
        <v>133284620</v>
      </c>
      <c r="BX29" s="172">
        <v>142614034</v>
      </c>
      <c r="BY29" s="172"/>
      <c r="BZ29" s="510"/>
      <c r="CA29" s="167">
        <f>+SUM(BO29:BZ29)</f>
        <v>1325784690</v>
      </c>
      <c r="CB29" s="509">
        <v>122984172</v>
      </c>
      <c r="CC29" s="172">
        <v>126407767</v>
      </c>
      <c r="CD29" s="172">
        <v>140042001</v>
      </c>
      <c r="CE29" s="172">
        <v>129436378</v>
      </c>
      <c r="CF29" s="172">
        <v>130612381</v>
      </c>
      <c r="CG29" s="172">
        <v>132106300</v>
      </c>
      <c r="CH29" s="172">
        <v>133670850</v>
      </c>
      <c r="CI29" s="172">
        <v>134626187</v>
      </c>
      <c r="CJ29" s="172">
        <v>130131727</v>
      </c>
      <c r="CK29" s="447">
        <v>145766927</v>
      </c>
      <c r="CL29" s="447"/>
      <c r="CM29" s="510"/>
      <c r="CN29" s="167">
        <f>+SUM(CB29:CM29)</f>
        <v>1325784690</v>
      </c>
      <c r="CO29" s="167">
        <f t="shared" si="12"/>
        <v>15290000</v>
      </c>
      <c r="CP29" s="196">
        <f>+AN29-BA29</f>
        <v>15290000</v>
      </c>
      <c r="CQ29" s="172">
        <f t="shared" si="25"/>
        <v>285094108</v>
      </c>
      <c r="CR29" s="172">
        <f>+BN29-CA29</f>
        <v>0</v>
      </c>
      <c r="CS29" s="172">
        <f>+CA29-CN29</f>
        <v>0</v>
      </c>
      <c r="CT29" s="511">
        <f t="shared" si="13"/>
        <v>0.99059753205275802</v>
      </c>
      <c r="CU29" s="512">
        <f t="shared" si="14"/>
        <v>0.81528110220203598</v>
      </c>
      <c r="CV29" s="890"/>
      <c r="CW29" s="1459"/>
      <c r="CX29" s="890"/>
      <c r="CY29" s="1459"/>
      <c r="CZ29" s="890">
        <f>+BK29/$BK$28</f>
        <v>1</v>
      </c>
      <c r="DA29" s="890"/>
      <c r="DB29" s="829"/>
      <c r="DC29" s="830">
        <v>1626168798</v>
      </c>
      <c r="DD29" s="830">
        <f>+DC29-AN29</f>
        <v>0</v>
      </c>
      <c r="DE29" s="830">
        <v>1610878798</v>
      </c>
      <c r="DF29" s="831">
        <f>+DE29-BA29</f>
        <v>0</v>
      </c>
      <c r="DG29" s="830">
        <v>1325784690</v>
      </c>
      <c r="DH29" s="832">
        <f>+DG29-BN29</f>
        <v>0</v>
      </c>
      <c r="DI29" s="830">
        <v>1325784690</v>
      </c>
      <c r="DJ29" s="831">
        <f>+DI29-CA29</f>
        <v>0</v>
      </c>
      <c r="DK29" s="830">
        <v>1325784690</v>
      </c>
      <c r="DL29" s="831">
        <f>+DK29-CN29</f>
        <v>0</v>
      </c>
      <c r="DM29" s="833"/>
      <c r="DN29" s="268"/>
      <c r="DO29" s="268"/>
      <c r="DP29" s="319">
        <v>1510878798</v>
      </c>
      <c r="DQ29" s="319">
        <f>+DC29-DP29</f>
        <v>115290000</v>
      </c>
      <c r="DR29" s="319">
        <v>915259849</v>
      </c>
      <c r="DS29" s="319">
        <f>+DR29-DG29</f>
        <v>-410524841</v>
      </c>
      <c r="DT29" s="319">
        <v>915259849</v>
      </c>
      <c r="DU29" s="319">
        <f>+DT29-DI29</f>
        <v>-410524841</v>
      </c>
      <c r="DV29" s="319">
        <v>915259849</v>
      </c>
      <c r="DW29" s="319">
        <f>+DV29-DK29</f>
        <v>-410524841</v>
      </c>
      <c r="DX29" s="833"/>
    </row>
    <row r="30" spans="1:128" s="180" customFormat="1" ht="20.25" customHeight="1" outlineLevel="2" thickBot="1" x14ac:dyDescent="0.3">
      <c r="A30" s="466"/>
      <c r="B30" s="1023"/>
      <c r="C30" s="468" t="s">
        <v>612</v>
      </c>
      <c r="D30" s="469">
        <v>10</v>
      </c>
      <c r="E30" s="470" t="s">
        <v>611</v>
      </c>
      <c r="F30" s="471">
        <f t="shared" ref="F30:AL30" si="29">+SUM(F31:F36)</f>
        <v>25471000000</v>
      </c>
      <c r="G30" s="472">
        <f t="shared" si="29"/>
        <v>0</v>
      </c>
      <c r="H30" s="471">
        <f t="shared" si="29"/>
        <v>0</v>
      </c>
      <c r="I30" s="472">
        <f t="shared" si="29"/>
        <v>0</v>
      </c>
      <c r="J30" s="471">
        <f t="shared" si="29"/>
        <v>0</v>
      </c>
      <c r="K30" s="472">
        <f t="shared" si="29"/>
        <v>0</v>
      </c>
      <c r="L30" s="471">
        <f t="shared" si="29"/>
        <v>0</v>
      </c>
      <c r="M30" s="472">
        <f t="shared" si="29"/>
        <v>0</v>
      </c>
      <c r="N30" s="471">
        <f t="shared" si="29"/>
        <v>0</v>
      </c>
      <c r="O30" s="472">
        <f t="shared" si="29"/>
        <v>0</v>
      </c>
      <c r="P30" s="471">
        <f t="shared" si="29"/>
        <v>0</v>
      </c>
      <c r="Q30" s="472">
        <f t="shared" si="29"/>
        <v>100000000</v>
      </c>
      <c r="R30" s="471">
        <f t="shared" si="29"/>
        <v>100000000</v>
      </c>
      <c r="S30" s="472">
        <f t="shared" si="29"/>
        <v>0</v>
      </c>
      <c r="T30" s="471">
        <f t="shared" si="29"/>
        <v>0</v>
      </c>
      <c r="U30" s="472">
        <f t="shared" si="29"/>
        <v>750000000</v>
      </c>
      <c r="V30" s="471">
        <f t="shared" si="29"/>
        <v>750000000</v>
      </c>
      <c r="W30" s="472">
        <f t="shared" si="29"/>
        <v>4364000</v>
      </c>
      <c r="X30" s="471">
        <f t="shared" si="29"/>
        <v>0</v>
      </c>
      <c r="Y30" s="472">
        <f t="shared" si="29"/>
        <v>1210000000</v>
      </c>
      <c r="Z30" s="471">
        <f t="shared" si="29"/>
        <v>500000000</v>
      </c>
      <c r="AA30" s="472">
        <f t="shared" si="29"/>
        <v>0</v>
      </c>
      <c r="AB30" s="471">
        <f t="shared" si="29"/>
        <v>0</v>
      </c>
      <c r="AC30" s="472">
        <f t="shared" si="29"/>
        <v>0</v>
      </c>
      <c r="AD30" s="471">
        <f t="shared" si="29"/>
        <v>0</v>
      </c>
      <c r="AE30" s="472">
        <f t="shared" si="29"/>
        <v>2064364000</v>
      </c>
      <c r="AF30" s="471">
        <f t="shared" si="29"/>
        <v>1350000000</v>
      </c>
      <c r="AG30" s="471">
        <f t="shared" si="29"/>
        <v>0</v>
      </c>
      <c r="AH30" s="471">
        <f>+SUM(AH31:AH36)</f>
        <v>0</v>
      </c>
      <c r="AI30" s="471">
        <f t="shared" si="29"/>
        <v>0</v>
      </c>
      <c r="AJ30" s="471">
        <f>+SUM(AJ31:AJ36)</f>
        <v>0</v>
      </c>
      <c r="AK30" s="471">
        <f t="shared" si="29"/>
        <v>24756636000</v>
      </c>
      <c r="AL30" s="471">
        <f t="shared" si="29"/>
        <v>0</v>
      </c>
      <c r="AM30" s="471">
        <f t="shared" ref="AM30:BR30" si="30">+SUM(AM31:AM36)</f>
        <v>24756636000</v>
      </c>
      <c r="AN30" s="471">
        <f t="shared" si="30"/>
        <v>24756636000</v>
      </c>
      <c r="AO30" s="471">
        <f t="shared" si="30"/>
        <v>24756636000</v>
      </c>
      <c r="AP30" s="471">
        <f t="shared" si="30"/>
        <v>0</v>
      </c>
      <c r="AQ30" s="471">
        <f t="shared" si="30"/>
        <v>0</v>
      </c>
      <c r="AR30" s="471">
        <f t="shared" si="30"/>
        <v>0</v>
      </c>
      <c r="AS30" s="472">
        <f t="shared" si="30"/>
        <v>0</v>
      </c>
      <c r="AT30" s="471">
        <f t="shared" si="30"/>
        <v>0</v>
      </c>
      <c r="AU30" s="476">
        <f t="shared" si="30"/>
        <v>0</v>
      </c>
      <c r="AV30" s="474">
        <f t="shared" si="30"/>
        <v>0</v>
      </c>
      <c r="AW30" s="474">
        <f t="shared" si="30"/>
        <v>0</v>
      </c>
      <c r="AX30" s="474">
        <f t="shared" si="30"/>
        <v>0</v>
      </c>
      <c r="AY30" s="474">
        <f t="shared" si="30"/>
        <v>0</v>
      </c>
      <c r="AZ30" s="475">
        <f t="shared" si="30"/>
        <v>0</v>
      </c>
      <c r="BA30" s="471">
        <f>+SUM(BA31:BA36)</f>
        <v>24756636000</v>
      </c>
      <c r="BB30" s="471">
        <f t="shared" si="30"/>
        <v>946268702</v>
      </c>
      <c r="BC30" s="471">
        <f t="shared" si="30"/>
        <v>884771636</v>
      </c>
      <c r="BD30" s="471">
        <f t="shared" si="30"/>
        <v>991135008</v>
      </c>
      <c r="BE30" s="476">
        <f t="shared" si="30"/>
        <v>821988891</v>
      </c>
      <c r="BF30" s="474">
        <f t="shared" si="30"/>
        <v>1155405877</v>
      </c>
      <c r="BG30" s="474">
        <f t="shared" si="30"/>
        <v>1089178720</v>
      </c>
      <c r="BH30" s="474">
        <f t="shared" si="30"/>
        <v>4625939352</v>
      </c>
      <c r="BI30" s="474">
        <f t="shared" si="30"/>
        <v>925606468</v>
      </c>
      <c r="BJ30" s="474">
        <f t="shared" si="30"/>
        <v>1048255855</v>
      </c>
      <c r="BK30" s="474">
        <f t="shared" si="30"/>
        <v>1042265732</v>
      </c>
      <c r="BL30" s="474">
        <f t="shared" si="30"/>
        <v>0</v>
      </c>
      <c r="BM30" s="475">
        <f t="shared" si="30"/>
        <v>0</v>
      </c>
      <c r="BN30" s="471">
        <f t="shared" si="30"/>
        <v>13530816241</v>
      </c>
      <c r="BO30" s="473">
        <f t="shared" si="30"/>
        <v>946268702</v>
      </c>
      <c r="BP30" s="474">
        <f t="shared" si="30"/>
        <v>884771636</v>
      </c>
      <c r="BQ30" s="474">
        <f t="shared" si="30"/>
        <v>991135008</v>
      </c>
      <c r="BR30" s="474">
        <f t="shared" si="30"/>
        <v>821988891</v>
      </c>
      <c r="BS30" s="474">
        <f t="shared" ref="BS30:CS30" si="31">+SUM(BS31:BS36)</f>
        <v>1155405877</v>
      </c>
      <c r="BT30" s="474">
        <f t="shared" si="31"/>
        <v>1089178720</v>
      </c>
      <c r="BU30" s="474">
        <f t="shared" si="31"/>
        <v>4625939352</v>
      </c>
      <c r="BV30" s="474">
        <f t="shared" si="31"/>
        <v>925606468</v>
      </c>
      <c r="BW30" s="474">
        <f t="shared" si="31"/>
        <v>1048255855</v>
      </c>
      <c r="BX30" s="474">
        <f t="shared" si="31"/>
        <v>1042265732</v>
      </c>
      <c r="BY30" s="474">
        <f t="shared" si="31"/>
        <v>0</v>
      </c>
      <c r="BZ30" s="475">
        <f t="shared" si="31"/>
        <v>0</v>
      </c>
      <c r="CA30" s="471">
        <f t="shared" si="31"/>
        <v>13530816241</v>
      </c>
      <c r="CB30" s="473">
        <f t="shared" si="31"/>
        <v>946268702</v>
      </c>
      <c r="CC30" s="474">
        <f t="shared" si="31"/>
        <v>884771636</v>
      </c>
      <c r="CD30" s="474">
        <f t="shared" si="31"/>
        <v>991135008</v>
      </c>
      <c r="CE30" s="474">
        <f t="shared" si="31"/>
        <v>821988891</v>
      </c>
      <c r="CF30" s="474">
        <f t="shared" si="31"/>
        <v>1155405877</v>
      </c>
      <c r="CG30" s="474">
        <f t="shared" si="31"/>
        <v>1089178720</v>
      </c>
      <c r="CH30" s="474">
        <f t="shared" si="31"/>
        <v>4625939352</v>
      </c>
      <c r="CI30" s="474">
        <f t="shared" si="31"/>
        <v>925606468</v>
      </c>
      <c r="CJ30" s="474">
        <f t="shared" si="31"/>
        <v>1047733561</v>
      </c>
      <c r="CK30" s="474">
        <f t="shared" si="31"/>
        <v>1042788026</v>
      </c>
      <c r="CL30" s="474">
        <f t="shared" si="31"/>
        <v>0</v>
      </c>
      <c r="CM30" s="475">
        <f t="shared" si="31"/>
        <v>0</v>
      </c>
      <c r="CN30" s="471">
        <f t="shared" si="31"/>
        <v>13530816241</v>
      </c>
      <c r="CO30" s="471">
        <f t="shared" si="12"/>
        <v>0</v>
      </c>
      <c r="CP30" s="476">
        <f t="shared" si="31"/>
        <v>0</v>
      </c>
      <c r="CQ30" s="474">
        <f t="shared" si="31"/>
        <v>11225819759</v>
      </c>
      <c r="CR30" s="474">
        <f t="shared" si="31"/>
        <v>0</v>
      </c>
      <c r="CS30" s="474">
        <f t="shared" si="31"/>
        <v>0</v>
      </c>
      <c r="CT30" s="477">
        <f t="shared" si="13"/>
        <v>1</v>
      </c>
      <c r="CU30" s="478">
        <f t="shared" si="14"/>
        <v>0.54655310362037879</v>
      </c>
      <c r="CV30" s="888">
        <f>+BN30/$BN$23</f>
        <v>0.15169718657961714</v>
      </c>
      <c r="CW30" s="1460"/>
      <c r="CX30" s="888">
        <f>+BK30/$BK$23</f>
        <v>0.11740682469213866</v>
      </c>
      <c r="CY30" s="1460"/>
      <c r="CZ30" s="889"/>
      <c r="DA30" s="876"/>
      <c r="DB30" s="526"/>
      <c r="DC30" s="178"/>
      <c r="DD30" s="320"/>
      <c r="DE30" s="253"/>
      <c r="DF30" s="320"/>
      <c r="DG30" s="253"/>
      <c r="DH30" s="254"/>
      <c r="DI30" s="323"/>
      <c r="DJ30" s="320"/>
      <c r="DK30" s="253"/>
      <c r="DL30" s="320"/>
      <c r="DN30" s="178"/>
      <c r="DO30" s="178"/>
      <c r="DP30" s="178"/>
      <c r="DQ30" s="178"/>
      <c r="DR30" s="178"/>
      <c r="DS30" s="179"/>
      <c r="DT30" s="178"/>
      <c r="DU30" s="178"/>
      <c r="DV30" s="178"/>
      <c r="DW30" s="178"/>
    </row>
    <row r="31" spans="1:128" s="146" customFormat="1" ht="18" customHeight="1" outlineLevel="3" thickBot="1" x14ac:dyDescent="0.25">
      <c r="A31" s="461"/>
      <c r="B31" s="1022" t="str">
        <f t="shared" si="23"/>
        <v>A-1-0-1-5-110</v>
      </c>
      <c r="C31" s="507" t="s">
        <v>467</v>
      </c>
      <c r="D31" s="504" t="s">
        <v>417</v>
      </c>
      <c r="E31" s="506" t="s">
        <v>366</v>
      </c>
      <c r="F31" s="167">
        <v>3677140445</v>
      </c>
      <c r="G31" s="463"/>
      <c r="H31" s="462"/>
      <c r="I31" s="463"/>
      <c r="J31" s="462"/>
      <c r="K31" s="463"/>
      <c r="L31" s="462"/>
      <c r="M31" s="463"/>
      <c r="N31" s="462"/>
      <c r="O31" s="508"/>
      <c r="P31" s="167"/>
      <c r="Q31" s="508"/>
      <c r="R31" s="167"/>
      <c r="S31" s="161"/>
      <c r="T31" s="160"/>
      <c r="U31" s="508">
        <v>450000000</v>
      </c>
      <c r="V31" s="167"/>
      <c r="W31" s="161"/>
      <c r="X31" s="160"/>
      <c r="Y31" s="508">
        <v>85000000</v>
      </c>
      <c r="Z31" s="167"/>
      <c r="AA31" s="463"/>
      <c r="AB31" s="462"/>
      <c r="AC31" s="463"/>
      <c r="AD31" s="462"/>
      <c r="AE31" s="508">
        <f t="shared" ref="AE31:AE36" si="32">+G31+I31+K31+M31+O31+Q31+S31+U31+W31+Y31+AA31+AC31</f>
        <v>535000000</v>
      </c>
      <c r="AF31" s="167">
        <f t="shared" ref="AF31:AF36" si="33">+H31+J31+L31+N31+P31+R31+T31+V31+X31+Z31+AB31+AD31</f>
        <v>0</v>
      </c>
      <c r="AG31" s="566"/>
      <c r="AH31" s="566"/>
      <c r="AI31" s="566">
        <f t="shared" ref="AI31:AI36" si="34">+-AG31+AH31</f>
        <v>0</v>
      </c>
      <c r="AJ31" s="566"/>
      <c r="AK31" s="167">
        <f t="shared" ref="AK31:AK36" si="35">+F31-AE31+AF31+AI31</f>
        <v>3142140445</v>
      </c>
      <c r="AL31" s="167"/>
      <c r="AM31" s="167">
        <f t="shared" ref="AM31:AM40" si="36">+AL31+BA31</f>
        <v>3142140445</v>
      </c>
      <c r="AN31" s="167">
        <f t="shared" si="24"/>
        <v>3142140445</v>
      </c>
      <c r="AO31" s="167">
        <v>3142140445</v>
      </c>
      <c r="AP31" s="167">
        <v>0</v>
      </c>
      <c r="AQ31" s="167">
        <v>0</v>
      </c>
      <c r="AR31" s="167">
        <v>0</v>
      </c>
      <c r="AS31" s="508">
        <v>0</v>
      </c>
      <c r="AT31" s="167">
        <v>0</v>
      </c>
      <c r="AU31" s="196">
        <v>0</v>
      </c>
      <c r="AV31" s="172">
        <v>0</v>
      </c>
      <c r="AW31" s="172">
        <v>0</v>
      </c>
      <c r="AX31" s="172">
        <v>0</v>
      </c>
      <c r="AY31" s="513"/>
      <c r="AZ31" s="510"/>
      <c r="BA31" s="167">
        <f t="shared" ref="BA31:BA36" si="37">+SUM(AO31:AZ31)</f>
        <v>3142140445</v>
      </c>
      <c r="BB31" s="167">
        <v>195043994</v>
      </c>
      <c r="BC31" s="167">
        <v>256481321</v>
      </c>
      <c r="BD31" s="167">
        <v>291832212</v>
      </c>
      <c r="BE31" s="196">
        <v>268278672</v>
      </c>
      <c r="BF31" s="172">
        <v>269306570</v>
      </c>
      <c r="BG31" s="172">
        <v>260922507</v>
      </c>
      <c r="BH31" s="172">
        <v>258902875</v>
      </c>
      <c r="BI31" s="172">
        <v>263665778</v>
      </c>
      <c r="BJ31" s="172">
        <v>265288270</v>
      </c>
      <c r="BK31" s="513">
        <v>284387490</v>
      </c>
      <c r="BL31" s="513"/>
      <c r="BM31" s="510"/>
      <c r="BN31" s="167">
        <f t="shared" ref="BN31:BN36" si="38">+SUM(BB31:BM31)</f>
        <v>2614109689</v>
      </c>
      <c r="BO31" s="509">
        <v>195043994</v>
      </c>
      <c r="BP31" s="172">
        <v>256481321</v>
      </c>
      <c r="BQ31" s="172">
        <v>291832212</v>
      </c>
      <c r="BR31" s="172">
        <v>268278672</v>
      </c>
      <c r="BS31" s="172">
        <v>269306570</v>
      </c>
      <c r="BT31" s="172">
        <v>260922507</v>
      </c>
      <c r="BU31" s="172">
        <v>258902875</v>
      </c>
      <c r="BV31" s="172">
        <v>263665778</v>
      </c>
      <c r="BW31" s="172">
        <v>265288270</v>
      </c>
      <c r="BX31" s="513">
        <v>284387490</v>
      </c>
      <c r="BY31" s="513"/>
      <c r="BZ31" s="510"/>
      <c r="CA31" s="167">
        <f t="shared" ref="CA31:CA36" si="39">+SUM(BO31:BZ31)</f>
        <v>2614109689</v>
      </c>
      <c r="CB31" s="509">
        <v>195043994</v>
      </c>
      <c r="CC31" s="172">
        <v>256481321</v>
      </c>
      <c r="CD31" s="172">
        <v>291832212</v>
      </c>
      <c r="CE31" s="172">
        <v>268278672</v>
      </c>
      <c r="CF31" s="172">
        <v>269306570</v>
      </c>
      <c r="CG31" s="172">
        <v>260922507</v>
      </c>
      <c r="CH31" s="172">
        <v>258902875</v>
      </c>
      <c r="CI31" s="172">
        <v>263665778</v>
      </c>
      <c r="CJ31" s="172">
        <v>265288270</v>
      </c>
      <c r="CK31" s="465">
        <v>284387490</v>
      </c>
      <c r="CL31" s="465"/>
      <c r="CM31" s="510"/>
      <c r="CN31" s="167">
        <f t="shared" ref="CN31:CN36" si="40">+SUM(CB31:CM31)</f>
        <v>2614109689</v>
      </c>
      <c r="CO31" s="167">
        <f t="shared" ref="CO31:CO36" si="41">+AN31-BA31</f>
        <v>0</v>
      </c>
      <c r="CP31" s="196">
        <f t="shared" ref="CP31:CP36" si="42">+AN31-BA31</f>
        <v>0</v>
      </c>
      <c r="CQ31" s="172">
        <f t="shared" si="25"/>
        <v>528030756</v>
      </c>
      <c r="CR31" s="172">
        <f t="shared" ref="CR31:CR36" si="43">+BN31-CA31</f>
        <v>0</v>
      </c>
      <c r="CS31" s="172">
        <f t="shared" ref="CS31:CS36" si="44">+CA31-CN31</f>
        <v>0</v>
      </c>
      <c r="CT31" s="511">
        <f t="shared" si="13"/>
        <v>1</v>
      </c>
      <c r="CU31" s="512">
        <f t="shared" si="14"/>
        <v>0.83195189227132083</v>
      </c>
      <c r="CV31" s="890"/>
      <c r="CW31" s="1459"/>
      <c r="CX31" s="890"/>
      <c r="CY31" s="1459"/>
      <c r="CZ31" s="890">
        <f t="shared" ref="CZ31:CZ36" si="45">+BK31/$BK$30</f>
        <v>0.27285507070667081</v>
      </c>
      <c r="DA31" s="1468">
        <f>+SUM(CZ31:CZ36)</f>
        <v>1</v>
      </c>
      <c r="DB31" s="829"/>
      <c r="DC31" s="830">
        <v>3142140445</v>
      </c>
      <c r="DD31" s="830">
        <f t="shared" ref="DD31:DD36" si="46">+DC31-AN31</f>
        <v>0</v>
      </c>
      <c r="DE31" s="830">
        <v>3142140445</v>
      </c>
      <c r="DF31" s="831">
        <f t="shared" ref="DF31:DF36" si="47">+DE31-BA31</f>
        <v>0</v>
      </c>
      <c r="DG31" s="830">
        <v>2614109689</v>
      </c>
      <c r="DH31" s="832">
        <f t="shared" ref="DH31:DH36" si="48">+DG31-BN31</f>
        <v>0</v>
      </c>
      <c r="DI31" s="830">
        <v>2614109689</v>
      </c>
      <c r="DJ31" s="831">
        <f t="shared" ref="DJ31:DJ36" si="49">+DI31-CA31</f>
        <v>0</v>
      </c>
      <c r="DK31" s="830">
        <v>2614109689</v>
      </c>
      <c r="DL31" s="831">
        <f t="shared" ref="DL31:DL36" si="50">+DK31-CN31</f>
        <v>0</v>
      </c>
      <c r="DM31" s="833"/>
      <c r="DN31" s="269"/>
      <c r="DO31" s="269"/>
      <c r="DP31" s="319">
        <v>3640369041</v>
      </c>
      <c r="DQ31" s="319">
        <f t="shared" ref="DQ31:DQ36" si="51">+DC31-DP31</f>
        <v>-498228596</v>
      </c>
      <c r="DR31" s="319">
        <v>1800768151</v>
      </c>
      <c r="DS31" s="319">
        <f t="shared" ref="DS31:DS36" si="52">+DR31-DG31</f>
        <v>-813341538</v>
      </c>
      <c r="DT31" s="319">
        <v>1800768151</v>
      </c>
      <c r="DU31" s="319">
        <f t="shared" ref="DU31:DU36" si="53">+DT31-DI31</f>
        <v>-813341538</v>
      </c>
      <c r="DV31" s="319">
        <v>1800768151</v>
      </c>
      <c r="DW31" s="319">
        <f t="shared" ref="DW31:DW36" si="54">+DV31-DK31</f>
        <v>-813341538</v>
      </c>
      <c r="DX31" s="833"/>
    </row>
    <row r="32" spans="1:128" s="146" customFormat="1" ht="18" customHeight="1" outlineLevel="3" thickBot="1" x14ac:dyDescent="0.25">
      <c r="A32" s="461"/>
      <c r="B32" s="1022" t="str">
        <f t="shared" si="23"/>
        <v>A-1-0-1-5-1410</v>
      </c>
      <c r="C32" s="507" t="s">
        <v>468</v>
      </c>
      <c r="D32" s="504" t="s">
        <v>417</v>
      </c>
      <c r="E32" s="506" t="s">
        <v>368</v>
      </c>
      <c r="F32" s="167">
        <v>3762972785</v>
      </c>
      <c r="G32" s="463"/>
      <c r="H32" s="462"/>
      <c r="I32" s="463"/>
      <c r="J32" s="462"/>
      <c r="K32" s="463"/>
      <c r="L32" s="462"/>
      <c r="M32" s="463"/>
      <c r="N32" s="462"/>
      <c r="O32" s="508"/>
      <c r="P32" s="167"/>
      <c r="Q32" s="508"/>
      <c r="R32" s="167">
        <v>100000000</v>
      </c>
      <c r="S32" s="161"/>
      <c r="T32" s="160"/>
      <c r="U32" s="508"/>
      <c r="V32" s="167"/>
      <c r="W32" s="161"/>
      <c r="X32" s="160"/>
      <c r="Y32" s="508">
        <v>85000000</v>
      </c>
      <c r="Z32" s="167"/>
      <c r="AA32" s="463"/>
      <c r="AB32" s="462"/>
      <c r="AC32" s="463"/>
      <c r="AD32" s="462"/>
      <c r="AE32" s="508">
        <f t="shared" si="32"/>
        <v>85000000</v>
      </c>
      <c r="AF32" s="167">
        <f t="shared" si="33"/>
        <v>100000000</v>
      </c>
      <c r="AG32" s="566"/>
      <c r="AH32" s="566"/>
      <c r="AI32" s="566">
        <f t="shared" si="34"/>
        <v>0</v>
      </c>
      <c r="AJ32" s="566"/>
      <c r="AK32" s="167">
        <f t="shared" si="35"/>
        <v>3777972785</v>
      </c>
      <c r="AL32" s="167"/>
      <c r="AM32" s="167">
        <f t="shared" si="36"/>
        <v>3777972785</v>
      </c>
      <c r="AN32" s="167">
        <f t="shared" si="24"/>
        <v>3777972785</v>
      </c>
      <c r="AO32" s="167">
        <v>3777972785</v>
      </c>
      <c r="AP32" s="167">
        <v>0</v>
      </c>
      <c r="AQ32" s="167">
        <v>0</v>
      </c>
      <c r="AR32" s="167">
        <v>0</v>
      </c>
      <c r="AS32" s="508">
        <v>0</v>
      </c>
      <c r="AT32" s="167">
        <v>0</v>
      </c>
      <c r="AU32" s="196">
        <v>0</v>
      </c>
      <c r="AV32" s="172">
        <v>0</v>
      </c>
      <c r="AW32" s="172">
        <v>0</v>
      </c>
      <c r="AX32" s="172">
        <v>0</v>
      </c>
      <c r="AY32" s="513"/>
      <c r="AZ32" s="510"/>
      <c r="BA32" s="167">
        <f t="shared" si="37"/>
        <v>3777972785</v>
      </c>
      <c r="BB32" s="167">
        <v>8156912</v>
      </c>
      <c r="BC32" s="167">
        <v>15217830</v>
      </c>
      <c r="BD32" s="167">
        <v>18107179</v>
      </c>
      <c r="BE32" s="196">
        <v>5507242</v>
      </c>
      <c r="BF32" s="172">
        <v>6448928</v>
      </c>
      <c r="BG32" s="172">
        <v>9057329</v>
      </c>
      <c r="BH32" s="172">
        <v>3689599491</v>
      </c>
      <c r="BI32" s="172">
        <v>237628</v>
      </c>
      <c r="BJ32" s="172">
        <v>0</v>
      </c>
      <c r="BK32" s="513">
        <v>2432310</v>
      </c>
      <c r="BL32" s="513"/>
      <c r="BM32" s="510"/>
      <c r="BN32" s="167">
        <f t="shared" si="38"/>
        <v>3754764849</v>
      </c>
      <c r="BO32" s="509">
        <v>8156912</v>
      </c>
      <c r="BP32" s="172">
        <v>15217830</v>
      </c>
      <c r="BQ32" s="172">
        <v>18107179</v>
      </c>
      <c r="BR32" s="172">
        <v>5507242</v>
      </c>
      <c r="BS32" s="172">
        <v>6448928</v>
      </c>
      <c r="BT32" s="172">
        <v>9057329</v>
      </c>
      <c r="BU32" s="172">
        <v>3689599491</v>
      </c>
      <c r="BV32" s="172">
        <v>237628</v>
      </c>
      <c r="BW32" s="172">
        <v>0</v>
      </c>
      <c r="BX32" s="513">
        <v>2432310</v>
      </c>
      <c r="BY32" s="513"/>
      <c r="BZ32" s="510"/>
      <c r="CA32" s="167">
        <f t="shared" si="39"/>
        <v>3754764849</v>
      </c>
      <c r="CB32" s="509">
        <v>8156912</v>
      </c>
      <c r="CC32" s="172">
        <v>15217830</v>
      </c>
      <c r="CD32" s="172">
        <v>18107179</v>
      </c>
      <c r="CE32" s="172">
        <v>5507242</v>
      </c>
      <c r="CF32" s="172">
        <v>6448928</v>
      </c>
      <c r="CG32" s="172">
        <v>9057329</v>
      </c>
      <c r="CH32" s="172">
        <v>3689599491</v>
      </c>
      <c r="CI32" s="172">
        <v>237628</v>
      </c>
      <c r="CJ32" s="172">
        <v>0</v>
      </c>
      <c r="CK32" s="465">
        <v>2432310</v>
      </c>
      <c r="CL32" s="465"/>
      <c r="CM32" s="510"/>
      <c r="CN32" s="167">
        <f t="shared" si="40"/>
        <v>3754764849</v>
      </c>
      <c r="CO32" s="167">
        <f t="shared" si="41"/>
        <v>0</v>
      </c>
      <c r="CP32" s="196">
        <f t="shared" si="42"/>
        <v>0</v>
      </c>
      <c r="CQ32" s="172">
        <f t="shared" si="25"/>
        <v>23207936</v>
      </c>
      <c r="CR32" s="172">
        <f t="shared" si="43"/>
        <v>0</v>
      </c>
      <c r="CS32" s="172">
        <f t="shared" si="44"/>
        <v>0</v>
      </c>
      <c r="CT32" s="511">
        <f t="shared" si="13"/>
        <v>1</v>
      </c>
      <c r="CU32" s="512">
        <f t="shared" si="14"/>
        <v>0.99385703992041863</v>
      </c>
      <c r="CV32" s="890"/>
      <c r="CW32" s="1459"/>
      <c r="CX32" s="890"/>
      <c r="CY32" s="1459"/>
      <c r="CZ32" s="890">
        <f t="shared" si="45"/>
        <v>2.3336754968741502E-3</v>
      </c>
      <c r="DA32" s="1459"/>
      <c r="DB32" s="829"/>
      <c r="DC32" s="830">
        <v>3777972785</v>
      </c>
      <c r="DD32" s="830">
        <f t="shared" si="46"/>
        <v>0</v>
      </c>
      <c r="DE32" s="830">
        <v>3777972785</v>
      </c>
      <c r="DF32" s="831">
        <f t="shared" si="47"/>
        <v>0</v>
      </c>
      <c r="DG32" s="830">
        <v>3754764849</v>
      </c>
      <c r="DH32" s="832">
        <f t="shared" si="48"/>
        <v>0</v>
      </c>
      <c r="DI32" s="830">
        <v>3754764849</v>
      </c>
      <c r="DJ32" s="831">
        <f t="shared" si="49"/>
        <v>0</v>
      </c>
      <c r="DK32" s="830">
        <v>3754764849</v>
      </c>
      <c r="DL32" s="831">
        <f t="shared" si="50"/>
        <v>0</v>
      </c>
      <c r="DM32" s="833"/>
      <c r="DN32" s="269"/>
      <c r="DO32" s="269"/>
      <c r="DP32" s="319">
        <v>3825343057</v>
      </c>
      <c r="DQ32" s="319">
        <f t="shared" si="51"/>
        <v>-47370272</v>
      </c>
      <c r="DR32" s="319">
        <v>3752094911</v>
      </c>
      <c r="DS32" s="319">
        <f t="shared" si="52"/>
        <v>-2669938</v>
      </c>
      <c r="DT32" s="319">
        <v>3752094911</v>
      </c>
      <c r="DU32" s="319">
        <f t="shared" si="53"/>
        <v>-2669938</v>
      </c>
      <c r="DV32" s="319">
        <v>3752094911</v>
      </c>
      <c r="DW32" s="319">
        <f t="shared" si="54"/>
        <v>-2669938</v>
      </c>
      <c r="DX32" s="833"/>
    </row>
    <row r="33" spans="1:128" s="146" customFormat="1" ht="18" customHeight="1" outlineLevel="3" thickBot="1" x14ac:dyDescent="0.25">
      <c r="A33" s="461"/>
      <c r="B33" s="1022" t="str">
        <f t="shared" si="23"/>
        <v>A-1-0-1-5-1510</v>
      </c>
      <c r="C33" s="507" t="s">
        <v>469</v>
      </c>
      <c r="D33" s="504" t="s">
        <v>417</v>
      </c>
      <c r="E33" s="506" t="s">
        <v>369</v>
      </c>
      <c r="F33" s="167">
        <v>3742865456</v>
      </c>
      <c r="G33" s="463"/>
      <c r="H33" s="462"/>
      <c r="I33" s="463"/>
      <c r="J33" s="462"/>
      <c r="K33" s="463"/>
      <c r="L33" s="462"/>
      <c r="M33" s="463"/>
      <c r="N33" s="462"/>
      <c r="O33" s="508"/>
      <c r="P33" s="167"/>
      <c r="Q33" s="508"/>
      <c r="R33" s="167"/>
      <c r="S33" s="161"/>
      <c r="T33" s="160"/>
      <c r="U33" s="508"/>
      <c r="V33" s="167"/>
      <c r="W33" s="161"/>
      <c r="X33" s="160"/>
      <c r="Y33" s="508">
        <v>80000000</v>
      </c>
      <c r="Z33" s="167">
        <v>500000000</v>
      </c>
      <c r="AA33" s="463"/>
      <c r="AB33" s="462"/>
      <c r="AC33" s="463"/>
      <c r="AD33" s="462"/>
      <c r="AE33" s="508">
        <f t="shared" si="32"/>
        <v>80000000</v>
      </c>
      <c r="AF33" s="167">
        <f t="shared" si="33"/>
        <v>500000000</v>
      </c>
      <c r="AG33" s="566"/>
      <c r="AH33" s="566"/>
      <c r="AI33" s="566">
        <f t="shared" si="34"/>
        <v>0</v>
      </c>
      <c r="AJ33" s="566"/>
      <c r="AK33" s="167">
        <f t="shared" si="35"/>
        <v>4162865456</v>
      </c>
      <c r="AL33" s="167"/>
      <c r="AM33" s="167">
        <f t="shared" si="36"/>
        <v>4162865456</v>
      </c>
      <c r="AN33" s="167">
        <f t="shared" si="24"/>
        <v>4162865456</v>
      </c>
      <c r="AO33" s="167">
        <v>4162865456</v>
      </c>
      <c r="AP33" s="167">
        <v>0</v>
      </c>
      <c r="AQ33" s="167">
        <v>0</v>
      </c>
      <c r="AR33" s="167">
        <v>0</v>
      </c>
      <c r="AS33" s="508">
        <v>0</v>
      </c>
      <c r="AT33" s="167">
        <v>0</v>
      </c>
      <c r="AU33" s="196">
        <v>0</v>
      </c>
      <c r="AV33" s="172">
        <v>0</v>
      </c>
      <c r="AW33" s="172">
        <v>0</v>
      </c>
      <c r="AX33" s="172">
        <v>0</v>
      </c>
      <c r="AY33" s="513"/>
      <c r="AZ33" s="510"/>
      <c r="BA33" s="167">
        <f t="shared" si="37"/>
        <v>4162865456</v>
      </c>
      <c r="BB33" s="167">
        <v>284822604</v>
      </c>
      <c r="BC33" s="167">
        <v>131510718</v>
      </c>
      <c r="BD33" s="167">
        <v>314746426</v>
      </c>
      <c r="BE33" s="196">
        <v>152802487</v>
      </c>
      <c r="BF33" s="172">
        <v>523516555</v>
      </c>
      <c r="BG33" s="172">
        <v>484280422</v>
      </c>
      <c r="BH33" s="172">
        <v>273145547</v>
      </c>
      <c r="BI33" s="172">
        <v>259544733</v>
      </c>
      <c r="BJ33" s="172">
        <v>307874711</v>
      </c>
      <c r="BK33" s="513">
        <v>322309924</v>
      </c>
      <c r="BL33" s="513"/>
      <c r="BM33" s="510"/>
      <c r="BN33" s="167">
        <f t="shared" si="38"/>
        <v>3054554127</v>
      </c>
      <c r="BO33" s="509">
        <v>284822604</v>
      </c>
      <c r="BP33" s="172">
        <v>131510718</v>
      </c>
      <c r="BQ33" s="172">
        <v>314746426</v>
      </c>
      <c r="BR33" s="172">
        <v>152802487</v>
      </c>
      <c r="BS33" s="172">
        <v>523516555</v>
      </c>
      <c r="BT33" s="172">
        <v>484280422</v>
      </c>
      <c r="BU33" s="172">
        <v>273145547</v>
      </c>
      <c r="BV33" s="172">
        <v>259544733</v>
      </c>
      <c r="BW33" s="172">
        <v>307874711</v>
      </c>
      <c r="BX33" s="513">
        <v>322309924</v>
      </c>
      <c r="BY33" s="513"/>
      <c r="BZ33" s="510"/>
      <c r="CA33" s="167">
        <f t="shared" si="39"/>
        <v>3054554127</v>
      </c>
      <c r="CB33" s="509">
        <v>284822604</v>
      </c>
      <c r="CC33" s="172">
        <v>131510718</v>
      </c>
      <c r="CD33" s="172">
        <v>314746426</v>
      </c>
      <c r="CE33" s="172">
        <v>152802487</v>
      </c>
      <c r="CF33" s="172">
        <v>523516555</v>
      </c>
      <c r="CG33" s="172">
        <v>484280422</v>
      </c>
      <c r="CH33" s="172">
        <v>273145547</v>
      </c>
      <c r="CI33" s="172">
        <v>259544733</v>
      </c>
      <c r="CJ33" s="172">
        <v>307874711</v>
      </c>
      <c r="CK33" s="465">
        <v>322309924</v>
      </c>
      <c r="CL33" s="465"/>
      <c r="CM33" s="510"/>
      <c r="CN33" s="167">
        <f t="shared" si="40"/>
        <v>3054554127</v>
      </c>
      <c r="CO33" s="167">
        <f t="shared" si="41"/>
        <v>0</v>
      </c>
      <c r="CP33" s="196">
        <f t="shared" si="42"/>
        <v>0</v>
      </c>
      <c r="CQ33" s="172">
        <f t="shared" si="25"/>
        <v>1108311329</v>
      </c>
      <c r="CR33" s="172">
        <f t="shared" si="43"/>
        <v>0</v>
      </c>
      <c r="CS33" s="172">
        <f t="shared" si="44"/>
        <v>0</v>
      </c>
      <c r="CT33" s="511">
        <f t="shared" si="13"/>
        <v>1</v>
      </c>
      <c r="CU33" s="512">
        <f t="shared" si="14"/>
        <v>0.73376239498622897</v>
      </c>
      <c r="CV33" s="890"/>
      <c r="CW33" s="1459"/>
      <c r="CX33" s="890"/>
      <c r="CY33" s="1459"/>
      <c r="CZ33" s="890">
        <f t="shared" si="45"/>
        <v>0.30923968245748679</v>
      </c>
      <c r="DA33" s="1459"/>
      <c r="DB33" s="829"/>
      <c r="DC33" s="830">
        <v>4162865456</v>
      </c>
      <c r="DD33" s="830">
        <f t="shared" si="46"/>
        <v>0</v>
      </c>
      <c r="DE33" s="830">
        <v>4162865456</v>
      </c>
      <c r="DF33" s="831">
        <f t="shared" si="47"/>
        <v>0</v>
      </c>
      <c r="DG33" s="830">
        <v>3054554127</v>
      </c>
      <c r="DH33" s="832">
        <f t="shared" si="48"/>
        <v>0</v>
      </c>
      <c r="DI33" s="830">
        <v>3054554127</v>
      </c>
      <c r="DJ33" s="831">
        <f t="shared" si="49"/>
        <v>0</v>
      </c>
      <c r="DK33" s="830">
        <v>3054554127</v>
      </c>
      <c r="DL33" s="831">
        <f t="shared" si="50"/>
        <v>0</v>
      </c>
      <c r="DM33" s="834"/>
      <c r="DN33" s="269"/>
      <c r="DO33" s="269"/>
      <c r="DP33" s="319">
        <v>3705436801</v>
      </c>
      <c r="DQ33" s="319">
        <f t="shared" si="51"/>
        <v>457428655</v>
      </c>
      <c r="DR33" s="319">
        <v>2164824759</v>
      </c>
      <c r="DS33" s="319">
        <f t="shared" si="52"/>
        <v>-889729368</v>
      </c>
      <c r="DT33" s="319">
        <v>2164824759</v>
      </c>
      <c r="DU33" s="319">
        <f t="shared" si="53"/>
        <v>-889729368</v>
      </c>
      <c r="DV33" s="319">
        <v>2164824759</v>
      </c>
      <c r="DW33" s="319">
        <f t="shared" si="54"/>
        <v>-889729368</v>
      </c>
      <c r="DX33" s="833"/>
    </row>
    <row r="34" spans="1:128" s="146" customFormat="1" ht="18" customHeight="1" outlineLevel="3" thickBot="1" x14ac:dyDescent="0.25">
      <c r="A34" s="461"/>
      <c r="B34" s="1022" t="str">
        <f t="shared" si="23"/>
        <v>A-1-0-1-5-1610</v>
      </c>
      <c r="C34" s="507" t="s">
        <v>470</v>
      </c>
      <c r="D34" s="504" t="s">
        <v>417</v>
      </c>
      <c r="E34" s="506" t="s">
        <v>371</v>
      </c>
      <c r="F34" s="167">
        <v>9227627022</v>
      </c>
      <c r="G34" s="463"/>
      <c r="H34" s="462"/>
      <c r="I34" s="463"/>
      <c r="J34" s="462"/>
      <c r="K34" s="463"/>
      <c r="L34" s="462"/>
      <c r="M34" s="463"/>
      <c r="N34" s="462"/>
      <c r="O34" s="508"/>
      <c r="P34" s="167"/>
      <c r="Q34" s="508">
        <v>100000000</v>
      </c>
      <c r="R34" s="167"/>
      <c r="S34" s="161"/>
      <c r="T34" s="160"/>
      <c r="U34" s="508"/>
      <c r="V34" s="167">
        <v>450000000</v>
      </c>
      <c r="W34" s="161"/>
      <c r="X34" s="160"/>
      <c r="Y34" s="508">
        <v>740000000</v>
      </c>
      <c r="Z34" s="167"/>
      <c r="AA34" s="463"/>
      <c r="AB34" s="462"/>
      <c r="AC34" s="463"/>
      <c r="AD34" s="462"/>
      <c r="AE34" s="508">
        <f t="shared" si="32"/>
        <v>840000000</v>
      </c>
      <c r="AF34" s="167">
        <f t="shared" si="33"/>
        <v>450000000</v>
      </c>
      <c r="AG34" s="566"/>
      <c r="AH34" s="566"/>
      <c r="AI34" s="566">
        <f t="shared" si="34"/>
        <v>0</v>
      </c>
      <c r="AJ34" s="566"/>
      <c r="AK34" s="167">
        <f t="shared" si="35"/>
        <v>8837627022</v>
      </c>
      <c r="AL34" s="167"/>
      <c r="AM34" s="167">
        <f t="shared" si="36"/>
        <v>8837627022</v>
      </c>
      <c r="AN34" s="167">
        <f t="shared" si="24"/>
        <v>8837627022</v>
      </c>
      <c r="AO34" s="167">
        <v>8837627022</v>
      </c>
      <c r="AP34" s="167">
        <v>0</v>
      </c>
      <c r="AQ34" s="167">
        <v>0</v>
      </c>
      <c r="AR34" s="167">
        <v>0</v>
      </c>
      <c r="AS34" s="508">
        <v>0</v>
      </c>
      <c r="AT34" s="167">
        <v>0</v>
      </c>
      <c r="AU34" s="196">
        <v>0</v>
      </c>
      <c r="AV34" s="172">
        <v>0</v>
      </c>
      <c r="AW34" s="172">
        <v>0</v>
      </c>
      <c r="AX34" s="172">
        <v>0</v>
      </c>
      <c r="AY34" s="172"/>
      <c r="AZ34" s="510"/>
      <c r="BA34" s="167">
        <f t="shared" si="37"/>
        <v>8837627022</v>
      </c>
      <c r="BB34" s="167">
        <v>4269993</v>
      </c>
      <c r="BC34" s="167">
        <v>3289974</v>
      </c>
      <c r="BD34" s="167">
        <v>8884580</v>
      </c>
      <c r="BE34" s="196">
        <v>4622318</v>
      </c>
      <c r="BF34" s="172">
        <v>6015028</v>
      </c>
      <c r="BG34" s="172">
        <v>9294574</v>
      </c>
      <c r="BH34" s="172">
        <v>8747939</v>
      </c>
      <c r="BI34" s="172">
        <v>14722274</v>
      </c>
      <c r="BJ34" s="172">
        <v>68656395</v>
      </c>
      <c r="BK34" s="172">
        <v>114632271</v>
      </c>
      <c r="BL34" s="172"/>
      <c r="BM34" s="510"/>
      <c r="BN34" s="167">
        <f t="shared" si="38"/>
        <v>243135346</v>
      </c>
      <c r="BO34" s="509">
        <v>4269993</v>
      </c>
      <c r="BP34" s="172">
        <v>3289974</v>
      </c>
      <c r="BQ34" s="172">
        <v>8884580</v>
      </c>
      <c r="BR34" s="172">
        <v>4622318</v>
      </c>
      <c r="BS34" s="172">
        <v>6015028</v>
      </c>
      <c r="BT34" s="172">
        <v>9294574</v>
      </c>
      <c r="BU34" s="172">
        <v>8747939</v>
      </c>
      <c r="BV34" s="172">
        <v>14722274</v>
      </c>
      <c r="BW34" s="172">
        <v>68656395</v>
      </c>
      <c r="BX34" s="172">
        <v>114632271</v>
      </c>
      <c r="BY34" s="172"/>
      <c r="BZ34" s="510"/>
      <c r="CA34" s="167">
        <f t="shared" si="39"/>
        <v>243135346</v>
      </c>
      <c r="CB34" s="509">
        <v>4269993</v>
      </c>
      <c r="CC34" s="172">
        <v>3289974</v>
      </c>
      <c r="CD34" s="172">
        <v>8884580</v>
      </c>
      <c r="CE34" s="172">
        <v>4622318</v>
      </c>
      <c r="CF34" s="172">
        <v>6015028</v>
      </c>
      <c r="CG34" s="172">
        <v>9294574</v>
      </c>
      <c r="CH34" s="172">
        <v>8747939</v>
      </c>
      <c r="CI34" s="172">
        <v>14722274</v>
      </c>
      <c r="CJ34" s="172">
        <v>68656395</v>
      </c>
      <c r="CK34" s="464">
        <v>114632271</v>
      </c>
      <c r="CL34" s="464"/>
      <c r="CM34" s="510"/>
      <c r="CN34" s="167">
        <f t="shared" si="40"/>
        <v>243135346</v>
      </c>
      <c r="CO34" s="167">
        <f t="shared" si="41"/>
        <v>0</v>
      </c>
      <c r="CP34" s="196">
        <f t="shared" si="42"/>
        <v>0</v>
      </c>
      <c r="CQ34" s="172">
        <f t="shared" si="25"/>
        <v>8594491676</v>
      </c>
      <c r="CR34" s="172">
        <f t="shared" si="43"/>
        <v>0</v>
      </c>
      <c r="CS34" s="172">
        <f t="shared" si="44"/>
        <v>0</v>
      </c>
      <c r="CT34" s="511">
        <f t="shared" si="13"/>
        <v>1</v>
      </c>
      <c r="CU34" s="512">
        <f t="shared" si="14"/>
        <v>2.751138347372542E-2</v>
      </c>
      <c r="CV34" s="890"/>
      <c r="CW34" s="1459"/>
      <c r="CX34" s="890"/>
      <c r="CY34" s="1459"/>
      <c r="CZ34" s="890">
        <f t="shared" si="45"/>
        <v>0.10998372821874566</v>
      </c>
      <c r="DA34" s="1459"/>
      <c r="DB34" s="829"/>
      <c r="DC34" s="830">
        <v>8837627022</v>
      </c>
      <c r="DD34" s="830">
        <f t="shared" si="46"/>
        <v>0</v>
      </c>
      <c r="DE34" s="830">
        <v>8837627022</v>
      </c>
      <c r="DF34" s="831">
        <f t="shared" si="47"/>
        <v>0</v>
      </c>
      <c r="DG34" s="830">
        <v>243135346</v>
      </c>
      <c r="DH34" s="832">
        <f t="shared" si="48"/>
        <v>0</v>
      </c>
      <c r="DI34" s="830">
        <v>243135346</v>
      </c>
      <c r="DJ34" s="831">
        <f t="shared" si="49"/>
        <v>0</v>
      </c>
      <c r="DK34" s="830">
        <v>243135346</v>
      </c>
      <c r="DL34" s="831">
        <f t="shared" si="50"/>
        <v>0</v>
      </c>
      <c r="DM34" s="833"/>
      <c r="DN34" s="268"/>
      <c r="DO34" s="268"/>
      <c r="DP34" s="319">
        <v>9035350752</v>
      </c>
      <c r="DQ34" s="319">
        <f t="shared" si="51"/>
        <v>-197723730</v>
      </c>
      <c r="DR34" s="319">
        <v>45124406</v>
      </c>
      <c r="DS34" s="319">
        <f t="shared" si="52"/>
        <v>-198010940</v>
      </c>
      <c r="DT34" s="319">
        <v>45124406</v>
      </c>
      <c r="DU34" s="319">
        <f t="shared" si="53"/>
        <v>-198010940</v>
      </c>
      <c r="DV34" s="319">
        <v>45124406</v>
      </c>
      <c r="DW34" s="319">
        <f t="shared" si="54"/>
        <v>-198010940</v>
      </c>
      <c r="DX34" s="833"/>
    </row>
    <row r="35" spans="1:128" s="146" customFormat="1" ht="18" customHeight="1" outlineLevel="3" thickBot="1" x14ac:dyDescent="0.25">
      <c r="A35" s="461"/>
      <c r="B35" s="1022" t="str">
        <f t="shared" si="23"/>
        <v>A-1-0-1-5-210</v>
      </c>
      <c r="C35" s="507" t="s">
        <v>471</v>
      </c>
      <c r="D35" s="504" t="s">
        <v>417</v>
      </c>
      <c r="E35" s="506" t="s">
        <v>367</v>
      </c>
      <c r="F35" s="167">
        <v>2647150777</v>
      </c>
      <c r="G35" s="463"/>
      <c r="H35" s="462"/>
      <c r="I35" s="463"/>
      <c r="J35" s="462"/>
      <c r="K35" s="463"/>
      <c r="L35" s="462"/>
      <c r="M35" s="463"/>
      <c r="N35" s="462"/>
      <c r="O35" s="508"/>
      <c r="P35" s="167"/>
      <c r="Q35" s="508"/>
      <c r="R35" s="167"/>
      <c r="S35" s="161"/>
      <c r="T35" s="160"/>
      <c r="U35" s="508"/>
      <c r="V35" s="167">
        <v>300000000</v>
      </c>
      <c r="W35" s="161">
        <v>4364000</v>
      </c>
      <c r="X35" s="160"/>
      <c r="Y35" s="508">
        <v>90000000</v>
      </c>
      <c r="Z35" s="167"/>
      <c r="AA35" s="463"/>
      <c r="AB35" s="462"/>
      <c r="AC35" s="463"/>
      <c r="AD35" s="462"/>
      <c r="AE35" s="508">
        <f t="shared" si="32"/>
        <v>94364000</v>
      </c>
      <c r="AF35" s="167">
        <f t="shared" si="33"/>
        <v>300000000</v>
      </c>
      <c r="AG35" s="566"/>
      <c r="AH35" s="566"/>
      <c r="AI35" s="566">
        <f t="shared" si="34"/>
        <v>0</v>
      </c>
      <c r="AJ35" s="566"/>
      <c r="AK35" s="167">
        <f t="shared" si="35"/>
        <v>2852786777</v>
      </c>
      <c r="AL35" s="167"/>
      <c r="AM35" s="167">
        <f t="shared" si="36"/>
        <v>2852786777</v>
      </c>
      <c r="AN35" s="167">
        <f t="shared" si="24"/>
        <v>2852786777</v>
      </c>
      <c r="AO35" s="167">
        <v>2852786777</v>
      </c>
      <c r="AP35" s="167">
        <v>0</v>
      </c>
      <c r="AQ35" s="167">
        <v>0</v>
      </c>
      <c r="AR35" s="167">
        <v>0</v>
      </c>
      <c r="AS35" s="508">
        <v>0</v>
      </c>
      <c r="AT35" s="167">
        <v>0</v>
      </c>
      <c r="AU35" s="196">
        <v>0</v>
      </c>
      <c r="AV35" s="172">
        <v>0</v>
      </c>
      <c r="AW35" s="172">
        <v>0</v>
      </c>
      <c r="AX35" s="172">
        <v>0</v>
      </c>
      <c r="AY35" s="513"/>
      <c r="AZ35" s="510"/>
      <c r="BA35" s="167">
        <f t="shared" si="37"/>
        <v>2852786777</v>
      </c>
      <c r="BB35" s="167">
        <v>293476607</v>
      </c>
      <c r="BC35" s="167">
        <v>317812540</v>
      </c>
      <c r="BD35" s="167">
        <v>181472529</v>
      </c>
      <c r="BE35" s="196">
        <v>226492087</v>
      </c>
      <c r="BF35" s="172">
        <v>184450814</v>
      </c>
      <c r="BG35" s="172">
        <v>161933357</v>
      </c>
      <c r="BH35" s="172">
        <v>232584692</v>
      </c>
      <c r="BI35" s="172">
        <v>224694238</v>
      </c>
      <c r="BJ35" s="172">
        <v>228108504</v>
      </c>
      <c r="BK35" s="513">
        <v>146377916</v>
      </c>
      <c r="BL35" s="513"/>
      <c r="BM35" s="510"/>
      <c r="BN35" s="167">
        <f t="shared" si="38"/>
        <v>2197403284</v>
      </c>
      <c r="BO35" s="509">
        <v>293476607</v>
      </c>
      <c r="BP35" s="172">
        <v>317812540</v>
      </c>
      <c r="BQ35" s="172">
        <v>181472529</v>
      </c>
      <c r="BR35" s="172">
        <v>226492087</v>
      </c>
      <c r="BS35" s="172">
        <v>184450814</v>
      </c>
      <c r="BT35" s="172">
        <v>161933357</v>
      </c>
      <c r="BU35" s="172">
        <v>232584692</v>
      </c>
      <c r="BV35" s="172">
        <v>224694238</v>
      </c>
      <c r="BW35" s="172">
        <v>228108504</v>
      </c>
      <c r="BX35" s="513">
        <v>146377916</v>
      </c>
      <c r="BY35" s="513"/>
      <c r="BZ35" s="510"/>
      <c r="CA35" s="167">
        <f t="shared" si="39"/>
        <v>2197403284</v>
      </c>
      <c r="CB35" s="509">
        <v>293476607</v>
      </c>
      <c r="CC35" s="172">
        <v>317812540</v>
      </c>
      <c r="CD35" s="172">
        <v>181472529</v>
      </c>
      <c r="CE35" s="172">
        <v>226492087</v>
      </c>
      <c r="CF35" s="172">
        <v>184450814</v>
      </c>
      <c r="CG35" s="172">
        <v>161933357</v>
      </c>
      <c r="CH35" s="172">
        <v>232584692</v>
      </c>
      <c r="CI35" s="172">
        <v>224694238</v>
      </c>
      <c r="CJ35" s="172">
        <v>228108504</v>
      </c>
      <c r="CK35" s="465">
        <v>146377916</v>
      </c>
      <c r="CL35" s="465"/>
      <c r="CM35" s="510"/>
      <c r="CN35" s="167">
        <f t="shared" si="40"/>
        <v>2197403284</v>
      </c>
      <c r="CO35" s="167">
        <f t="shared" si="41"/>
        <v>0</v>
      </c>
      <c r="CP35" s="196">
        <f t="shared" si="42"/>
        <v>0</v>
      </c>
      <c r="CQ35" s="172">
        <f t="shared" si="25"/>
        <v>655383493</v>
      </c>
      <c r="CR35" s="172">
        <f t="shared" si="43"/>
        <v>0</v>
      </c>
      <c r="CS35" s="172">
        <f t="shared" si="44"/>
        <v>0</v>
      </c>
      <c r="CT35" s="511">
        <f t="shared" si="13"/>
        <v>1</v>
      </c>
      <c r="CU35" s="512">
        <f t="shared" si="14"/>
        <v>0.77026551781440766</v>
      </c>
      <c r="CV35" s="890"/>
      <c r="CW35" s="1459"/>
      <c r="CX35" s="890"/>
      <c r="CY35" s="1459"/>
      <c r="CZ35" s="890">
        <f t="shared" si="45"/>
        <v>0.14044203076610409</v>
      </c>
      <c r="DA35" s="1459"/>
      <c r="DB35" s="829"/>
      <c r="DC35" s="830">
        <v>2852786777</v>
      </c>
      <c r="DD35" s="830">
        <f t="shared" si="46"/>
        <v>0</v>
      </c>
      <c r="DE35" s="830">
        <v>2852786777</v>
      </c>
      <c r="DF35" s="831">
        <f t="shared" si="47"/>
        <v>0</v>
      </c>
      <c r="DG35" s="830">
        <v>2197403284</v>
      </c>
      <c r="DH35" s="832">
        <f t="shared" si="48"/>
        <v>0</v>
      </c>
      <c r="DI35" s="830">
        <v>2197403284</v>
      </c>
      <c r="DJ35" s="831">
        <f t="shared" si="49"/>
        <v>0</v>
      </c>
      <c r="DK35" s="830">
        <v>2197403284</v>
      </c>
      <c r="DL35" s="831">
        <f t="shared" si="50"/>
        <v>0</v>
      </c>
      <c r="DM35" s="833"/>
      <c r="DN35" s="269"/>
      <c r="DO35" s="269"/>
      <c r="DP35" s="319">
        <v>2616315269</v>
      </c>
      <c r="DQ35" s="319">
        <f t="shared" si="51"/>
        <v>236471508</v>
      </c>
      <c r="DR35" s="319">
        <v>1598222626</v>
      </c>
      <c r="DS35" s="319">
        <f t="shared" si="52"/>
        <v>-599180658</v>
      </c>
      <c r="DT35" s="319">
        <v>1598222626</v>
      </c>
      <c r="DU35" s="319">
        <f t="shared" si="53"/>
        <v>-599180658</v>
      </c>
      <c r="DV35" s="319">
        <v>1598222626</v>
      </c>
      <c r="DW35" s="319">
        <f t="shared" si="54"/>
        <v>-599180658</v>
      </c>
      <c r="DX35" s="833"/>
    </row>
    <row r="36" spans="1:128" s="146" customFormat="1" ht="18" customHeight="1" outlineLevel="3" thickBot="1" x14ac:dyDescent="0.25">
      <c r="A36" s="461"/>
      <c r="B36" s="1022" t="str">
        <f t="shared" si="23"/>
        <v>A-1-0-1-5-2210</v>
      </c>
      <c r="C36" s="507" t="s">
        <v>472</v>
      </c>
      <c r="D36" s="504" t="s">
        <v>417</v>
      </c>
      <c r="E36" s="506" t="s">
        <v>372</v>
      </c>
      <c r="F36" s="167">
        <f>2143243515+270000000</f>
        <v>2413243515</v>
      </c>
      <c r="G36" s="463"/>
      <c r="H36" s="462"/>
      <c r="I36" s="463"/>
      <c r="J36" s="462"/>
      <c r="K36" s="463"/>
      <c r="L36" s="462"/>
      <c r="M36" s="463"/>
      <c r="N36" s="462"/>
      <c r="O36" s="508"/>
      <c r="P36" s="167"/>
      <c r="Q36" s="508"/>
      <c r="R36" s="167"/>
      <c r="S36" s="161"/>
      <c r="T36" s="160"/>
      <c r="U36" s="508">
        <v>300000000</v>
      </c>
      <c r="V36" s="167"/>
      <c r="W36" s="161"/>
      <c r="X36" s="160"/>
      <c r="Y36" s="508">
        <v>130000000</v>
      </c>
      <c r="Z36" s="167"/>
      <c r="AA36" s="463"/>
      <c r="AB36" s="462"/>
      <c r="AC36" s="463"/>
      <c r="AD36" s="462"/>
      <c r="AE36" s="508">
        <f t="shared" si="32"/>
        <v>430000000</v>
      </c>
      <c r="AF36" s="167">
        <f t="shared" si="33"/>
        <v>0</v>
      </c>
      <c r="AG36" s="566"/>
      <c r="AH36" s="566"/>
      <c r="AI36" s="566">
        <f t="shared" si="34"/>
        <v>0</v>
      </c>
      <c r="AJ36" s="566"/>
      <c r="AK36" s="167">
        <f t="shared" si="35"/>
        <v>1983243515</v>
      </c>
      <c r="AL36" s="167"/>
      <c r="AM36" s="167">
        <f t="shared" si="36"/>
        <v>1983243515</v>
      </c>
      <c r="AN36" s="167">
        <f t="shared" si="24"/>
        <v>1983243515</v>
      </c>
      <c r="AO36" s="167">
        <v>1983243515</v>
      </c>
      <c r="AP36" s="167">
        <v>0</v>
      </c>
      <c r="AQ36" s="167">
        <v>0</v>
      </c>
      <c r="AR36" s="167">
        <v>0</v>
      </c>
      <c r="AS36" s="508">
        <v>0</v>
      </c>
      <c r="AT36" s="167">
        <v>0</v>
      </c>
      <c r="AU36" s="196">
        <v>0</v>
      </c>
      <c r="AV36" s="172">
        <v>0</v>
      </c>
      <c r="AW36" s="172">
        <v>0</v>
      </c>
      <c r="AX36" s="172">
        <v>0</v>
      </c>
      <c r="AY36" s="172"/>
      <c r="AZ36" s="510"/>
      <c r="BA36" s="167">
        <f t="shared" si="37"/>
        <v>1983243515</v>
      </c>
      <c r="BB36" s="167">
        <v>160498592</v>
      </c>
      <c r="BC36" s="167">
        <v>160459253</v>
      </c>
      <c r="BD36" s="167">
        <v>176092082</v>
      </c>
      <c r="BE36" s="196">
        <v>164286085</v>
      </c>
      <c r="BF36" s="172">
        <v>165667982</v>
      </c>
      <c r="BG36" s="172">
        <v>163690531</v>
      </c>
      <c r="BH36" s="172">
        <v>162958808</v>
      </c>
      <c r="BI36" s="172">
        <v>162741817</v>
      </c>
      <c r="BJ36" s="172">
        <v>178327975</v>
      </c>
      <c r="BK36" s="172">
        <v>172125821</v>
      </c>
      <c r="BL36" s="172"/>
      <c r="BM36" s="510"/>
      <c r="BN36" s="167">
        <f t="shared" si="38"/>
        <v>1666848946</v>
      </c>
      <c r="BO36" s="509">
        <v>160498592</v>
      </c>
      <c r="BP36" s="172">
        <v>160459253</v>
      </c>
      <c r="BQ36" s="172">
        <v>176092082</v>
      </c>
      <c r="BR36" s="172">
        <v>164286085</v>
      </c>
      <c r="BS36" s="172">
        <v>165667982</v>
      </c>
      <c r="BT36" s="172">
        <v>163690531</v>
      </c>
      <c r="BU36" s="172">
        <v>162958808</v>
      </c>
      <c r="BV36" s="172">
        <v>162741817</v>
      </c>
      <c r="BW36" s="172">
        <v>178327975</v>
      </c>
      <c r="BX36" s="172">
        <v>172125821</v>
      </c>
      <c r="BY36" s="172"/>
      <c r="BZ36" s="510"/>
      <c r="CA36" s="167">
        <f t="shared" si="39"/>
        <v>1666848946</v>
      </c>
      <c r="CB36" s="509">
        <v>160498592</v>
      </c>
      <c r="CC36" s="172">
        <v>160459253</v>
      </c>
      <c r="CD36" s="172">
        <v>176092082</v>
      </c>
      <c r="CE36" s="172">
        <v>164286085</v>
      </c>
      <c r="CF36" s="172">
        <v>165667982</v>
      </c>
      <c r="CG36" s="172">
        <v>163690531</v>
      </c>
      <c r="CH36" s="172">
        <v>162958808</v>
      </c>
      <c r="CI36" s="172">
        <v>162741817</v>
      </c>
      <c r="CJ36" s="172">
        <v>177805681</v>
      </c>
      <c r="CK36" s="464">
        <v>172648115</v>
      </c>
      <c r="CL36" s="464"/>
      <c r="CM36" s="510"/>
      <c r="CN36" s="167">
        <f t="shared" si="40"/>
        <v>1666848946</v>
      </c>
      <c r="CO36" s="167">
        <f t="shared" si="41"/>
        <v>0</v>
      </c>
      <c r="CP36" s="196">
        <f t="shared" si="42"/>
        <v>0</v>
      </c>
      <c r="CQ36" s="172">
        <f t="shared" si="25"/>
        <v>316394569</v>
      </c>
      <c r="CR36" s="172">
        <f t="shared" si="43"/>
        <v>0</v>
      </c>
      <c r="CS36" s="172">
        <f t="shared" si="44"/>
        <v>0</v>
      </c>
      <c r="CT36" s="511">
        <f t="shared" si="13"/>
        <v>1</v>
      </c>
      <c r="CU36" s="512">
        <f t="shared" si="14"/>
        <v>0.84046610181402759</v>
      </c>
      <c r="CV36" s="890"/>
      <c r="CW36" s="1459"/>
      <c r="CX36" s="890"/>
      <c r="CY36" s="1459"/>
      <c r="CZ36" s="890">
        <f t="shared" si="45"/>
        <v>0.16514581235411854</v>
      </c>
      <c r="DA36" s="1469"/>
      <c r="DB36" s="829"/>
      <c r="DC36" s="830">
        <v>1983243515</v>
      </c>
      <c r="DD36" s="830">
        <f t="shared" si="46"/>
        <v>0</v>
      </c>
      <c r="DE36" s="830">
        <v>1983243515</v>
      </c>
      <c r="DF36" s="831">
        <f t="shared" si="47"/>
        <v>0</v>
      </c>
      <c r="DG36" s="830">
        <v>1666848946</v>
      </c>
      <c r="DH36" s="832">
        <f t="shared" si="48"/>
        <v>0</v>
      </c>
      <c r="DI36" s="830">
        <v>1666848946</v>
      </c>
      <c r="DJ36" s="831">
        <f t="shared" si="49"/>
        <v>0</v>
      </c>
      <c r="DK36" s="830">
        <v>1666848946</v>
      </c>
      <c r="DL36" s="831">
        <f t="shared" si="50"/>
        <v>0</v>
      </c>
      <c r="DM36" s="833"/>
      <c r="DN36" s="268"/>
      <c r="DO36" s="268"/>
      <c r="DP36" s="319">
        <v>2389111080</v>
      </c>
      <c r="DQ36" s="319">
        <f t="shared" si="51"/>
        <v>-405867565</v>
      </c>
      <c r="DR36" s="319">
        <v>1153653333</v>
      </c>
      <c r="DS36" s="319">
        <f t="shared" si="52"/>
        <v>-513195613</v>
      </c>
      <c r="DT36" s="319">
        <v>1153653333</v>
      </c>
      <c r="DU36" s="319">
        <f t="shared" si="53"/>
        <v>-513195613</v>
      </c>
      <c r="DV36" s="319">
        <v>1153653333</v>
      </c>
      <c r="DW36" s="319">
        <f t="shared" si="54"/>
        <v>-513195613</v>
      </c>
      <c r="DX36" s="833"/>
    </row>
    <row r="37" spans="1:128" s="180" customFormat="1" ht="36" customHeight="1" outlineLevel="2" thickBot="1" x14ac:dyDescent="0.3">
      <c r="A37" s="466"/>
      <c r="B37" s="1023"/>
      <c r="C37" s="468" t="s">
        <v>614</v>
      </c>
      <c r="D37" s="469">
        <v>10</v>
      </c>
      <c r="E37" s="620" t="s">
        <v>613</v>
      </c>
      <c r="F37" s="471">
        <f t="shared" ref="F37:AQ37" si="55">+SUM(F38:F39)</f>
        <v>572000000</v>
      </c>
      <c r="G37" s="472">
        <f t="shared" si="55"/>
        <v>0</v>
      </c>
      <c r="H37" s="471">
        <f t="shared" si="55"/>
        <v>0</v>
      </c>
      <c r="I37" s="472">
        <f t="shared" si="55"/>
        <v>0</v>
      </c>
      <c r="J37" s="471">
        <f t="shared" si="55"/>
        <v>0</v>
      </c>
      <c r="K37" s="472">
        <f t="shared" si="55"/>
        <v>0</v>
      </c>
      <c r="L37" s="471">
        <f t="shared" si="55"/>
        <v>0</v>
      </c>
      <c r="M37" s="472">
        <f t="shared" si="55"/>
        <v>0</v>
      </c>
      <c r="N37" s="471">
        <f t="shared" si="55"/>
        <v>0</v>
      </c>
      <c r="O37" s="472">
        <f t="shared" si="55"/>
        <v>0</v>
      </c>
      <c r="P37" s="471">
        <f t="shared" si="55"/>
        <v>0</v>
      </c>
      <c r="Q37" s="472">
        <f t="shared" si="55"/>
        <v>0</v>
      </c>
      <c r="R37" s="471">
        <f t="shared" si="55"/>
        <v>0</v>
      </c>
      <c r="S37" s="472">
        <f t="shared" si="55"/>
        <v>0</v>
      </c>
      <c r="T37" s="471">
        <f t="shared" si="55"/>
        <v>0</v>
      </c>
      <c r="U37" s="472">
        <f t="shared" si="55"/>
        <v>0</v>
      </c>
      <c r="V37" s="471">
        <f t="shared" si="55"/>
        <v>0</v>
      </c>
      <c r="W37" s="472">
        <f t="shared" si="55"/>
        <v>0</v>
      </c>
      <c r="X37" s="471">
        <f t="shared" si="55"/>
        <v>0</v>
      </c>
      <c r="Y37" s="472">
        <f t="shared" si="55"/>
        <v>95000000</v>
      </c>
      <c r="Z37" s="471">
        <f t="shared" si="55"/>
        <v>750000000</v>
      </c>
      <c r="AA37" s="472">
        <f t="shared" si="55"/>
        <v>0</v>
      </c>
      <c r="AB37" s="471">
        <f t="shared" si="55"/>
        <v>0</v>
      </c>
      <c r="AC37" s="472">
        <f t="shared" si="55"/>
        <v>0</v>
      </c>
      <c r="AD37" s="471">
        <f t="shared" si="55"/>
        <v>0</v>
      </c>
      <c r="AE37" s="472">
        <f t="shared" si="55"/>
        <v>95000000</v>
      </c>
      <c r="AF37" s="471">
        <f t="shared" si="55"/>
        <v>750000000</v>
      </c>
      <c r="AG37" s="471">
        <f t="shared" si="55"/>
        <v>0</v>
      </c>
      <c r="AH37" s="471">
        <f>+SUM(AH38:AH39)</f>
        <v>0</v>
      </c>
      <c r="AI37" s="471">
        <f t="shared" si="55"/>
        <v>0</v>
      </c>
      <c r="AJ37" s="471">
        <f>+SUM(AJ38:AJ39)</f>
        <v>0</v>
      </c>
      <c r="AK37" s="471">
        <f t="shared" si="55"/>
        <v>1227000000</v>
      </c>
      <c r="AL37" s="471">
        <f t="shared" si="55"/>
        <v>0</v>
      </c>
      <c r="AM37" s="471">
        <f t="shared" si="55"/>
        <v>1227000000</v>
      </c>
      <c r="AN37" s="471">
        <f t="shared" si="55"/>
        <v>1227000000</v>
      </c>
      <c r="AO37" s="471">
        <f t="shared" si="55"/>
        <v>1227000000</v>
      </c>
      <c r="AP37" s="471">
        <f t="shared" si="55"/>
        <v>0</v>
      </c>
      <c r="AQ37" s="471">
        <f t="shared" si="55"/>
        <v>0</v>
      </c>
      <c r="AR37" s="471">
        <v>0</v>
      </c>
      <c r="AS37" s="472">
        <f t="shared" ref="AS37:BX37" si="56">+SUM(AS38:AS39)</f>
        <v>0</v>
      </c>
      <c r="AT37" s="471">
        <f t="shared" si="56"/>
        <v>0</v>
      </c>
      <c r="AU37" s="476">
        <f t="shared" si="56"/>
        <v>0</v>
      </c>
      <c r="AV37" s="474">
        <f t="shared" si="56"/>
        <v>0</v>
      </c>
      <c r="AW37" s="474">
        <f t="shared" si="56"/>
        <v>0</v>
      </c>
      <c r="AX37" s="474">
        <f t="shared" si="56"/>
        <v>0</v>
      </c>
      <c r="AY37" s="474">
        <f t="shared" si="56"/>
        <v>0</v>
      </c>
      <c r="AZ37" s="475">
        <f t="shared" si="56"/>
        <v>0</v>
      </c>
      <c r="BA37" s="471">
        <f>+SUM(BA38:BA39)</f>
        <v>1227000000</v>
      </c>
      <c r="BB37" s="471">
        <f t="shared" si="56"/>
        <v>37035160</v>
      </c>
      <c r="BC37" s="471">
        <f t="shared" si="56"/>
        <v>56513548</v>
      </c>
      <c r="BD37" s="471">
        <f t="shared" si="56"/>
        <v>59136636</v>
      </c>
      <c r="BE37" s="476">
        <f t="shared" si="56"/>
        <v>51809172</v>
      </c>
      <c r="BF37" s="474">
        <f t="shared" si="56"/>
        <v>35897070</v>
      </c>
      <c r="BG37" s="474">
        <f t="shared" si="56"/>
        <v>36420124</v>
      </c>
      <c r="BH37" s="474">
        <f t="shared" si="56"/>
        <v>43167019</v>
      </c>
      <c r="BI37" s="474">
        <f t="shared" si="56"/>
        <v>46468723</v>
      </c>
      <c r="BJ37" s="474">
        <f t="shared" si="56"/>
        <v>131219752</v>
      </c>
      <c r="BK37" s="474">
        <f t="shared" si="56"/>
        <v>211266730</v>
      </c>
      <c r="BL37" s="474">
        <f t="shared" si="56"/>
        <v>0</v>
      </c>
      <c r="BM37" s="475">
        <f t="shared" si="56"/>
        <v>0</v>
      </c>
      <c r="BN37" s="471">
        <f t="shared" si="56"/>
        <v>708933934</v>
      </c>
      <c r="BO37" s="473">
        <f t="shared" si="56"/>
        <v>37035160</v>
      </c>
      <c r="BP37" s="474">
        <f t="shared" si="56"/>
        <v>56513548</v>
      </c>
      <c r="BQ37" s="474">
        <f t="shared" si="56"/>
        <v>59136636</v>
      </c>
      <c r="BR37" s="474">
        <f t="shared" si="56"/>
        <v>51809172</v>
      </c>
      <c r="BS37" s="474">
        <f t="shared" si="56"/>
        <v>35897070</v>
      </c>
      <c r="BT37" s="474">
        <f t="shared" si="56"/>
        <v>36420124</v>
      </c>
      <c r="BU37" s="474">
        <f t="shared" si="56"/>
        <v>43167019</v>
      </c>
      <c r="BV37" s="474">
        <f t="shared" si="56"/>
        <v>46468723</v>
      </c>
      <c r="BW37" s="474">
        <f t="shared" si="56"/>
        <v>131219752</v>
      </c>
      <c r="BX37" s="474">
        <f t="shared" si="56"/>
        <v>211266730</v>
      </c>
      <c r="BY37" s="474">
        <f t="shared" ref="BY37:CS37" si="57">+SUM(BY38:BY39)</f>
        <v>0</v>
      </c>
      <c r="BZ37" s="475">
        <f t="shared" si="57"/>
        <v>0</v>
      </c>
      <c r="CA37" s="471">
        <f t="shared" si="57"/>
        <v>708933934</v>
      </c>
      <c r="CB37" s="473">
        <f t="shared" si="57"/>
        <v>37035160</v>
      </c>
      <c r="CC37" s="474">
        <f t="shared" si="57"/>
        <v>56513548</v>
      </c>
      <c r="CD37" s="474">
        <f t="shared" si="57"/>
        <v>59136636</v>
      </c>
      <c r="CE37" s="474">
        <f t="shared" si="57"/>
        <v>51809172</v>
      </c>
      <c r="CF37" s="474">
        <f t="shared" si="57"/>
        <v>35897070</v>
      </c>
      <c r="CG37" s="474">
        <f t="shared" si="57"/>
        <v>36420124</v>
      </c>
      <c r="CH37" s="474">
        <f t="shared" si="57"/>
        <v>43167019</v>
      </c>
      <c r="CI37" s="474">
        <f t="shared" si="57"/>
        <v>46468723</v>
      </c>
      <c r="CJ37" s="474">
        <f t="shared" si="57"/>
        <v>131219752</v>
      </c>
      <c r="CK37" s="474">
        <f t="shared" si="57"/>
        <v>211266730</v>
      </c>
      <c r="CL37" s="474">
        <f t="shared" si="57"/>
        <v>0</v>
      </c>
      <c r="CM37" s="475">
        <f t="shared" si="57"/>
        <v>0</v>
      </c>
      <c r="CN37" s="471">
        <f t="shared" si="57"/>
        <v>708933934</v>
      </c>
      <c r="CO37" s="471">
        <f t="shared" si="12"/>
        <v>0</v>
      </c>
      <c r="CP37" s="476">
        <f t="shared" si="57"/>
        <v>0</v>
      </c>
      <c r="CQ37" s="474">
        <f t="shared" si="57"/>
        <v>518066066</v>
      </c>
      <c r="CR37" s="474">
        <f t="shared" si="57"/>
        <v>0</v>
      </c>
      <c r="CS37" s="474">
        <f t="shared" si="57"/>
        <v>0</v>
      </c>
      <c r="CT37" s="477">
        <f t="shared" si="13"/>
        <v>1</v>
      </c>
      <c r="CU37" s="478">
        <f t="shared" si="14"/>
        <v>0.57777826731866344</v>
      </c>
      <c r="CV37" s="888">
        <f>+BN37/$BN$23</f>
        <v>7.9480262936947512E-3</v>
      </c>
      <c r="CW37" s="1461"/>
      <c r="CX37" s="888">
        <f>+BK37/$BK$23</f>
        <v>2.3798303226178975E-2</v>
      </c>
      <c r="CY37" s="1461"/>
      <c r="CZ37" s="889"/>
      <c r="DA37" s="876"/>
      <c r="DB37" s="526"/>
      <c r="DC37" s="178"/>
      <c r="DD37" s="320"/>
      <c r="DE37" s="253"/>
      <c r="DF37" s="320"/>
      <c r="DG37" s="253"/>
      <c r="DH37" s="254"/>
      <c r="DI37" s="323"/>
      <c r="DJ37" s="320"/>
      <c r="DK37" s="253"/>
      <c r="DL37" s="320"/>
      <c r="DN37" s="178"/>
      <c r="DO37" s="178"/>
      <c r="DP37" s="178"/>
      <c r="DQ37" s="178"/>
      <c r="DR37" s="178"/>
      <c r="DS37" s="179"/>
      <c r="DT37" s="178"/>
      <c r="DU37" s="178"/>
      <c r="DV37" s="178"/>
      <c r="DW37" s="178"/>
    </row>
    <row r="38" spans="1:128" s="146" customFormat="1" ht="18" customHeight="1" outlineLevel="3" thickBot="1" x14ac:dyDescent="0.3">
      <c r="A38" s="461"/>
      <c r="B38" s="1022" t="str">
        <f t="shared" si="23"/>
        <v>A-1-0-1-9-110</v>
      </c>
      <c r="C38" s="507" t="s">
        <v>473</v>
      </c>
      <c r="D38" s="504" t="s">
        <v>417</v>
      </c>
      <c r="E38" s="506" t="s">
        <v>373</v>
      </c>
      <c r="F38" s="167">
        <v>266334427</v>
      </c>
      <c r="G38" s="463"/>
      <c r="H38" s="462"/>
      <c r="I38" s="463"/>
      <c r="J38" s="462"/>
      <c r="K38" s="463"/>
      <c r="L38" s="462"/>
      <c r="M38" s="463"/>
      <c r="N38" s="462"/>
      <c r="O38" s="508"/>
      <c r="P38" s="167"/>
      <c r="Q38" s="508"/>
      <c r="R38" s="167"/>
      <c r="S38" s="161"/>
      <c r="T38" s="160"/>
      <c r="U38" s="508"/>
      <c r="V38" s="167"/>
      <c r="W38" s="161"/>
      <c r="X38" s="160"/>
      <c r="Y38" s="508">
        <v>45000000</v>
      </c>
      <c r="Z38" s="167">
        <v>100000000</v>
      </c>
      <c r="AA38" s="463"/>
      <c r="AB38" s="462"/>
      <c r="AC38" s="463"/>
      <c r="AD38" s="462"/>
      <c r="AE38" s="508">
        <f t="shared" ref="AE38:AF40" si="58">+G38+I38+K38+M38+O38+Q38+S38+U38+W38+Y38+AA38+AC38</f>
        <v>45000000</v>
      </c>
      <c r="AF38" s="167">
        <f t="shared" si="58"/>
        <v>100000000</v>
      </c>
      <c r="AG38" s="566"/>
      <c r="AH38" s="566"/>
      <c r="AI38" s="566">
        <f>+-AG38+AH38</f>
        <v>0</v>
      </c>
      <c r="AJ38" s="566"/>
      <c r="AK38" s="167">
        <f>+F38-AE38+AF38+AI38</f>
        <v>321334427</v>
      </c>
      <c r="AL38" s="167"/>
      <c r="AM38" s="167">
        <f t="shared" si="36"/>
        <v>321334427</v>
      </c>
      <c r="AN38" s="167">
        <f t="shared" si="24"/>
        <v>321334427</v>
      </c>
      <c r="AO38" s="167">
        <v>321334427</v>
      </c>
      <c r="AP38" s="167">
        <v>0</v>
      </c>
      <c r="AQ38" s="167">
        <v>0</v>
      </c>
      <c r="AR38" s="167">
        <v>0</v>
      </c>
      <c r="AS38" s="508">
        <v>0</v>
      </c>
      <c r="AT38" s="167">
        <v>0</v>
      </c>
      <c r="AU38" s="196">
        <v>0</v>
      </c>
      <c r="AV38" s="172">
        <v>0</v>
      </c>
      <c r="AW38" s="172">
        <v>0</v>
      </c>
      <c r="AX38" s="172">
        <v>0</v>
      </c>
      <c r="AY38" s="513"/>
      <c r="AZ38" s="510"/>
      <c r="BA38" s="167">
        <f>+SUM(AO38:AZ38)</f>
        <v>321334427</v>
      </c>
      <c r="BB38" s="167">
        <v>0</v>
      </c>
      <c r="BC38" s="167">
        <v>22533474</v>
      </c>
      <c r="BD38" s="167">
        <v>23438291</v>
      </c>
      <c r="BE38" s="196">
        <v>22029139</v>
      </c>
      <c r="BF38" s="172">
        <v>25793465</v>
      </c>
      <c r="BG38" s="172">
        <v>27007387</v>
      </c>
      <c r="BH38" s="172">
        <v>24094970</v>
      </c>
      <c r="BI38" s="172">
        <v>24840484</v>
      </c>
      <c r="BJ38" s="172">
        <v>27883864</v>
      </c>
      <c r="BK38" s="513">
        <v>26792072</v>
      </c>
      <c r="BL38" s="513"/>
      <c r="BM38" s="510"/>
      <c r="BN38" s="167">
        <f>+SUM(BB38:BM38)</f>
        <v>224413146</v>
      </c>
      <c r="BO38" s="509">
        <v>0</v>
      </c>
      <c r="BP38" s="172">
        <v>22533474</v>
      </c>
      <c r="BQ38" s="172">
        <v>23438291</v>
      </c>
      <c r="BR38" s="172">
        <v>22029139</v>
      </c>
      <c r="BS38" s="172">
        <v>25793465</v>
      </c>
      <c r="BT38" s="172">
        <v>27007387</v>
      </c>
      <c r="BU38" s="172">
        <v>24094970</v>
      </c>
      <c r="BV38" s="172">
        <v>24840484</v>
      </c>
      <c r="BW38" s="172">
        <v>27883864</v>
      </c>
      <c r="BX38" s="513">
        <v>26792072</v>
      </c>
      <c r="BY38" s="513"/>
      <c r="BZ38" s="510"/>
      <c r="CA38" s="167">
        <f>+SUM(BO38:BZ38)</f>
        <v>224413146</v>
      </c>
      <c r="CB38" s="509">
        <v>0</v>
      </c>
      <c r="CC38" s="172">
        <v>22533474</v>
      </c>
      <c r="CD38" s="172">
        <v>23438291</v>
      </c>
      <c r="CE38" s="172">
        <v>22029139</v>
      </c>
      <c r="CF38" s="172">
        <v>25793465</v>
      </c>
      <c r="CG38" s="172">
        <v>27007387</v>
      </c>
      <c r="CH38" s="172">
        <v>24094970</v>
      </c>
      <c r="CI38" s="172">
        <v>24840484</v>
      </c>
      <c r="CJ38" s="172">
        <v>27883864</v>
      </c>
      <c r="CK38" s="465">
        <v>26792072</v>
      </c>
      <c r="CL38" s="465"/>
      <c r="CM38" s="510"/>
      <c r="CN38" s="167">
        <f>+SUM(CB38:CM38)</f>
        <v>224413146</v>
      </c>
      <c r="CO38" s="167">
        <f t="shared" si="12"/>
        <v>0</v>
      </c>
      <c r="CP38" s="196">
        <f>+AN38-BA38</f>
        <v>0</v>
      </c>
      <c r="CQ38" s="172">
        <f t="shared" si="25"/>
        <v>96921281</v>
      </c>
      <c r="CR38" s="172">
        <f>+BN38-CA38</f>
        <v>0</v>
      </c>
      <c r="CS38" s="172">
        <f>+CA38-CN38</f>
        <v>0</v>
      </c>
      <c r="CT38" s="511">
        <f t="shared" si="13"/>
        <v>1</v>
      </c>
      <c r="CU38" s="512">
        <f t="shared" si="14"/>
        <v>0.6983787828000142</v>
      </c>
      <c r="CV38" s="891"/>
      <c r="CW38" s="891"/>
      <c r="CX38" s="891"/>
      <c r="CY38" s="891"/>
      <c r="CZ38" s="890">
        <f>+BK38/$BK$37</f>
        <v>0.12681633307809517</v>
      </c>
      <c r="DA38" s="1468">
        <f>+SUM(CZ38:CZ39)</f>
        <v>1</v>
      </c>
      <c r="DB38" s="829"/>
      <c r="DC38" s="830">
        <v>321334427</v>
      </c>
      <c r="DD38" s="830">
        <f>+DC38-AN38</f>
        <v>0</v>
      </c>
      <c r="DE38" s="830">
        <v>321334427</v>
      </c>
      <c r="DF38" s="831">
        <f>+DE38-BA38</f>
        <v>0</v>
      </c>
      <c r="DG38" s="830">
        <v>224413146</v>
      </c>
      <c r="DH38" s="832">
        <f>+DG38-BN38</f>
        <v>0</v>
      </c>
      <c r="DI38" s="830">
        <v>224413146</v>
      </c>
      <c r="DJ38" s="831">
        <f>+DI38-CA38</f>
        <v>0</v>
      </c>
      <c r="DK38" s="830">
        <v>224413146</v>
      </c>
      <c r="DL38" s="831">
        <f>+DK38-CN38</f>
        <v>0</v>
      </c>
      <c r="DM38" s="833"/>
      <c r="DN38" s="269"/>
      <c r="DO38" s="269"/>
      <c r="DP38" s="319">
        <v>263671083</v>
      </c>
      <c r="DQ38" s="319">
        <f>+DC38-DP38</f>
        <v>57663344</v>
      </c>
      <c r="DR38" s="319">
        <v>144896726</v>
      </c>
      <c r="DS38" s="319">
        <f>+DR38-DG38</f>
        <v>-79516420</v>
      </c>
      <c r="DT38" s="319">
        <v>144896726</v>
      </c>
      <c r="DU38" s="319">
        <f>+DT38-DI38</f>
        <v>-79516420</v>
      </c>
      <c r="DV38" s="319">
        <v>144896726</v>
      </c>
      <c r="DW38" s="319">
        <f>+DV38-DK38</f>
        <v>-79516420</v>
      </c>
      <c r="DX38" s="833"/>
    </row>
    <row r="39" spans="1:128" s="146" customFormat="1" ht="18" customHeight="1" outlineLevel="3" thickBot="1" x14ac:dyDescent="0.3">
      <c r="A39" s="461"/>
      <c r="B39" s="1022" t="str">
        <f t="shared" si="23"/>
        <v>A-1-0-1-9-310</v>
      </c>
      <c r="C39" s="507" t="s">
        <v>474</v>
      </c>
      <c r="D39" s="504" t="s">
        <v>417</v>
      </c>
      <c r="E39" s="506" t="s">
        <v>374</v>
      </c>
      <c r="F39" s="167">
        <v>305665573</v>
      </c>
      <c r="G39" s="463"/>
      <c r="H39" s="462"/>
      <c r="I39" s="463"/>
      <c r="J39" s="462"/>
      <c r="K39" s="463"/>
      <c r="L39" s="462"/>
      <c r="M39" s="463"/>
      <c r="N39" s="462"/>
      <c r="O39" s="508"/>
      <c r="P39" s="167"/>
      <c r="Q39" s="508"/>
      <c r="R39" s="167"/>
      <c r="S39" s="161"/>
      <c r="T39" s="160"/>
      <c r="U39" s="508"/>
      <c r="V39" s="167"/>
      <c r="W39" s="161"/>
      <c r="X39" s="160"/>
      <c r="Y39" s="508">
        <v>50000000</v>
      </c>
      <c r="Z39" s="167">
        <v>650000000</v>
      </c>
      <c r="AA39" s="463"/>
      <c r="AB39" s="462"/>
      <c r="AC39" s="463"/>
      <c r="AD39" s="462"/>
      <c r="AE39" s="508">
        <f t="shared" si="58"/>
        <v>50000000</v>
      </c>
      <c r="AF39" s="167">
        <f t="shared" si="58"/>
        <v>650000000</v>
      </c>
      <c r="AG39" s="566"/>
      <c r="AH39" s="566"/>
      <c r="AI39" s="566">
        <f>+-AG39+AH39</f>
        <v>0</v>
      </c>
      <c r="AJ39" s="566"/>
      <c r="AK39" s="167">
        <f>+F39-AE39+AF39+AI39</f>
        <v>905665573</v>
      </c>
      <c r="AL39" s="167"/>
      <c r="AM39" s="167">
        <f t="shared" si="36"/>
        <v>905665573</v>
      </c>
      <c r="AN39" s="167">
        <f t="shared" si="24"/>
        <v>905665573</v>
      </c>
      <c r="AO39" s="167">
        <v>905665573</v>
      </c>
      <c r="AP39" s="167">
        <v>0</v>
      </c>
      <c r="AQ39" s="167">
        <v>0</v>
      </c>
      <c r="AR39" s="167">
        <v>0</v>
      </c>
      <c r="AS39" s="508">
        <v>0</v>
      </c>
      <c r="AT39" s="167">
        <v>0</v>
      </c>
      <c r="AU39" s="196">
        <v>0</v>
      </c>
      <c r="AV39" s="172">
        <v>0</v>
      </c>
      <c r="AW39" s="172">
        <v>0</v>
      </c>
      <c r="AX39" s="172">
        <v>0</v>
      </c>
      <c r="AY39" s="513"/>
      <c r="AZ39" s="510"/>
      <c r="BA39" s="167">
        <f>+SUM(AO39:AZ39)</f>
        <v>905665573</v>
      </c>
      <c r="BB39" s="167">
        <v>37035160</v>
      </c>
      <c r="BC39" s="167">
        <v>33980074</v>
      </c>
      <c r="BD39" s="167">
        <v>35698345</v>
      </c>
      <c r="BE39" s="196">
        <v>29780033</v>
      </c>
      <c r="BF39" s="172">
        <v>10103605</v>
      </c>
      <c r="BG39" s="172">
        <v>9412737</v>
      </c>
      <c r="BH39" s="172">
        <v>19072049</v>
      </c>
      <c r="BI39" s="172">
        <v>21628239</v>
      </c>
      <c r="BJ39" s="172">
        <v>103335888</v>
      </c>
      <c r="BK39" s="513">
        <v>184474658</v>
      </c>
      <c r="BL39" s="513"/>
      <c r="BM39" s="510"/>
      <c r="BN39" s="167">
        <f>+SUM(BB39:BM39)</f>
        <v>484520788</v>
      </c>
      <c r="BO39" s="509">
        <v>37035160</v>
      </c>
      <c r="BP39" s="172">
        <v>33980074</v>
      </c>
      <c r="BQ39" s="172">
        <v>35698345</v>
      </c>
      <c r="BR39" s="172">
        <v>29780033</v>
      </c>
      <c r="BS39" s="172">
        <v>10103605</v>
      </c>
      <c r="BT39" s="172">
        <v>9412737</v>
      </c>
      <c r="BU39" s="172">
        <v>19072049</v>
      </c>
      <c r="BV39" s="172">
        <v>21628239</v>
      </c>
      <c r="BW39" s="172">
        <v>103335888</v>
      </c>
      <c r="BX39" s="513">
        <v>184474658</v>
      </c>
      <c r="BY39" s="513"/>
      <c r="BZ39" s="510"/>
      <c r="CA39" s="167">
        <f>+SUM(BO39:BZ39)</f>
        <v>484520788</v>
      </c>
      <c r="CB39" s="509">
        <v>37035160</v>
      </c>
      <c r="CC39" s="172">
        <v>33980074</v>
      </c>
      <c r="CD39" s="172">
        <v>35698345</v>
      </c>
      <c r="CE39" s="172">
        <v>29780033</v>
      </c>
      <c r="CF39" s="172">
        <v>10103605</v>
      </c>
      <c r="CG39" s="172">
        <v>9412737</v>
      </c>
      <c r="CH39" s="172">
        <v>19072049</v>
      </c>
      <c r="CI39" s="172">
        <v>21628239</v>
      </c>
      <c r="CJ39" s="172">
        <v>103335888</v>
      </c>
      <c r="CK39" s="465">
        <v>184474658</v>
      </c>
      <c r="CL39" s="465"/>
      <c r="CM39" s="510"/>
      <c r="CN39" s="167">
        <f>+SUM(CB39:CM39)</f>
        <v>484520788</v>
      </c>
      <c r="CO39" s="167">
        <f t="shared" si="12"/>
        <v>0</v>
      </c>
      <c r="CP39" s="196">
        <f>+AN39-BA39</f>
        <v>0</v>
      </c>
      <c r="CQ39" s="172">
        <f t="shared" si="25"/>
        <v>421144785</v>
      </c>
      <c r="CR39" s="172">
        <f>+BN39-CA39</f>
        <v>0</v>
      </c>
      <c r="CS39" s="172">
        <f>+CA39-CN39</f>
        <v>0</v>
      </c>
      <c r="CT39" s="511">
        <f t="shared" si="13"/>
        <v>1</v>
      </c>
      <c r="CU39" s="512">
        <f t="shared" si="14"/>
        <v>0.53498863426489107</v>
      </c>
      <c r="CV39" s="891"/>
      <c r="CW39" s="891"/>
      <c r="CX39" s="891"/>
      <c r="CY39" s="891"/>
      <c r="CZ39" s="890">
        <f>+BK39/$BK$37</f>
        <v>0.87318366692190486</v>
      </c>
      <c r="DA39" s="1469"/>
      <c r="DB39" s="829"/>
      <c r="DC39" s="830">
        <v>905665573</v>
      </c>
      <c r="DD39" s="830">
        <f>+DC39-AN39</f>
        <v>0</v>
      </c>
      <c r="DE39" s="830">
        <v>905665573</v>
      </c>
      <c r="DF39" s="831">
        <f>+DE39-BA39</f>
        <v>0</v>
      </c>
      <c r="DG39" s="830">
        <v>484520788</v>
      </c>
      <c r="DH39" s="832">
        <f>+DG39-BN39</f>
        <v>0</v>
      </c>
      <c r="DI39" s="830">
        <v>484520788</v>
      </c>
      <c r="DJ39" s="831">
        <f>+DI39-CA39</f>
        <v>0</v>
      </c>
      <c r="DK39" s="830">
        <v>484520788</v>
      </c>
      <c r="DL39" s="831">
        <f>+DK39-CN39</f>
        <v>0</v>
      </c>
      <c r="DM39" s="833"/>
      <c r="DN39" s="269"/>
      <c r="DO39" s="269"/>
      <c r="DP39" s="319">
        <v>302608917</v>
      </c>
      <c r="DQ39" s="319">
        <f>+DC39-DP39</f>
        <v>603056656</v>
      </c>
      <c r="DR39" s="319">
        <v>175082003</v>
      </c>
      <c r="DS39" s="319">
        <f>+DR39-DG39</f>
        <v>-309438785</v>
      </c>
      <c r="DT39" s="319">
        <v>175082003</v>
      </c>
      <c r="DU39" s="319">
        <f>+DT39-DI39</f>
        <v>-309438785</v>
      </c>
      <c r="DV39" s="319">
        <v>175082003</v>
      </c>
      <c r="DW39" s="319">
        <f>+DV39-DK39</f>
        <v>-309438785</v>
      </c>
      <c r="DX39" s="833"/>
    </row>
    <row r="40" spans="1:128" s="180" customFormat="1" ht="20.25" customHeight="1" outlineLevel="2" thickBot="1" x14ac:dyDescent="0.3">
      <c r="A40" s="466"/>
      <c r="B40" s="1023" t="s">
        <v>689</v>
      </c>
      <c r="C40" s="514" t="s">
        <v>336</v>
      </c>
      <c r="D40" s="515">
        <v>10</v>
      </c>
      <c r="E40" s="516" t="s">
        <v>335</v>
      </c>
      <c r="F40" s="517">
        <v>0</v>
      </c>
      <c r="G40" s="472"/>
      <c r="H40" s="471"/>
      <c r="I40" s="472"/>
      <c r="J40" s="471"/>
      <c r="K40" s="472"/>
      <c r="L40" s="471"/>
      <c r="M40" s="472"/>
      <c r="N40" s="471"/>
      <c r="O40" s="518"/>
      <c r="P40" s="517"/>
      <c r="Q40" s="518"/>
      <c r="R40" s="517"/>
      <c r="S40" s="193"/>
      <c r="T40" s="189"/>
      <c r="U40" s="518">
        <v>0</v>
      </c>
      <c r="V40" s="517"/>
      <c r="W40" s="193"/>
      <c r="X40" s="189">
        <v>7940802</v>
      </c>
      <c r="Y40" s="518"/>
      <c r="Z40" s="517"/>
      <c r="AA40" s="472"/>
      <c r="AB40" s="471"/>
      <c r="AC40" s="472"/>
      <c r="AD40" s="471"/>
      <c r="AE40" s="519">
        <f t="shared" si="58"/>
        <v>0</v>
      </c>
      <c r="AF40" s="520">
        <f t="shared" si="58"/>
        <v>7940802</v>
      </c>
      <c r="AG40" s="568"/>
      <c r="AH40" s="568"/>
      <c r="AI40" s="566">
        <f>+-AG40+AH40</f>
        <v>0</v>
      </c>
      <c r="AJ40" s="568"/>
      <c r="AK40" s="167">
        <f>+F40-AE40+AF40+AI40</f>
        <v>7940802</v>
      </c>
      <c r="AL40" s="517">
        <v>0</v>
      </c>
      <c r="AM40" s="167">
        <f t="shared" si="36"/>
        <v>745600</v>
      </c>
      <c r="AN40" s="167">
        <f t="shared" si="24"/>
        <v>7940802</v>
      </c>
      <c r="AO40" s="521">
        <v>0</v>
      </c>
      <c r="AP40" s="521">
        <v>0</v>
      </c>
      <c r="AQ40" s="521">
        <v>0</v>
      </c>
      <c r="AR40" s="521">
        <v>0</v>
      </c>
      <c r="AS40" s="547">
        <v>0</v>
      </c>
      <c r="AT40" s="521">
        <v>0</v>
      </c>
      <c r="AU40" s="196">
        <v>0</v>
      </c>
      <c r="AV40" s="172">
        <v>0</v>
      </c>
      <c r="AW40" s="172">
        <v>745600</v>
      </c>
      <c r="AX40" s="172">
        <v>0</v>
      </c>
      <c r="AY40" s="523"/>
      <c r="AZ40" s="524"/>
      <c r="BA40" s="517">
        <f>+SUM(AO40:AZ40)</f>
        <v>745600</v>
      </c>
      <c r="BB40" s="517">
        <v>0</v>
      </c>
      <c r="BC40" s="517">
        <v>0</v>
      </c>
      <c r="BD40" s="517">
        <v>0</v>
      </c>
      <c r="BE40" s="517">
        <v>0</v>
      </c>
      <c r="BF40" s="517">
        <v>0</v>
      </c>
      <c r="BG40" s="172">
        <v>0</v>
      </c>
      <c r="BH40" s="523">
        <v>0</v>
      </c>
      <c r="BI40" s="523">
        <v>0</v>
      </c>
      <c r="BJ40" s="523">
        <v>745600</v>
      </c>
      <c r="BK40" s="523">
        <v>0</v>
      </c>
      <c r="BL40" s="523"/>
      <c r="BM40" s="524"/>
      <c r="BN40" s="517">
        <f>+SUM(BB40:BM40)</f>
        <v>745600</v>
      </c>
      <c r="BO40" s="509">
        <v>0</v>
      </c>
      <c r="BP40" s="509">
        <v>0</v>
      </c>
      <c r="BQ40" s="509">
        <v>0</v>
      </c>
      <c r="BR40" s="509">
        <v>0</v>
      </c>
      <c r="BS40" s="509">
        <v>0</v>
      </c>
      <c r="BT40" s="509">
        <v>0</v>
      </c>
      <c r="BU40" s="509">
        <v>0</v>
      </c>
      <c r="BV40" s="509">
        <v>0</v>
      </c>
      <c r="BW40" s="523">
        <v>745600</v>
      </c>
      <c r="BX40" s="517">
        <v>0</v>
      </c>
      <c r="BY40" s="517">
        <v>0</v>
      </c>
      <c r="BZ40" s="517">
        <v>0</v>
      </c>
      <c r="CA40" s="167">
        <f>+SUM(BO40:BZ40)</f>
        <v>745600</v>
      </c>
      <c r="CB40" s="532">
        <v>0</v>
      </c>
      <c r="CC40" s="523">
        <v>0</v>
      </c>
      <c r="CD40" s="523">
        <v>0</v>
      </c>
      <c r="CE40" s="523">
        <v>0</v>
      </c>
      <c r="CF40" s="523">
        <v>0</v>
      </c>
      <c r="CG40" s="523">
        <v>0</v>
      </c>
      <c r="CH40" s="523">
        <v>0</v>
      </c>
      <c r="CI40" s="172">
        <v>0</v>
      </c>
      <c r="CJ40" s="523">
        <v>745600</v>
      </c>
      <c r="CK40" s="523">
        <v>0</v>
      </c>
      <c r="CL40" s="523"/>
      <c r="CM40" s="524"/>
      <c r="CN40" s="517">
        <f>+SUM(CB40:CM40)</f>
        <v>745600</v>
      </c>
      <c r="CO40" s="167">
        <f t="shared" si="12"/>
        <v>7195202</v>
      </c>
      <c r="CP40" s="196">
        <f>+AN40-BA40</f>
        <v>7195202</v>
      </c>
      <c r="CQ40" s="172">
        <f t="shared" si="25"/>
        <v>0</v>
      </c>
      <c r="CR40" s="172">
        <f>+BN40-CA40</f>
        <v>0</v>
      </c>
      <c r="CS40" s="172">
        <f>+CA40-CN40</f>
        <v>0</v>
      </c>
      <c r="CT40" s="511">
        <f t="shared" si="13"/>
        <v>9.3894798031735338E-2</v>
      </c>
      <c r="CU40" s="525">
        <f t="shared" si="14"/>
        <v>9.3894798031735338E-2</v>
      </c>
      <c r="CV40" s="891"/>
      <c r="CW40" s="891"/>
      <c r="CX40" s="891"/>
      <c r="CY40" s="891"/>
      <c r="CZ40" s="891"/>
      <c r="DA40" s="884"/>
      <c r="DB40" s="835"/>
      <c r="DC40" s="830">
        <v>7940802</v>
      </c>
      <c r="DD40" s="830">
        <f>+DC40-AN40</f>
        <v>0</v>
      </c>
      <c r="DE40" s="830">
        <v>745600</v>
      </c>
      <c r="DF40" s="831">
        <f>+DE40-BA40</f>
        <v>0</v>
      </c>
      <c r="DG40" s="830">
        <v>745600</v>
      </c>
      <c r="DH40" s="832">
        <f>+DG40-BN40</f>
        <v>0</v>
      </c>
      <c r="DI40" s="830">
        <v>745600</v>
      </c>
      <c r="DJ40" s="831">
        <f>+DI40-CA40</f>
        <v>0</v>
      </c>
      <c r="DK40" s="830">
        <v>745600</v>
      </c>
      <c r="DL40" s="831">
        <f>+DK40-CN40</f>
        <v>0</v>
      </c>
      <c r="DM40" s="836"/>
      <c r="DN40" s="178"/>
      <c r="DO40" s="178"/>
      <c r="DP40" s="319" t="s">
        <v>685</v>
      </c>
      <c r="DQ40" s="319" t="e">
        <f>+DC40-DP40</f>
        <v>#VALUE!</v>
      </c>
      <c r="DR40" s="319" t="s">
        <v>685</v>
      </c>
      <c r="DS40" s="319" t="e">
        <f>+DR40-DG40</f>
        <v>#VALUE!</v>
      </c>
      <c r="DT40" s="319" t="s">
        <v>685</v>
      </c>
      <c r="DU40" s="319" t="e">
        <f>+DT40-DI40</f>
        <v>#VALUE!</v>
      </c>
      <c r="DV40" s="319" t="s">
        <v>685</v>
      </c>
      <c r="DW40" s="319" t="e">
        <f>+DV40-DK40</f>
        <v>#VALUE!</v>
      </c>
      <c r="DX40" s="836"/>
    </row>
    <row r="41" spans="1:128" s="180" customFormat="1" ht="20.25" customHeight="1" outlineLevel="1" thickBot="1" x14ac:dyDescent="0.3">
      <c r="A41" s="448"/>
      <c r="B41" s="1023"/>
      <c r="C41" s="450" t="s">
        <v>615</v>
      </c>
      <c r="D41" s="451" t="s">
        <v>417</v>
      </c>
      <c r="E41" s="452" t="s">
        <v>616</v>
      </c>
      <c r="F41" s="453">
        <f t="shared" ref="F41:AL41" si="59">+F42</f>
        <v>2903210000</v>
      </c>
      <c r="G41" s="454">
        <f t="shared" si="59"/>
        <v>0</v>
      </c>
      <c r="H41" s="453">
        <f t="shared" si="59"/>
        <v>0</v>
      </c>
      <c r="I41" s="454">
        <f t="shared" si="59"/>
        <v>0</v>
      </c>
      <c r="J41" s="453">
        <f t="shared" si="59"/>
        <v>0</v>
      </c>
      <c r="K41" s="454">
        <f t="shared" si="59"/>
        <v>0</v>
      </c>
      <c r="L41" s="453">
        <f t="shared" si="59"/>
        <v>0</v>
      </c>
      <c r="M41" s="454">
        <f t="shared" si="59"/>
        <v>0</v>
      </c>
      <c r="N41" s="453">
        <f t="shared" si="59"/>
        <v>0</v>
      </c>
      <c r="O41" s="454">
        <f t="shared" si="59"/>
        <v>0</v>
      </c>
      <c r="P41" s="453">
        <f t="shared" si="59"/>
        <v>0</v>
      </c>
      <c r="Q41" s="454">
        <f t="shared" si="59"/>
        <v>0</v>
      </c>
      <c r="R41" s="453">
        <f t="shared" si="59"/>
        <v>0</v>
      </c>
      <c r="S41" s="454">
        <f t="shared" si="59"/>
        <v>0</v>
      </c>
      <c r="T41" s="453">
        <f t="shared" si="59"/>
        <v>0</v>
      </c>
      <c r="U41" s="454">
        <f t="shared" si="59"/>
        <v>0</v>
      </c>
      <c r="V41" s="453">
        <f t="shared" si="59"/>
        <v>0</v>
      </c>
      <c r="W41" s="454">
        <f t="shared" si="59"/>
        <v>0</v>
      </c>
      <c r="X41" s="453">
        <f t="shared" si="59"/>
        <v>0</v>
      </c>
      <c r="Y41" s="454">
        <f t="shared" si="59"/>
        <v>0</v>
      </c>
      <c r="Z41" s="453">
        <f t="shared" si="59"/>
        <v>0</v>
      </c>
      <c r="AA41" s="454">
        <f t="shared" si="59"/>
        <v>0</v>
      </c>
      <c r="AB41" s="453">
        <f t="shared" si="59"/>
        <v>0</v>
      </c>
      <c r="AC41" s="454">
        <f t="shared" si="59"/>
        <v>0</v>
      </c>
      <c r="AD41" s="453">
        <f t="shared" si="59"/>
        <v>0</v>
      </c>
      <c r="AE41" s="454">
        <f t="shared" si="59"/>
        <v>0</v>
      </c>
      <c r="AF41" s="453">
        <f t="shared" si="59"/>
        <v>0</v>
      </c>
      <c r="AG41" s="453">
        <f t="shared" si="59"/>
        <v>145160500</v>
      </c>
      <c r="AH41" s="453">
        <f>+AH42</f>
        <v>0</v>
      </c>
      <c r="AI41" s="453">
        <f t="shared" si="59"/>
        <v>-145160500</v>
      </c>
      <c r="AJ41" s="453">
        <f>+AJ42</f>
        <v>0</v>
      </c>
      <c r="AK41" s="453">
        <f t="shared" si="59"/>
        <v>2758049500</v>
      </c>
      <c r="AL41" s="453">
        <f t="shared" si="59"/>
        <v>0</v>
      </c>
      <c r="AM41" s="453">
        <f t="shared" ref="AM41:BR41" si="60">+AM42</f>
        <v>2691109089</v>
      </c>
      <c r="AN41" s="453">
        <f t="shared" si="60"/>
        <v>2758049500</v>
      </c>
      <c r="AO41" s="453">
        <f t="shared" si="60"/>
        <v>1768023674</v>
      </c>
      <c r="AP41" s="453">
        <f t="shared" si="60"/>
        <v>82133333</v>
      </c>
      <c r="AQ41" s="453">
        <f t="shared" si="60"/>
        <v>0</v>
      </c>
      <c r="AR41" s="453">
        <f t="shared" si="60"/>
        <v>165266000</v>
      </c>
      <c r="AS41" s="454">
        <f t="shared" si="60"/>
        <v>0</v>
      </c>
      <c r="AT41" s="453">
        <f t="shared" si="60"/>
        <v>67783122</v>
      </c>
      <c r="AU41" s="458">
        <f t="shared" si="60"/>
        <v>259765960</v>
      </c>
      <c r="AV41" s="456">
        <f t="shared" si="60"/>
        <v>18900000</v>
      </c>
      <c r="AW41" s="456">
        <f t="shared" si="60"/>
        <v>153357000</v>
      </c>
      <c r="AX41" s="456">
        <f t="shared" si="60"/>
        <v>175880000</v>
      </c>
      <c r="AY41" s="456">
        <f t="shared" si="60"/>
        <v>0</v>
      </c>
      <c r="AZ41" s="457">
        <f t="shared" si="60"/>
        <v>0</v>
      </c>
      <c r="BA41" s="453">
        <f t="shared" si="60"/>
        <v>2691109089</v>
      </c>
      <c r="BB41" s="453">
        <f t="shared" si="60"/>
        <v>1075937437</v>
      </c>
      <c r="BC41" s="453">
        <f t="shared" si="60"/>
        <v>592457398</v>
      </c>
      <c r="BD41" s="453">
        <f t="shared" si="60"/>
        <v>108600000</v>
      </c>
      <c r="BE41" s="458">
        <f t="shared" si="60"/>
        <v>68666667</v>
      </c>
      <c r="BF41" s="456">
        <f t="shared" si="60"/>
        <v>47666000</v>
      </c>
      <c r="BG41" s="456">
        <f t="shared" si="60"/>
        <v>26080000</v>
      </c>
      <c r="BH41" s="456">
        <f t="shared" si="60"/>
        <v>56741455</v>
      </c>
      <c r="BI41" s="456">
        <f t="shared" si="60"/>
        <v>53355000</v>
      </c>
      <c r="BJ41" s="456">
        <f t="shared" si="60"/>
        <v>167277000</v>
      </c>
      <c r="BK41" s="456">
        <f t="shared" si="60"/>
        <v>137786667</v>
      </c>
      <c r="BL41" s="456">
        <f t="shared" si="60"/>
        <v>0</v>
      </c>
      <c r="BM41" s="457">
        <f t="shared" si="60"/>
        <v>0</v>
      </c>
      <c r="BN41" s="453">
        <f t="shared" si="60"/>
        <v>2334567624</v>
      </c>
      <c r="BO41" s="455">
        <f t="shared" si="60"/>
        <v>0</v>
      </c>
      <c r="BP41" s="456">
        <f t="shared" si="60"/>
        <v>11364973</v>
      </c>
      <c r="BQ41" s="456">
        <f t="shared" si="60"/>
        <v>198175044</v>
      </c>
      <c r="BR41" s="456">
        <f t="shared" si="60"/>
        <v>131719681</v>
      </c>
      <c r="BS41" s="456">
        <f t="shared" ref="BS41:CS41" si="61">+BS42</f>
        <v>186620486</v>
      </c>
      <c r="BT41" s="456">
        <f t="shared" si="61"/>
        <v>201098356</v>
      </c>
      <c r="BU41" s="456">
        <f t="shared" si="61"/>
        <v>136834960</v>
      </c>
      <c r="BV41" s="456">
        <f t="shared" si="61"/>
        <v>286412204</v>
      </c>
      <c r="BW41" s="456">
        <f t="shared" si="61"/>
        <v>137746604</v>
      </c>
      <c r="BX41" s="456">
        <f t="shared" si="61"/>
        <v>138010415</v>
      </c>
      <c r="BY41" s="456">
        <f t="shared" si="61"/>
        <v>0</v>
      </c>
      <c r="BZ41" s="457">
        <f t="shared" si="61"/>
        <v>0</v>
      </c>
      <c r="CA41" s="453">
        <f t="shared" si="61"/>
        <v>1427982723</v>
      </c>
      <c r="CB41" s="455">
        <f t="shared" si="61"/>
        <v>0</v>
      </c>
      <c r="CC41" s="456">
        <f t="shared" si="61"/>
        <v>11364973</v>
      </c>
      <c r="CD41" s="456">
        <f t="shared" si="61"/>
        <v>198175044</v>
      </c>
      <c r="CE41" s="456">
        <f t="shared" si="61"/>
        <v>131719681</v>
      </c>
      <c r="CF41" s="456">
        <f t="shared" si="61"/>
        <v>186620486</v>
      </c>
      <c r="CG41" s="456">
        <f t="shared" si="61"/>
        <v>201098356</v>
      </c>
      <c r="CH41" s="456">
        <f t="shared" si="61"/>
        <v>136834960</v>
      </c>
      <c r="CI41" s="456">
        <f t="shared" si="61"/>
        <v>286412204</v>
      </c>
      <c r="CJ41" s="456">
        <f t="shared" si="61"/>
        <v>137746604</v>
      </c>
      <c r="CK41" s="456">
        <f t="shared" si="61"/>
        <v>138010415</v>
      </c>
      <c r="CL41" s="456">
        <f t="shared" si="61"/>
        <v>0</v>
      </c>
      <c r="CM41" s="457">
        <f t="shared" si="61"/>
        <v>0</v>
      </c>
      <c r="CN41" s="453">
        <f t="shared" si="61"/>
        <v>1427982723</v>
      </c>
      <c r="CO41" s="453">
        <f t="shared" si="12"/>
        <v>66940411</v>
      </c>
      <c r="CP41" s="458">
        <f t="shared" si="61"/>
        <v>66940411</v>
      </c>
      <c r="CQ41" s="456">
        <f t="shared" si="61"/>
        <v>356541465</v>
      </c>
      <c r="CR41" s="456">
        <f t="shared" si="61"/>
        <v>906584901</v>
      </c>
      <c r="CS41" s="456">
        <f t="shared" si="61"/>
        <v>0</v>
      </c>
      <c r="CT41" s="459">
        <f t="shared" si="13"/>
        <v>0.9757290755659026</v>
      </c>
      <c r="CU41" s="460">
        <f t="shared" si="14"/>
        <v>0.84645602771088768</v>
      </c>
      <c r="CV41" s="888">
        <f>+BN41/$BN$22</f>
        <v>1.9247927629956689E-2</v>
      </c>
      <c r="CW41" s="889"/>
      <c r="CX41" s="888">
        <f>+BK41/$BK$22</f>
        <v>1.1390179559663816E-2</v>
      </c>
      <c r="CY41" s="889"/>
      <c r="CZ41" s="889"/>
      <c r="DA41" s="889"/>
      <c r="DB41" s="526"/>
      <c r="DC41" s="178"/>
      <c r="DD41" s="320"/>
      <c r="DE41" s="253"/>
      <c r="DF41" s="320"/>
      <c r="DG41" s="253"/>
      <c r="DH41" s="254"/>
      <c r="DI41" s="323"/>
      <c r="DJ41" s="320"/>
      <c r="DK41" s="253"/>
      <c r="DL41" s="320"/>
      <c r="DN41" s="178"/>
      <c r="DO41" s="178"/>
      <c r="DP41" s="178"/>
      <c r="DQ41" s="178"/>
      <c r="DR41" s="178"/>
      <c r="DS41" s="179"/>
      <c r="DT41" s="178"/>
      <c r="DU41" s="178"/>
      <c r="DV41" s="178"/>
      <c r="DW41" s="178"/>
    </row>
    <row r="42" spans="1:128" s="146" customFormat="1" ht="18.75" customHeight="1" outlineLevel="2" thickBot="1" x14ac:dyDescent="0.3">
      <c r="A42" s="461"/>
      <c r="B42" s="1022" t="str">
        <f>+C42&amp;"-"&amp;D42</f>
        <v>A-1-0-2-12-10</v>
      </c>
      <c r="C42" s="507" t="s">
        <v>475</v>
      </c>
      <c r="D42" s="504" t="s">
        <v>417</v>
      </c>
      <c r="E42" s="506" t="s">
        <v>375</v>
      </c>
      <c r="F42" s="167">
        <v>2903210000</v>
      </c>
      <c r="G42" s="463"/>
      <c r="H42" s="462"/>
      <c r="I42" s="463"/>
      <c r="J42" s="462"/>
      <c r="K42" s="463"/>
      <c r="L42" s="462"/>
      <c r="M42" s="463"/>
      <c r="N42" s="462"/>
      <c r="O42" s="508"/>
      <c r="P42" s="167"/>
      <c r="Q42" s="508"/>
      <c r="R42" s="167"/>
      <c r="S42" s="161"/>
      <c r="T42" s="160"/>
      <c r="U42" s="508"/>
      <c r="V42" s="167"/>
      <c r="W42" s="161"/>
      <c r="X42" s="160"/>
      <c r="Y42" s="508"/>
      <c r="Z42" s="167"/>
      <c r="AA42" s="463"/>
      <c r="AB42" s="462"/>
      <c r="AC42" s="463"/>
      <c r="AD42" s="462"/>
      <c r="AE42" s="508">
        <f>+G42+I42+K42+M42+O42+Q42+S42+U42+W42+Y42+AA42+AC42</f>
        <v>0</v>
      </c>
      <c r="AF42" s="167">
        <f>+H42+J42+L42+N42+P42+R42+T42+V42+X42+Z42+AB42+AD42</f>
        <v>0</v>
      </c>
      <c r="AG42" s="566">
        <v>145160500</v>
      </c>
      <c r="AH42" s="566"/>
      <c r="AI42" s="566">
        <f>+-AG42+AH42</f>
        <v>-145160500</v>
      </c>
      <c r="AJ42" s="566"/>
      <c r="AK42" s="167">
        <f>+F42-AE42+AF42+AI42</f>
        <v>2758049500</v>
      </c>
      <c r="AL42" s="167"/>
      <c r="AM42" s="167">
        <f>+AL42+BA42</f>
        <v>2691109089</v>
      </c>
      <c r="AN42" s="167">
        <f t="shared" si="24"/>
        <v>2758049500</v>
      </c>
      <c r="AO42" s="167">
        <v>1768023674</v>
      </c>
      <c r="AP42" s="167">
        <v>82133333</v>
      </c>
      <c r="AQ42" s="167">
        <v>0</v>
      </c>
      <c r="AR42" s="167">
        <v>165266000</v>
      </c>
      <c r="AS42" s="508">
        <v>0</v>
      </c>
      <c r="AT42" s="167">
        <v>67783122</v>
      </c>
      <c r="AU42" s="196">
        <v>259765960</v>
      </c>
      <c r="AV42" s="172">
        <v>18900000</v>
      </c>
      <c r="AW42" s="172">
        <v>153357000</v>
      </c>
      <c r="AX42" s="172">
        <v>175880000</v>
      </c>
      <c r="AY42" s="513"/>
      <c r="AZ42" s="510"/>
      <c r="BA42" s="167">
        <f>+SUM(AO42:AZ42)</f>
        <v>2691109089</v>
      </c>
      <c r="BB42" s="167">
        <v>1075937437</v>
      </c>
      <c r="BC42" s="858">
        <v>592457398</v>
      </c>
      <c r="BD42" s="858">
        <v>108600000</v>
      </c>
      <c r="BE42" s="858">
        <v>68666667</v>
      </c>
      <c r="BF42" s="172">
        <v>47666000</v>
      </c>
      <c r="BG42" s="172">
        <v>26080000</v>
      </c>
      <c r="BH42" s="858">
        <v>56741455</v>
      </c>
      <c r="BI42" s="172">
        <v>53355000</v>
      </c>
      <c r="BJ42" s="858">
        <v>167277000</v>
      </c>
      <c r="BK42" s="513">
        <v>137786667</v>
      </c>
      <c r="BL42" s="513"/>
      <c r="BM42" s="510"/>
      <c r="BN42" s="167">
        <f>+SUM(BB42:BM42)</f>
        <v>2334567624</v>
      </c>
      <c r="BO42" s="509">
        <v>0</v>
      </c>
      <c r="BP42" s="172">
        <v>11364973</v>
      </c>
      <c r="BQ42" s="172">
        <v>198175044</v>
      </c>
      <c r="BR42" s="172">
        <v>131719681</v>
      </c>
      <c r="BS42" s="172">
        <v>186620486</v>
      </c>
      <c r="BT42" s="172">
        <v>201098356</v>
      </c>
      <c r="BU42" s="172">
        <v>136834960</v>
      </c>
      <c r="BV42" s="172">
        <v>286412204</v>
      </c>
      <c r="BW42" s="172">
        <v>137746604</v>
      </c>
      <c r="BX42" s="513">
        <v>138010415</v>
      </c>
      <c r="BY42" s="513"/>
      <c r="BZ42" s="510"/>
      <c r="CA42" s="167">
        <f>+SUM(BO42:BZ42)</f>
        <v>1427982723</v>
      </c>
      <c r="CB42" s="509">
        <v>0</v>
      </c>
      <c r="CC42" s="172">
        <v>11364973</v>
      </c>
      <c r="CD42" s="172">
        <v>198175044</v>
      </c>
      <c r="CE42" s="172">
        <v>131719681</v>
      </c>
      <c r="CF42" s="172">
        <v>186620486</v>
      </c>
      <c r="CG42" s="172">
        <v>201098356</v>
      </c>
      <c r="CH42" s="172">
        <v>136834960</v>
      </c>
      <c r="CI42" s="172">
        <v>286412204</v>
      </c>
      <c r="CJ42" s="172">
        <v>137746604</v>
      </c>
      <c r="CK42" s="465">
        <v>138010415</v>
      </c>
      <c r="CL42" s="465"/>
      <c r="CM42" s="510"/>
      <c r="CN42" s="167">
        <f>+SUM(CB42:CM42)</f>
        <v>1427982723</v>
      </c>
      <c r="CO42" s="167">
        <f>+AN42-BA42</f>
        <v>66940411</v>
      </c>
      <c r="CP42" s="196">
        <f>+AN42-BA42</f>
        <v>66940411</v>
      </c>
      <c r="CQ42" s="172">
        <f t="shared" si="25"/>
        <v>356541465</v>
      </c>
      <c r="CR42" s="172">
        <f>+BN42-CA42</f>
        <v>906584901</v>
      </c>
      <c r="CS42" s="172">
        <f>+CA42-CN42</f>
        <v>0</v>
      </c>
      <c r="CT42" s="511">
        <f t="shared" si="13"/>
        <v>0.9757290755659026</v>
      </c>
      <c r="CU42" s="512">
        <f t="shared" si="14"/>
        <v>0.84645602771088768</v>
      </c>
      <c r="CV42" s="891"/>
      <c r="CW42" s="891"/>
      <c r="CX42" s="891"/>
      <c r="CY42" s="891"/>
      <c r="CZ42" s="890">
        <f>+BK42/$BK$41</f>
        <v>1</v>
      </c>
      <c r="DA42" s="892"/>
      <c r="DB42" s="829"/>
      <c r="DC42" s="830">
        <v>2758049500</v>
      </c>
      <c r="DD42" s="830">
        <f>+DC42-AN42</f>
        <v>0</v>
      </c>
      <c r="DE42" s="830">
        <v>2691109089</v>
      </c>
      <c r="DF42" s="831">
        <f>+DE42-BA42</f>
        <v>0</v>
      </c>
      <c r="DG42" s="830">
        <v>2334567624</v>
      </c>
      <c r="DH42" s="832">
        <f>+DG42-BN42</f>
        <v>0</v>
      </c>
      <c r="DI42" s="830">
        <v>1427982723</v>
      </c>
      <c r="DJ42" s="831">
        <f>+DI42-CA42</f>
        <v>0</v>
      </c>
      <c r="DK42" s="830">
        <v>1427982723</v>
      </c>
      <c r="DL42" s="831">
        <f>+DK42-CN42</f>
        <v>0</v>
      </c>
      <c r="DM42" s="833"/>
      <c r="DN42" s="269"/>
      <c r="DO42" s="269"/>
      <c r="DP42" s="319">
        <v>2342972089</v>
      </c>
      <c r="DQ42" s="319">
        <f>+DC42-DP42</f>
        <v>415077411</v>
      </c>
      <c r="DR42" s="319">
        <v>2072806119</v>
      </c>
      <c r="DS42" s="319">
        <f>+DR42-DG42</f>
        <v>-261761505</v>
      </c>
      <c r="DT42" s="319">
        <v>865813500</v>
      </c>
      <c r="DU42" s="319">
        <f>+DT42-DI42</f>
        <v>-562169223</v>
      </c>
      <c r="DV42" s="319">
        <v>865813500</v>
      </c>
      <c r="DW42" s="319">
        <f>+DV42-DK42</f>
        <v>-562169223</v>
      </c>
      <c r="DX42" s="833"/>
    </row>
    <row r="43" spans="1:128" s="180" customFormat="1" ht="20.25" customHeight="1" outlineLevel="1" thickBot="1" x14ac:dyDescent="0.3">
      <c r="A43" s="448"/>
      <c r="B43" s="1023"/>
      <c r="C43" s="450" t="s">
        <v>617</v>
      </c>
      <c r="D43" s="451" t="s">
        <v>417</v>
      </c>
      <c r="E43" s="619" t="s">
        <v>618</v>
      </c>
      <c r="F43" s="453">
        <f>+F44+F50+SUM(F55:F58)</f>
        <v>41464000000</v>
      </c>
      <c r="G43" s="453">
        <f t="shared" ref="G43:BS43" si="62">+G44+G50+SUM(G55:G58)</f>
        <v>0</v>
      </c>
      <c r="H43" s="453">
        <f t="shared" si="62"/>
        <v>0</v>
      </c>
      <c r="I43" s="453">
        <f t="shared" si="62"/>
        <v>0</v>
      </c>
      <c r="J43" s="453">
        <f t="shared" si="62"/>
        <v>0</v>
      </c>
      <c r="K43" s="453">
        <f t="shared" si="62"/>
        <v>0</v>
      </c>
      <c r="L43" s="453">
        <f t="shared" si="62"/>
        <v>0</v>
      </c>
      <c r="M43" s="453">
        <f t="shared" si="62"/>
        <v>0</v>
      </c>
      <c r="N43" s="453">
        <f t="shared" si="62"/>
        <v>0</v>
      </c>
      <c r="O43" s="453">
        <f t="shared" si="62"/>
        <v>0</v>
      </c>
      <c r="P43" s="453">
        <f t="shared" si="62"/>
        <v>0</v>
      </c>
      <c r="Q43" s="453">
        <f t="shared" si="62"/>
        <v>0</v>
      </c>
      <c r="R43" s="453">
        <f t="shared" si="62"/>
        <v>0</v>
      </c>
      <c r="S43" s="453">
        <f t="shared" si="62"/>
        <v>0</v>
      </c>
      <c r="T43" s="453">
        <f t="shared" si="62"/>
        <v>0</v>
      </c>
      <c r="U43" s="453">
        <f t="shared" si="62"/>
        <v>600000000</v>
      </c>
      <c r="V43" s="453">
        <f t="shared" si="62"/>
        <v>600000000</v>
      </c>
      <c r="W43" s="453">
        <f t="shared" si="62"/>
        <v>745600</v>
      </c>
      <c r="X43" s="453">
        <f t="shared" si="62"/>
        <v>0</v>
      </c>
      <c r="Y43" s="453">
        <f t="shared" si="62"/>
        <v>1485000000</v>
      </c>
      <c r="Z43" s="453">
        <f t="shared" si="62"/>
        <v>850000000</v>
      </c>
      <c r="AA43" s="453">
        <f t="shared" si="62"/>
        <v>0</v>
      </c>
      <c r="AB43" s="453">
        <f t="shared" si="62"/>
        <v>0</v>
      </c>
      <c r="AC43" s="453">
        <f t="shared" si="62"/>
        <v>0</v>
      </c>
      <c r="AD43" s="453">
        <f t="shared" si="62"/>
        <v>0</v>
      </c>
      <c r="AE43" s="453">
        <f t="shared" si="62"/>
        <v>2085745600</v>
      </c>
      <c r="AF43" s="453">
        <f t="shared" si="62"/>
        <v>1450000000</v>
      </c>
      <c r="AG43" s="453">
        <f t="shared" si="62"/>
        <v>0</v>
      </c>
      <c r="AH43" s="453">
        <f>+AH44+AH50+SUM(AH55:AH58)</f>
        <v>0</v>
      </c>
      <c r="AI43" s="453">
        <f t="shared" si="62"/>
        <v>0</v>
      </c>
      <c r="AJ43" s="453">
        <f>+AJ44+AJ50+SUM(AJ55:AJ58)</f>
        <v>0</v>
      </c>
      <c r="AK43" s="453">
        <f t="shared" si="62"/>
        <v>40828254400</v>
      </c>
      <c r="AL43" s="453">
        <f t="shared" si="62"/>
        <v>0</v>
      </c>
      <c r="AM43" s="453">
        <f t="shared" si="62"/>
        <v>40818582368</v>
      </c>
      <c r="AN43" s="453">
        <f t="shared" si="62"/>
        <v>40828254400</v>
      </c>
      <c r="AO43" s="453">
        <f t="shared" si="62"/>
        <v>40818582368</v>
      </c>
      <c r="AP43" s="453">
        <f t="shared" si="62"/>
        <v>0</v>
      </c>
      <c r="AQ43" s="453">
        <f t="shared" si="62"/>
        <v>0</v>
      </c>
      <c r="AR43" s="453">
        <f t="shared" si="62"/>
        <v>0</v>
      </c>
      <c r="AS43" s="453">
        <f t="shared" si="62"/>
        <v>0</v>
      </c>
      <c r="AT43" s="453">
        <f t="shared" si="62"/>
        <v>0</v>
      </c>
      <c r="AU43" s="453">
        <f t="shared" si="62"/>
        <v>0</v>
      </c>
      <c r="AV43" s="453">
        <f t="shared" si="62"/>
        <v>0</v>
      </c>
      <c r="AW43" s="453">
        <f t="shared" si="62"/>
        <v>0</v>
      </c>
      <c r="AX43" s="453">
        <f t="shared" si="62"/>
        <v>0</v>
      </c>
      <c r="AY43" s="453">
        <f t="shared" si="62"/>
        <v>0</v>
      </c>
      <c r="AZ43" s="453">
        <f t="shared" si="62"/>
        <v>0</v>
      </c>
      <c r="BA43" s="453">
        <f t="shared" si="62"/>
        <v>40818582368</v>
      </c>
      <c r="BB43" s="453">
        <f t="shared" si="62"/>
        <v>2676543251</v>
      </c>
      <c r="BC43" s="453">
        <f t="shared" si="62"/>
        <v>2845974047</v>
      </c>
      <c r="BD43" s="453">
        <f t="shared" si="62"/>
        <v>3000858759</v>
      </c>
      <c r="BE43" s="453">
        <f t="shared" si="62"/>
        <v>2850002733.29</v>
      </c>
      <c r="BF43" s="453">
        <f t="shared" si="62"/>
        <v>2923750366</v>
      </c>
      <c r="BG43" s="453">
        <f t="shared" si="62"/>
        <v>2963412242</v>
      </c>
      <c r="BH43" s="453">
        <f t="shared" si="62"/>
        <v>3334159215</v>
      </c>
      <c r="BI43" s="453">
        <f t="shared" si="62"/>
        <v>3034221746</v>
      </c>
      <c r="BJ43" s="453">
        <f t="shared" si="62"/>
        <v>3047785998</v>
      </c>
      <c r="BK43" s="453">
        <f t="shared" si="62"/>
        <v>3081797653</v>
      </c>
      <c r="BL43" s="453">
        <f t="shared" si="62"/>
        <v>0</v>
      </c>
      <c r="BM43" s="453">
        <f t="shared" si="62"/>
        <v>0</v>
      </c>
      <c r="BN43" s="453">
        <f t="shared" si="62"/>
        <v>29758506010.290001</v>
      </c>
      <c r="BO43" s="453">
        <f t="shared" si="62"/>
        <v>2676543251</v>
      </c>
      <c r="BP43" s="453">
        <f t="shared" si="62"/>
        <v>2845974047</v>
      </c>
      <c r="BQ43" s="453">
        <f t="shared" si="62"/>
        <v>3000858759</v>
      </c>
      <c r="BR43" s="453">
        <f t="shared" si="62"/>
        <v>2850002733.29</v>
      </c>
      <c r="BS43" s="453">
        <f t="shared" si="62"/>
        <v>2923750366</v>
      </c>
      <c r="BT43" s="453">
        <f t="shared" ref="BT43:CS43" si="63">+BT44+BT50+SUM(BT55:BT58)</f>
        <v>2963412242</v>
      </c>
      <c r="BU43" s="453">
        <f t="shared" si="63"/>
        <v>3334159215</v>
      </c>
      <c r="BV43" s="453">
        <f t="shared" si="63"/>
        <v>3034221746</v>
      </c>
      <c r="BW43" s="453">
        <f t="shared" si="63"/>
        <v>3047785998</v>
      </c>
      <c r="BX43" s="453">
        <f t="shared" si="63"/>
        <v>3081797653</v>
      </c>
      <c r="BY43" s="453">
        <f t="shared" si="63"/>
        <v>0</v>
      </c>
      <c r="BZ43" s="453">
        <f t="shared" si="63"/>
        <v>0</v>
      </c>
      <c r="CA43" s="453">
        <f t="shared" si="63"/>
        <v>29758506010.290001</v>
      </c>
      <c r="CB43" s="453">
        <f t="shared" si="63"/>
        <v>4928708</v>
      </c>
      <c r="CC43" s="453">
        <f t="shared" si="63"/>
        <v>5517588590</v>
      </c>
      <c r="CD43" s="453">
        <f t="shared" si="63"/>
        <v>3000858759</v>
      </c>
      <c r="CE43" s="453">
        <f t="shared" si="63"/>
        <v>2850002733.29</v>
      </c>
      <c r="CF43" s="453">
        <f t="shared" si="63"/>
        <v>2923750366</v>
      </c>
      <c r="CG43" s="453">
        <f t="shared" si="63"/>
        <v>2963412242</v>
      </c>
      <c r="CH43" s="453">
        <f t="shared" si="63"/>
        <v>3334159215</v>
      </c>
      <c r="CI43" s="453">
        <f t="shared" si="63"/>
        <v>3034221746</v>
      </c>
      <c r="CJ43" s="453">
        <f t="shared" si="63"/>
        <v>3045589598</v>
      </c>
      <c r="CK43" s="453">
        <f t="shared" si="63"/>
        <v>3083994053</v>
      </c>
      <c r="CL43" s="453">
        <f t="shared" si="63"/>
        <v>0</v>
      </c>
      <c r="CM43" s="453">
        <f t="shared" si="63"/>
        <v>0</v>
      </c>
      <c r="CN43" s="453">
        <f t="shared" si="63"/>
        <v>29758506010.290001</v>
      </c>
      <c r="CO43" s="453">
        <f t="shared" si="63"/>
        <v>9672032</v>
      </c>
      <c r="CP43" s="453">
        <f t="shared" si="63"/>
        <v>9672032</v>
      </c>
      <c r="CQ43" s="453">
        <f t="shared" si="63"/>
        <v>11060076357.709999</v>
      </c>
      <c r="CR43" s="453">
        <f t="shared" si="63"/>
        <v>0</v>
      </c>
      <c r="CS43" s="453">
        <f t="shared" si="63"/>
        <v>0</v>
      </c>
      <c r="CT43" s="459">
        <f t="shared" si="13"/>
        <v>0.99976310444465144</v>
      </c>
      <c r="CU43" s="460">
        <f t="shared" si="14"/>
        <v>0.72887039741503135</v>
      </c>
      <c r="CV43" s="888">
        <f>+BN43/$BN$22</f>
        <v>0.24535145787736373</v>
      </c>
      <c r="CW43" s="889"/>
      <c r="CX43" s="888">
        <f>+BK43/$BK$22</f>
        <v>0.25475780348341343</v>
      </c>
      <c r="CY43" s="889"/>
      <c r="CZ43" s="889"/>
      <c r="DA43" s="876"/>
      <c r="DB43" s="526"/>
      <c r="DC43" s="178"/>
      <c r="DD43" s="320"/>
      <c r="DE43" s="253"/>
      <c r="DF43" s="320"/>
      <c r="DG43" s="253"/>
      <c r="DH43" s="254"/>
      <c r="DI43" s="323"/>
      <c r="DJ43" s="320"/>
      <c r="DK43" s="253"/>
      <c r="DL43" s="320"/>
      <c r="DN43" s="178"/>
      <c r="DO43" s="178"/>
      <c r="DP43" s="178"/>
      <c r="DQ43" s="178"/>
      <c r="DR43" s="178"/>
      <c r="DS43" s="179"/>
      <c r="DT43" s="178"/>
      <c r="DU43" s="178"/>
      <c r="DV43" s="178"/>
      <c r="DW43" s="178"/>
    </row>
    <row r="44" spans="1:128" s="180" customFormat="1" ht="20.25" customHeight="1" outlineLevel="2" thickBot="1" x14ac:dyDescent="0.3">
      <c r="A44" s="466"/>
      <c r="B44" s="1023"/>
      <c r="C44" s="468" t="s">
        <v>619</v>
      </c>
      <c r="D44" s="469" t="s">
        <v>417</v>
      </c>
      <c r="E44" s="470" t="s">
        <v>620</v>
      </c>
      <c r="F44" s="471">
        <f>+SUM(F45:F49)</f>
        <v>22033969600</v>
      </c>
      <c r="G44" s="471">
        <f t="shared" ref="G44:BS44" si="64">+SUM(G45:G49)</f>
        <v>0</v>
      </c>
      <c r="H44" s="471">
        <f t="shared" si="64"/>
        <v>0</v>
      </c>
      <c r="I44" s="471">
        <f t="shared" si="64"/>
        <v>0</v>
      </c>
      <c r="J44" s="471">
        <f t="shared" si="64"/>
        <v>0</v>
      </c>
      <c r="K44" s="471">
        <f t="shared" si="64"/>
        <v>0</v>
      </c>
      <c r="L44" s="471">
        <f t="shared" si="64"/>
        <v>0</v>
      </c>
      <c r="M44" s="471">
        <f t="shared" si="64"/>
        <v>0</v>
      </c>
      <c r="N44" s="471">
        <f t="shared" si="64"/>
        <v>0</v>
      </c>
      <c r="O44" s="471">
        <f t="shared" si="64"/>
        <v>0</v>
      </c>
      <c r="P44" s="471">
        <f t="shared" si="64"/>
        <v>0</v>
      </c>
      <c r="Q44" s="471">
        <f t="shared" si="64"/>
        <v>0</v>
      </c>
      <c r="R44" s="471">
        <f t="shared" si="64"/>
        <v>0</v>
      </c>
      <c r="S44" s="471">
        <f t="shared" si="64"/>
        <v>0</v>
      </c>
      <c r="T44" s="471">
        <f t="shared" si="64"/>
        <v>0</v>
      </c>
      <c r="U44" s="471">
        <f t="shared" si="64"/>
        <v>200000000</v>
      </c>
      <c r="V44" s="471">
        <f t="shared" si="64"/>
        <v>200000000</v>
      </c>
      <c r="W44" s="471">
        <f t="shared" si="64"/>
        <v>745600</v>
      </c>
      <c r="X44" s="471">
        <f t="shared" si="64"/>
        <v>0</v>
      </c>
      <c r="Y44" s="471">
        <f t="shared" si="64"/>
        <v>660000000</v>
      </c>
      <c r="Z44" s="471">
        <f t="shared" si="64"/>
        <v>600000000</v>
      </c>
      <c r="AA44" s="471">
        <f t="shared" si="64"/>
        <v>0</v>
      </c>
      <c r="AB44" s="471">
        <f t="shared" si="64"/>
        <v>0</v>
      </c>
      <c r="AC44" s="471">
        <f t="shared" si="64"/>
        <v>0</v>
      </c>
      <c r="AD44" s="471">
        <f t="shared" si="64"/>
        <v>0</v>
      </c>
      <c r="AE44" s="471">
        <f t="shared" si="64"/>
        <v>860745600</v>
      </c>
      <c r="AF44" s="471">
        <f t="shared" si="64"/>
        <v>800000000</v>
      </c>
      <c r="AG44" s="471">
        <f t="shared" si="64"/>
        <v>0</v>
      </c>
      <c r="AH44" s="471">
        <f>+SUM(AH45:AH49)</f>
        <v>0</v>
      </c>
      <c r="AI44" s="471">
        <f t="shared" si="64"/>
        <v>0</v>
      </c>
      <c r="AJ44" s="471">
        <f>+SUM(AJ45:AJ49)</f>
        <v>0</v>
      </c>
      <c r="AK44" s="471">
        <f t="shared" si="64"/>
        <v>21973224000</v>
      </c>
      <c r="AL44" s="471">
        <f t="shared" si="64"/>
        <v>0</v>
      </c>
      <c r="AM44" s="471">
        <f t="shared" si="64"/>
        <v>21963551968</v>
      </c>
      <c r="AN44" s="471">
        <f t="shared" si="64"/>
        <v>21973224000</v>
      </c>
      <c r="AO44" s="471">
        <f t="shared" si="64"/>
        <v>21963551968</v>
      </c>
      <c r="AP44" s="471">
        <f t="shared" si="64"/>
        <v>0</v>
      </c>
      <c r="AQ44" s="471">
        <f t="shared" si="64"/>
        <v>0</v>
      </c>
      <c r="AR44" s="471">
        <f t="shared" si="64"/>
        <v>0</v>
      </c>
      <c r="AS44" s="471">
        <f t="shared" si="64"/>
        <v>0</v>
      </c>
      <c r="AT44" s="471">
        <f t="shared" si="64"/>
        <v>0</v>
      </c>
      <c r="AU44" s="471">
        <f t="shared" si="64"/>
        <v>0</v>
      </c>
      <c r="AV44" s="471">
        <f t="shared" si="64"/>
        <v>0</v>
      </c>
      <c r="AW44" s="471">
        <f t="shared" si="64"/>
        <v>0</v>
      </c>
      <c r="AX44" s="471">
        <f t="shared" si="64"/>
        <v>0</v>
      </c>
      <c r="AY44" s="471">
        <f t="shared" si="64"/>
        <v>0</v>
      </c>
      <c r="AZ44" s="471">
        <f t="shared" si="64"/>
        <v>0</v>
      </c>
      <c r="BA44" s="471">
        <f t="shared" si="64"/>
        <v>21963551968</v>
      </c>
      <c r="BB44" s="471">
        <f t="shared" si="64"/>
        <v>1356957988</v>
      </c>
      <c r="BC44" s="471">
        <f t="shared" si="64"/>
        <v>1460909930</v>
      </c>
      <c r="BD44" s="471">
        <f t="shared" si="64"/>
        <v>1533731687</v>
      </c>
      <c r="BE44" s="471">
        <f t="shared" si="64"/>
        <v>1441715060.29</v>
      </c>
      <c r="BF44" s="471">
        <f t="shared" si="64"/>
        <v>1477144984</v>
      </c>
      <c r="BG44" s="471">
        <f t="shared" si="64"/>
        <v>1493842032</v>
      </c>
      <c r="BH44" s="471">
        <f t="shared" si="64"/>
        <v>1657952898</v>
      </c>
      <c r="BI44" s="471">
        <f t="shared" si="64"/>
        <v>1527327683</v>
      </c>
      <c r="BJ44" s="471">
        <f t="shared" si="64"/>
        <v>1533348974</v>
      </c>
      <c r="BK44" s="471">
        <f t="shared" si="64"/>
        <v>1576691756</v>
      </c>
      <c r="BL44" s="471">
        <f t="shared" si="64"/>
        <v>0</v>
      </c>
      <c r="BM44" s="471">
        <f t="shared" si="64"/>
        <v>0</v>
      </c>
      <c r="BN44" s="471">
        <f t="shared" si="64"/>
        <v>15059622992.290001</v>
      </c>
      <c r="BO44" s="471">
        <f t="shared" si="64"/>
        <v>1356957988</v>
      </c>
      <c r="BP44" s="471">
        <f t="shared" si="64"/>
        <v>1460909930</v>
      </c>
      <c r="BQ44" s="471">
        <f t="shared" si="64"/>
        <v>1533731687</v>
      </c>
      <c r="BR44" s="471">
        <f t="shared" si="64"/>
        <v>1441715060.29</v>
      </c>
      <c r="BS44" s="471">
        <f t="shared" si="64"/>
        <v>1477144984</v>
      </c>
      <c r="BT44" s="471">
        <f t="shared" ref="BT44:CS44" si="65">+SUM(BT45:BT49)</f>
        <v>1493842032</v>
      </c>
      <c r="BU44" s="471">
        <f t="shared" si="65"/>
        <v>1657952898</v>
      </c>
      <c r="BV44" s="471">
        <f t="shared" si="65"/>
        <v>1527327683</v>
      </c>
      <c r="BW44" s="471">
        <f t="shared" si="65"/>
        <v>1533348974</v>
      </c>
      <c r="BX44" s="471">
        <f t="shared" si="65"/>
        <v>1576691756</v>
      </c>
      <c r="BY44" s="471">
        <f t="shared" si="65"/>
        <v>0</v>
      </c>
      <c r="BZ44" s="471">
        <f t="shared" si="65"/>
        <v>0</v>
      </c>
      <c r="CA44" s="471">
        <f t="shared" si="65"/>
        <v>15059622992.290001</v>
      </c>
      <c r="CB44" s="471">
        <f t="shared" si="65"/>
        <v>4928708</v>
      </c>
      <c r="CC44" s="471">
        <f t="shared" si="65"/>
        <v>2812939210</v>
      </c>
      <c r="CD44" s="471">
        <f t="shared" si="65"/>
        <v>1533731687</v>
      </c>
      <c r="CE44" s="471">
        <f t="shared" si="65"/>
        <v>1441715060.29</v>
      </c>
      <c r="CF44" s="471">
        <f t="shared" si="65"/>
        <v>1477144984</v>
      </c>
      <c r="CG44" s="471">
        <f t="shared" si="65"/>
        <v>1493842032</v>
      </c>
      <c r="CH44" s="471">
        <f t="shared" si="65"/>
        <v>1657952898</v>
      </c>
      <c r="CI44" s="471">
        <f t="shared" si="65"/>
        <v>1527327683</v>
      </c>
      <c r="CJ44" s="471">
        <f t="shared" si="65"/>
        <v>1532395674</v>
      </c>
      <c r="CK44" s="471">
        <f t="shared" si="65"/>
        <v>1577645056</v>
      </c>
      <c r="CL44" s="471">
        <f t="shared" si="65"/>
        <v>0</v>
      </c>
      <c r="CM44" s="471">
        <f t="shared" si="65"/>
        <v>0</v>
      </c>
      <c r="CN44" s="471">
        <f t="shared" si="65"/>
        <v>15059622992.290001</v>
      </c>
      <c r="CO44" s="471">
        <f t="shared" si="65"/>
        <v>9672032</v>
      </c>
      <c r="CP44" s="471">
        <f t="shared" si="65"/>
        <v>9672032</v>
      </c>
      <c r="CQ44" s="471">
        <f t="shared" si="65"/>
        <v>6903928975.71</v>
      </c>
      <c r="CR44" s="471">
        <f t="shared" si="65"/>
        <v>0</v>
      </c>
      <c r="CS44" s="471">
        <f t="shared" si="65"/>
        <v>0</v>
      </c>
      <c r="CT44" s="477">
        <f t="shared" si="13"/>
        <v>0.99955982645059283</v>
      </c>
      <c r="CU44" s="478">
        <f t="shared" si="14"/>
        <v>0.68536246625847896</v>
      </c>
      <c r="CV44" s="888">
        <f>+BN44/$BN$43</f>
        <v>0.50606112373660939</v>
      </c>
      <c r="CW44" s="1454">
        <v>1</v>
      </c>
      <c r="CX44" s="888">
        <f>+BK44/$BK$43</f>
        <v>0.51161430227748961</v>
      </c>
      <c r="CY44" s="1454">
        <v>1</v>
      </c>
      <c r="CZ44" s="889"/>
      <c r="DA44" s="876"/>
      <c r="DB44" s="526"/>
      <c r="DC44" s="178"/>
      <c r="DD44" s="320"/>
      <c r="DE44" s="253"/>
      <c r="DF44" s="320"/>
      <c r="DG44" s="253"/>
      <c r="DH44" s="254"/>
      <c r="DI44" s="323"/>
      <c r="DJ44" s="320"/>
      <c r="DK44" s="253"/>
      <c r="DL44" s="320"/>
      <c r="DN44" s="178"/>
      <c r="DO44" s="178"/>
      <c r="DP44" s="178"/>
      <c r="DQ44" s="178"/>
      <c r="DR44" s="178"/>
      <c r="DS44" s="179"/>
      <c r="DT44" s="178"/>
      <c r="DU44" s="178"/>
      <c r="DV44" s="178"/>
      <c r="DW44" s="178"/>
    </row>
    <row r="45" spans="1:128" s="146" customFormat="1" ht="18" customHeight="1" outlineLevel="3" x14ac:dyDescent="0.25">
      <c r="A45" s="461"/>
      <c r="B45" s="1022" t="str">
        <f t="shared" ref="B45:B54" si="66">+C45&amp;D45</f>
        <v>A-1-0-5-1-110</v>
      </c>
      <c r="C45" s="507" t="s">
        <v>476</v>
      </c>
      <c r="D45" s="504" t="s">
        <v>417</v>
      </c>
      <c r="E45" s="506" t="s">
        <v>376</v>
      </c>
      <c r="F45" s="167">
        <v>4247370203</v>
      </c>
      <c r="G45" s="463"/>
      <c r="H45" s="462"/>
      <c r="I45" s="463"/>
      <c r="J45" s="462"/>
      <c r="K45" s="463"/>
      <c r="L45" s="462"/>
      <c r="M45" s="463"/>
      <c r="N45" s="462"/>
      <c r="O45" s="508"/>
      <c r="P45" s="167"/>
      <c r="Q45" s="508"/>
      <c r="R45" s="167"/>
      <c r="S45" s="161"/>
      <c r="T45" s="160"/>
      <c r="U45" s="508"/>
      <c r="V45" s="167"/>
      <c r="W45" s="161"/>
      <c r="X45" s="160"/>
      <c r="Y45" s="508">
        <v>150000000</v>
      </c>
      <c r="Z45" s="167">
        <v>150000000</v>
      </c>
      <c r="AA45" s="463"/>
      <c r="AB45" s="462"/>
      <c r="AC45" s="463"/>
      <c r="AD45" s="462"/>
      <c r="AE45" s="508">
        <f t="shared" ref="AE45:AF49" si="67">+G45+I45+K45+M45+O45+Q45+S45+U45+W45+Y45+AA45+AC45</f>
        <v>150000000</v>
      </c>
      <c r="AF45" s="167">
        <f t="shared" si="67"/>
        <v>150000000</v>
      </c>
      <c r="AG45" s="566"/>
      <c r="AH45" s="566"/>
      <c r="AI45" s="566">
        <f>+-AG45+AH45</f>
        <v>0</v>
      </c>
      <c r="AJ45" s="566"/>
      <c r="AK45" s="167">
        <f>+F45-AE45+AF45+AI45</f>
        <v>4247370203</v>
      </c>
      <c r="AL45" s="167"/>
      <c r="AM45" s="167">
        <f>+AL45+BA45</f>
        <v>4247370203</v>
      </c>
      <c r="AN45" s="167">
        <f t="shared" ref="AN45:AN58" si="68">+AK45-AL45</f>
        <v>4247370203</v>
      </c>
      <c r="AO45" s="167">
        <v>4247370203</v>
      </c>
      <c r="AP45" s="167">
        <v>0</v>
      </c>
      <c r="AQ45" s="167">
        <v>0</v>
      </c>
      <c r="AR45" s="167">
        <v>0</v>
      </c>
      <c r="AS45" s="508">
        <v>0</v>
      </c>
      <c r="AT45" s="167">
        <v>0</v>
      </c>
      <c r="AU45" s="196">
        <v>0</v>
      </c>
      <c r="AV45" s="172">
        <v>0</v>
      </c>
      <c r="AW45" s="172">
        <v>0</v>
      </c>
      <c r="AX45" s="172">
        <v>0</v>
      </c>
      <c r="AY45" s="513"/>
      <c r="AZ45" s="510"/>
      <c r="BA45" s="167">
        <f>+SUM(AO45:AZ45)</f>
        <v>4247370203</v>
      </c>
      <c r="BB45" s="509">
        <v>274564700</v>
      </c>
      <c r="BC45" s="172">
        <v>300673600</v>
      </c>
      <c r="BD45" s="172">
        <v>340112848</v>
      </c>
      <c r="BE45" s="172">
        <v>307173100</v>
      </c>
      <c r="BF45" s="172">
        <v>349700800</v>
      </c>
      <c r="BG45" s="172">
        <v>331221900</v>
      </c>
      <c r="BH45" s="172">
        <v>454323700</v>
      </c>
      <c r="BI45" s="172">
        <v>325081500</v>
      </c>
      <c r="BJ45" s="172">
        <v>330722700</v>
      </c>
      <c r="BK45" s="513">
        <v>328711100</v>
      </c>
      <c r="BL45" s="513"/>
      <c r="BM45" s="510"/>
      <c r="BN45" s="167">
        <f>+SUM(BB45:BM45)</f>
        <v>3342285948</v>
      </c>
      <c r="BO45" s="509">
        <v>274564700</v>
      </c>
      <c r="BP45" s="172">
        <v>300673600</v>
      </c>
      <c r="BQ45" s="172">
        <v>340112848</v>
      </c>
      <c r="BR45" s="172">
        <v>307173100</v>
      </c>
      <c r="BS45" s="172">
        <v>349700800</v>
      </c>
      <c r="BT45" s="172">
        <v>331221900</v>
      </c>
      <c r="BU45" s="172">
        <v>454323700</v>
      </c>
      <c r="BV45" s="172">
        <v>325081500</v>
      </c>
      <c r="BW45" s="172">
        <v>330722700</v>
      </c>
      <c r="BX45" s="513">
        <v>328711100</v>
      </c>
      <c r="BY45" s="513"/>
      <c r="BZ45" s="510"/>
      <c r="CA45" s="167">
        <f>+SUM(BO45:BZ45)</f>
        <v>3342285948</v>
      </c>
      <c r="CB45" s="509">
        <v>0</v>
      </c>
      <c r="CC45" s="172">
        <v>575238300</v>
      </c>
      <c r="CD45" s="172">
        <v>340112848</v>
      </c>
      <c r="CE45" s="172">
        <v>307173100</v>
      </c>
      <c r="CF45" s="172">
        <v>349700800</v>
      </c>
      <c r="CG45" s="172">
        <v>331221900</v>
      </c>
      <c r="CH45" s="172">
        <v>454323700</v>
      </c>
      <c r="CI45" s="172">
        <v>325081500</v>
      </c>
      <c r="CJ45" s="172">
        <v>330439400</v>
      </c>
      <c r="CK45" s="465">
        <v>328994400</v>
      </c>
      <c r="CL45" s="465"/>
      <c r="CM45" s="510"/>
      <c r="CN45" s="167">
        <f>+SUM(CB45:CM45)</f>
        <v>3342285948</v>
      </c>
      <c r="CO45" s="167">
        <f t="shared" si="12"/>
        <v>0</v>
      </c>
      <c r="CP45" s="196">
        <f>+AN45-BA45</f>
        <v>0</v>
      </c>
      <c r="CQ45" s="172">
        <f t="shared" ref="CQ45:CQ58" si="69">+BA45-BN45</f>
        <v>905084255</v>
      </c>
      <c r="CR45" s="172">
        <f>+BN45-CA45</f>
        <v>0</v>
      </c>
      <c r="CS45" s="172">
        <f>+CA45-CN45</f>
        <v>0</v>
      </c>
      <c r="CT45" s="511">
        <f t="shared" si="13"/>
        <v>1</v>
      </c>
      <c r="CU45" s="512">
        <f t="shared" si="14"/>
        <v>0.78690714212744595</v>
      </c>
      <c r="CV45" s="893"/>
      <c r="CW45" s="1455"/>
      <c r="CX45" s="893"/>
      <c r="CY45" s="1455"/>
      <c r="CZ45" s="891"/>
      <c r="DA45" s="884"/>
      <c r="DB45" s="835"/>
      <c r="DC45" s="830">
        <v>4247370203</v>
      </c>
      <c r="DD45" s="830">
        <f>+DC45-AN45</f>
        <v>0</v>
      </c>
      <c r="DE45" s="830">
        <v>4247370203</v>
      </c>
      <c r="DF45" s="831">
        <f>+DE45-BA45</f>
        <v>0</v>
      </c>
      <c r="DG45" s="830">
        <v>3342285948</v>
      </c>
      <c r="DH45" s="832">
        <f>+DG45-BN45</f>
        <v>0</v>
      </c>
      <c r="DI45" s="830">
        <v>3342285948</v>
      </c>
      <c r="DJ45" s="831">
        <f>+DI45-CA45</f>
        <v>0</v>
      </c>
      <c r="DK45" s="830">
        <v>3342285948</v>
      </c>
      <c r="DL45" s="831">
        <f>+DK45-CN45</f>
        <v>0</v>
      </c>
      <c r="DM45" s="834"/>
      <c r="DN45" s="269"/>
      <c r="DO45" s="269"/>
      <c r="DP45" s="319">
        <v>4204896502</v>
      </c>
      <c r="DQ45" s="319">
        <f>+DC45-DP45</f>
        <v>42473701</v>
      </c>
      <c r="DR45" s="319">
        <v>2357770648</v>
      </c>
      <c r="DS45" s="319">
        <f>+DR45-DG45</f>
        <v>-984515300</v>
      </c>
      <c r="DT45" s="319">
        <v>2357770648</v>
      </c>
      <c r="DU45" s="319">
        <f>+DT45-DI45</f>
        <v>-984515300</v>
      </c>
      <c r="DV45" s="319">
        <v>2357770648</v>
      </c>
      <c r="DW45" s="319">
        <f>+DV45-DK45</f>
        <v>-984515300</v>
      </c>
      <c r="DX45" s="833"/>
    </row>
    <row r="46" spans="1:128" s="146" customFormat="1" ht="18" customHeight="1" outlineLevel="3" x14ac:dyDescent="0.25">
      <c r="A46" s="461"/>
      <c r="B46" s="1022" t="str">
        <f t="shared" si="66"/>
        <v>A-1-0-5-1-210</v>
      </c>
      <c r="C46" s="507" t="s">
        <v>477</v>
      </c>
      <c r="D46" s="504" t="s">
        <v>417</v>
      </c>
      <c r="E46" s="506" t="s">
        <v>377</v>
      </c>
      <c r="F46" s="167">
        <v>2967203153</v>
      </c>
      <c r="G46" s="463"/>
      <c r="H46" s="462"/>
      <c r="I46" s="463"/>
      <c r="J46" s="462"/>
      <c r="K46" s="463"/>
      <c r="L46" s="462"/>
      <c r="M46" s="463"/>
      <c r="N46" s="462"/>
      <c r="O46" s="508"/>
      <c r="P46" s="167"/>
      <c r="Q46" s="508"/>
      <c r="R46" s="167"/>
      <c r="S46" s="161"/>
      <c r="T46" s="160"/>
      <c r="U46" s="508"/>
      <c r="V46" s="167"/>
      <c r="W46" s="161"/>
      <c r="X46" s="160"/>
      <c r="Y46" s="508">
        <v>20000000</v>
      </c>
      <c r="Z46" s="167">
        <v>450000000</v>
      </c>
      <c r="AA46" s="463"/>
      <c r="AB46" s="462"/>
      <c r="AC46" s="463"/>
      <c r="AD46" s="462"/>
      <c r="AE46" s="508">
        <f t="shared" si="67"/>
        <v>20000000</v>
      </c>
      <c r="AF46" s="167">
        <f t="shared" si="67"/>
        <v>450000000</v>
      </c>
      <c r="AG46" s="566"/>
      <c r="AH46" s="566"/>
      <c r="AI46" s="566">
        <f>+-AG46+AH46</f>
        <v>0</v>
      </c>
      <c r="AJ46" s="566"/>
      <c r="AK46" s="167">
        <f>+F46-AE46+AF46+AI46</f>
        <v>3397203153</v>
      </c>
      <c r="AL46" s="167"/>
      <c r="AM46" s="167">
        <f>+AL46+BA46</f>
        <v>3387531121</v>
      </c>
      <c r="AN46" s="167">
        <f t="shared" si="68"/>
        <v>3397203153</v>
      </c>
      <c r="AO46" s="167">
        <v>3387531121</v>
      </c>
      <c r="AP46" s="167">
        <v>0</v>
      </c>
      <c r="AQ46" s="167">
        <v>0</v>
      </c>
      <c r="AR46" s="167">
        <v>0</v>
      </c>
      <c r="AS46" s="508">
        <v>0</v>
      </c>
      <c r="AT46" s="167">
        <v>0</v>
      </c>
      <c r="AU46" s="196">
        <v>0</v>
      </c>
      <c r="AV46" s="172">
        <v>0</v>
      </c>
      <c r="AW46" s="172">
        <v>0</v>
      </c>
      <c r="AX46" s="172">
        <v>0</v>
      </c>
      <c r="AY46" s="513"/>
      <c r="AZ46" s="510"/>
      <c r="BA46" s="167">
        <f>+SUM(AO46:AZ46)</f>
        <v>3387531121</v>
      </c>
      <c r="BB46" s="509">
        <v>4928708</v>
      </c>
      <c r="BC46" s="172">
        <v>1046996</v>
      </c>
      <c r="BD46" s="172">
        <v>2625755</v>
      </c>
      <c r="BE46" s="172">
        <v>2631196</v>
      </c>
      <c r="BF46" s="172">
        <v>4037298</v>
      </c>
      <c r="BG46" s="172">
        <v>8204915</v>
      </c>
      <c r="BH46" s="172">
        <v>2372526</v>
      </c>
      <c r="BI46" s="172">
        <v>8220211</v>
      </c>
      <c r="BJ46" s="172">
        <v>11663002</v>
      </c>
      <c r="BK46" s="513">
        <v>66566056</v>
      </c>
      <c r="BL46" s="513"/>
      <c r="BM46" s="510"/>
      <c r="BN46" s="167">
        <f>+SUM(BB46:BM46)</f>
        <v>112296663</v>
      </c>
      <c r="BO46" s="509">
        <v>4928708</v>
      </c>
      <c r="BP46" s="172">
        <v>1046996</v>
      </c>
      <c r="BQ46" s="172">
        <v>2625755</v>
      </c>
      <c r="BR46" s="172">
        <v>2631196</v>
      </c>
      <c r="BS46" s="172">
        <v>4037298</v>
      </c>
      <c r="BT46" s="172">
        <v>8204915</v>
      </c>
      <c r="BU46" s="172">
        <v>2372526</v>
      </c>
      <c r="BV46" s="172">
        <v>8220211</v>
      </c>
      <c r="BW46" s="172">
        <v>11663002</v>
      </c>
      <c r="BX46" s="513">
        <v>66566056</v>
      </c>
      <c r="BY46" s="513"/>
      <c r="BZ46" s="510"/>
      <c r="CA46" s="167">
        <f>+SUM(BO46:BZ46)</f>
        <v>112296663</v>
      </c>
      <c r="CB46" s="509">
        <v>4928708</v>
      </c>
      <c r="CC46" s="172">
        <v>1046996</v>
      </c>
      <c r="CD46" s="172">
        <v>2625755</v>
      </c>
      <c r="CE46" s="172">
        <v>2631196</v>
      </c>
      <c r="CF46" s="172">
        <v>4037298</v>
      </c>
      <c r="CG46" s="172">
        <v>8204915</v>
      </c>
      <c r="CH46" s="172">
        <v>2372526</v>
      </c>
      <c r="CI46" s="172">
        <v>8220211</v>
      </c>
      <c r="CJ46" s="172">
        <v>11663002</v>
      </c>
      <c r="CK46" s="465">
        <v>66566056</v>
      </c>
      <c r="CL46" s="465"/>
      <c r="CM46" s="510"/>
      <c r="CN46" s="167">
        <f>+SUM(CB46:CM46)</f>
        <v>112296663</v>
      </c>
      <c r="CO46" s="167">
        <f t="shared" si="12"/>
        <v>9672032</v>
      </c>
      <c r="CP46" s="196">
        <f>+AN46-BA46</f>
        <v>9672032</v>
      </c>
      <c r="CQ46" s="172">
        <f t="shared" si="69"/>
        <v>3275234458</v>
      </c>
      <c r="CR46" s="172">
        <f>+BN46-CA46</f>
        <v>0</v>
      </c>
      <c r="CS46" s="172">
        <f>+CA46-CN46</f>
        <v>0</v>
      </c>
      <c r="CT46" s="511">
        <f t="shared" si="13"/>
        <v>0.99715294271069455</v>
      </c>
      <c r="CU46" s="512">
        <f t="shared" si="14"/>
        <v>3.3055621916762069E-2</v>
      </c>
      <c r="CV46" s="893"/>
      <c r="CW46" s="1455"/>
      <c r="CX46" s="893"/>
      <c r="CY46" s="1455"/>
      <c r="CZ46" s="891"/>
      <c r="DA46" s="884"/>
      <c r="DB46" s="835"/>
      <c r="DC46" s="830">
        <v>3397203153</v>
      </c>
      <c r="DD46" s="830">
        <f>+DC46-AN46</f>
        <v>0</v>
      </c>
      <c r="DE46" s="830">
        <v>3387531121</v>
      </c>
      <c r="DF46" s="831">
        <f>+DE46-BA46</f>
        <v>0</v>
      </c>
      <c r="DG46" s="830">
        <v>112296663</v>
      </c>
      <c r="DH46" s="832">
        <f>+DG46-BN46</f>
        <v>0</v>
      </c>
      <c r="DI46" s="830">
        <v>112296663</v>
      </c>
      <c r="DJ46" s="831">
        <f>+DI46-CA46</f>
        <v>0</v>
      </c>
      <c r="DK46" s="830">
        <v>112296663</v>
      </c>
      <c r="DL46" s="831">
        <f>+DK46-CN46</f>
        <v>0</v>
      </c>
      <c r="DM46" s="833"/>
      <c r="DN46" s="269"/>
      <c r="DO46" s="269"/>
      <c r="DP46" s="319">
        <v>2937531121</v>
      </c>
      <c r="DQ46" s="319">
        <f>+DC46-DP46</f>
        <v>459672032</v>
      </c>
      <c r="DR46" s="319">
        <v>25847394</v>
      </c>
      <c r="DS46" s="319">
        <f>+DR46-DG46</f>
        <v>-86449269</v>
      </c>
      <c r="DT46" s="319">
        <v>25847394</v>
      </c>
      <c r="DU46" s="319">
        <f>+DT46-DI46</f>
        <v>-86449269</v>
      </c>
      <c r="DV46" s="319">
        <v>25847394</v>
      </c>
      <c r="DW46" s="319">
        <f>+DV46-DK46</f>
        <v>-86449269</v>
      </c>
      <c r="DX46" s="833"/>
    </row>
    <row r="47" spans="1:128" s="146" customFormat="1" ht="18" customHeight="1" outlineLevel="3" x14ac:dyDescent="0.25">
      <c r="A47" s="461"/>
      <c r="B47" s="1022" t="str">
        <f t="shared" si="66"/>
        <v>A-1-0-5-1-310</v>
      </c>
      <c r="C47" s="507" t="s">
        <v>478</v>
      </c>
      <c r="D47" s="504" t="s">
        <v>417</v>
      </c>
      <c r="E47" s="506" t="s">
        <v>378</v>
      </c>
      <c r="F47" s="167">
        <v>5438480408</v>
      </c>
      <c r="G47" s="463"/>
      <c r="H47" s="462"/>
      <c r="I47" s="463"/>
      <c r="J47" s="462"/>
      <c r="K47" s="463"/>
      <c r="L47" s="462"/>
      <c r="M47" s="463"/>
      <c r="N47" s="462"/>
      <c r="O47" s="508"/>
      <c r="P47" s="167"/>
      <c r="Q47" s="508"/>
      <c r="R47" s="167"/>
      <c r="S47" s="161"/>
      <c r="T47" s="160"/>
      <c r="U47" s="508">
        <v>200000000</v>
      </c>
      <c r="V47" s="167"/>
      <c r="W47" s="161"/>
      <c r="X47" s="160"/>
      <c r="Y47" s="508">
        <v>120000000</v>
      </c>
      <c r="Z47" s="167"/>
      <c r="AA47" s="463"/>
      <c r="AB47" s="462"/>
      <c r="AC47" s="463"/>
      <c r="AD47" s="462"/>
      <c r="AE47" s="508">
        <f t="shared" si="67"/>
        <v>320000000</v>
      </c>
      <c r="AF47" s="167">
        <f t="shared" si="67"/>
        <v>0</v>
      </c>
      <c r="AG47" s="566"/>
      <c r="AH47" s="566"/>
      <c r="AI47" s="566">
        <f>+-AG47+AH47</f>
        <v>0</v>
      </c>
      <c r="AJ47" s="566"/>
      <c r="AK47" s="167">
        <f>+F47-AE47+AF47+AI47</f>
        <v>5118480408</v>
      </c>
      <c r="AL47" s="167"/>
      <c r="AM47" s="167">
        <f>+AL47+BA47</f>
        <v>5118480408</v>
      </c>
      <c r="AN47" s="167">
        <f t="shared" si="68"/>
        <v>5118480408</v>
      </c>
      <c r="AO47" s="167">
        <v>5118480408</v>
      </c>
      <c r="AP47" s="167">
        <v>0</v>
      </c>
      <c r="AQ47" s="167">
        <v>0</v>
      </c>
      <c r="AR47" s="167">
        <v>0</v>
      </c>
      <c r="AS47" s="508">
        <v>0</v>
      </c>
      <c r="AT47" s="167">
        <v>0</v>
      </c>
      <c r="AU47" s="196">
        <v>0</v>
      </c>
      <c r="AV47" s="172">
        <v>0</v>
      </c>
      <c r="AW47" s="172">
        <v>0</v>
      </c>
      <c r="AX47" s="172">
        <v>0</v>
      </c>
      <c r="AY47" s="513"/>
      <c r="AZ47" s="510"/>
      <c r="BA47" s="167">
        <f>+SUM(AO47:AZ47)</f>
        <v>5118480408</v>
      </c>
      <c r="BB47" s="509">
        <v>397625409</v>
      </c>
      <c r="BC47" s="172">
        <v>412939114</v>
      </c>
      <c r="BD47" s="172">
        <v>437799633</v>
      </c>
      <c r="BE47" s="172">
        <v>415052879</v>
      </c>
      <c r="BF47" s="172">
        <v>404879471</v>
      </c>
      <c r="BG47" s="172">
        <v>403846868</v>
      </c>
      <c r="BH47" s="172">
        <v>421175700</v>
      </c>
      <c r="BI47" s="172">
        <v>415175200</v>
      </c>
      <c r="BJ47" s="172">
        <v>416826700</v>
      </c>
      <c r="BK47" s="513">
        <v>412113800</v>
      </c>
      <c r="BL47" s="513"/>
      <c r="BM47" s="510"/>
      <c r="BN47" s="167">
        <f>+SUM(BB47:BM47)</f>
        <v>4137434774</v>
      </c>
      <c r="BO47" s="509">
        <v>397625409</v>
      </c>
      <c r="BP47" s="172">
        <v>412939114</v>
      </c>
      <c r="BQ47" s="172">
        <v>437799633</v>
      </c>
      <c r="BR47" s="172">
        <v>415052879</v>
      </c>
      <c r="BS47" s="172">
        <v>404879471</v>
      </c>
      <c r="BT47" s="172">
        <v>403846868</v>
      </c>
      <c r="BU47" s="172">
        <v>421175700</v>
      </c>
      <c r="BV47" s="172">
        <v>415175200</v>
      </c>
      <c r="BW47" s="172">
        <v>416826700</v>
      </c>
      <c r="BX47" s="513">
        <v>412113800</v>
      </c>
      <c r="BY47" s="513"/>
      <c r="BZ47" s="510"/>
      <c r="CA47" s="167">
        <f>+SUM(BO47:BZ47)</f>
        <v>4137434774</v>
      </c>
      <c r="CB47" s="509">
        <v>0</v>
      </c>
      <c r="CC47" s="172">
        <v>810564523</v>
      </c>
      <c r="CD47" s="172">
        <v>437799633</v>
      </c>
      <c r="CE47" s="172">
        <v>415052879</v>
      </c>
      <c r="CF47" s="172">
        <v>404879471</v>
      </c>
      <c r="CG47" s="172">
        <v>403846868</v>
      </c>
      <c r="CH47" s="172">
        <v>421175700</v>
      </c>
      <c r="CI47" s="172">
        <v>415175200</v>
      </c>
      <c r="CJ47" s="172">
        <v>416826700</v>
      </c>
      <c r="CK47" s="465">
        <v>412113800</v>
      </c>
      <c r="CL47" s="465"/>
      <c r="CM47" s="510"/>
      <c r="CN47" s="167">
        <f>+SUM(CB47:CM47)</f>
        <v>4137434774</v>
      </c>
      <c r="CO47" s="167">
        <f t="shared" si="12"/>
        <v>0</v>
      </c>
      <c r="CP47" s="196">
        <f>+AN47-BA47</f>
        <v>0</v>
      </c>
      <c r="CQ47" s="172">
        <f t="shared" si="69"/>
        <v>981045634</v>
      </c>
      <c r="CR47" s="172">
        <f>+BN47-CA47</f>
        <v>0</v>
      </c>
      <c r="CS47" s="172">
        <f>+CA47-CN47</f>
        <v>0</v>
      </c>
      <c r="CT47" s="511">
        <f t="shared" si="13"/>
        <v>1</v>
      </c>
      <c r="CU47" s="512">
        <f t="shared" si="14"/>
        <v>0.80833263863496263</v>
      </c>
      <c r="CV47" s="893"/>
      <c r="CW47" s="1455"/>
      <c r="CX47" s="893"/>
      <c r="CY47" s="1455"/>
      <c r="CZ47" s="891"/>
      <c r="DA47" s="884"/>
      <c r="DB47" s="835"/>
      <c r="DC47" s="830">
        <v>5118480408</v>
      </c>
      <c r="DD47" s="830">
        <f>+DC47-AN47</f>
        <v>0</v>
      </c>
      <c r="DE47" s="830">
        <v>5118480408</v>
      </c>
      <c r="DF47" s="831">
        <f>+DE47-BA47</f>
        <v>0</v>
      </c>
      <c r="DG47" s="830">
        <v>4137434774</v>
      </c>
      <c r="DH47" s="832">
        <f>+DG47-BN47</f>
        <v>0</v>
      </c>
      <c r="DI47" s="830">
        <v>4137434774</v>
      </c>
      <c r="DJ47" s="831">
        <f>+DI47-CA47</f>
        <v>0</v>
      </c>
      <c r="DK47" s="830">
        <v>4137434774</v>
      </c>
      <c r="DL47" s="831">
        <f>+DK47-CN47</f>
        <v>0</v>
      </c>
      <c r="DM47" s="833"/>
      <c r="DN47" s="269"/>
      <c r="DO47" s="269"/>
      <c r="DP47" s="319">
        <v>5384095604</v>
      </c>
      <c r="DQ47" s="319">
        <f>+DC47-DP47</f>
        <v>-265615196</v>
      </c>
      <c r="DR47" s="319">
        <v>2894088956</v>
      </c>
      <c r="DS47" s="319">
        <f>+DR47-DG47</f>
        <v>-1243345818</v>
      </c>
      <c r="DT47" s="319">
        <v>2894088956</v>
      </c>
      <c r="DU47" s="319">
        <f>+DT47-DI47</f>
        <v>-1243345818</v>
      </c>
      <c r="DV47" s="319">
        <v>2894088956</v>
      </c>
      <c r="DW47" s="319">
        <f>+DV47-DK47</f>
        <v>-1243345818</v>
      </c>
      <c r="DX47" s="833"/>
    </row>
    <row r="48" spans="1:128" s="146" customFormat="1" ht="18" customHeight="1" outlineLevel="3" x14ac:dyDescent="0.25">
      <c r="A48" s="461"/>
      <c r="B48" s="1022" t="str">
        <f t="shared" si="66"/>
        <v>A-1-0-5-1-410</v>
      </c>
      <c r="C48" s="507" t="s">
        <v>479</v>
      </c>
      <c r="D48" s="504" t="s">
        <v>417</v>
      </c>
      <c r="E48" s="506" t="s">
        <v>379</v>
      </c>
      <c r="F48" s="167">
        <v>8252588168</v>
      </c>
      <c r="G48" s="463"/>
      <c r="H48" s="462"/>
      <c r="I48" s="463"/>
      <c r="J48" s="462"/>
      <c r="K48" s="463"/>
      <c r="L48" s="462"/>
      <c r="M48" s="463"/>
      <c r="N48" s="462"/>
      <c r="O48" s="508"/>
      <c r="P48" s="167"/>
      <c r="Q48" s="508"/>
      <c r="R48" s="167"/>
      <c r="S48" s="161"/>
      <c r="T48" s="160"/>
      <c r="U48" s="508"/>
      <c r="V48" s="167">
        <v>200000000</v>
      </c>
      <c r="W48" s="161">
        <v>745600</v>
      </c>
      <c r="X48" s="160"/>
      <c r="Y48" s="508">
        <v>300000000</v>
      </c>
      <c r="Z48" s="167"/>
      <c r="AA48" s="463"/>
      <c r="AB48" s="462"/>
      <c r="AC48" s="463"/>
      <c r="AD48" s="462"/>
      <c r="AE48" s="508">
        <f t="shared" si="67"/>
        <v>300745600</v>
      </c>
      <c r="AF48" s="167">
        <f t="shared" si="67"/>
        <v>200000000</v>
      </c>
      <c r="AG48" s="566"/>
      <c r="AH48" s="566"/>
      <c r="AI48" s="566">
        <f>+-AG48+AH48</f>
        <v>0</v>
      </c>
      <c r="AJ48" s="566"/>
      <c r="AK48" s="167">
        <f>+F48-AE48+AF48+AI48</f>
        <v>8151842568</v>
      </c>
      <c r="AL48" s="167"/>
      <c r="AM48" s="167">
        <f t="shared" ref="AM48:AM58" si="70">+AL48+BA48</f>
        <v>8151842568</v>
      </c>
      <c r="AN48" s="167">
        <f t="shared" si="68"/>
        <v>8151842568</v>
      </c>
      <c r="AO48" s="167">
        <v>8151842568</v>
      </c>
      <c r="AP48" s="167">
        <v>0</v>
      </c>
      <c r="AQ48" s="167">
        <v>0</v>
      </c>
      <c r="AR48" s="167">
        <v>0</v>
      </c>
      <c r="AS48" s="508">
        <v>0</v>
      </c>
      <c r="AT48" s="167">
        <v>0</v>
      </c>
      <c r="AU48" s="196">
        <v>0</v>
      </c>
      <c r="AV48" s="172">
        <v>0</v>
      </c>
      <c r="AW48" s="172">
        <v>0</v>
      </c>
      <c r="AX48" s="172">
        <v>0</v>
      </c>
      <c r="AY48" s="172"/>
      <c r="AZ48" s="510"/>
      <c r="BA48" s="167">
        <f>+SUM(AO48:AZ48)</f>
        <v>8151842568</v>
      </c>
      <c r="BB48" s="509">
        <v>618905073</v>
      </c>
      <c r="BC48" s="172">
        <v>660065177</v>
      </c>
      <c r="BD48" s="172">
        <v>658461779</v>
      </c>
      <c r="BE48" s="172">
        <v>628801613.28999996</v>
      </c>
      <c r="BF48" s="172">
        <v>629587343</v>
      </c>
      <c r="BG48" s="172">
        <v>667477777</v>
      </c>
      <c r="BH48" s="172">
        <v>694987000</v>
      </c>
      <c r="BI48" s="172">
        <v>690439900</v>
      </c>
      <c r="BJ48" s="172">
        <v>684602900</v>
      </c>
      <c r="BK48" s="172">
        <v>680831500</v>
      </c>
      <c r="BL48" s="172"/>
      <c r="BM48" s="510"/>
      <c r="BN48" s="167">
        <f>+SUM(BB48:BM48)</f>
        <v>6614160062.29</v>
      </c>
      <c r="BO48" s="509">
        <v>618905073</v>
      </c>
      <c r="BP48" s="172">
        <v>660065177</v>
      </c>
      <c r="BQ48" s="172">
        <v>658461779</v>
      </c>
      <c r="BR48" s="172">
        <v>628801613.28999996</v>
      </c>
      <c r="BS48" s="172">
        <v>629587343</v>
      </c>
      <c r="BT48" s="172">
        <v>667477777</v>
      </c>
      <c r="BU48" s="172">
        <v>694987000</v>
      </c>
      <c r="BV48" s="172">
        <v>690439900</v>
      </c>
      <c r="BW48" s="172">
        <v>684602900</v>
      </c>
      <c r="BX48" s="172">
        <v>680831500</v>
      </c>
      <c r="BY48" s="172"/>
      <c r="BZ48" s="510"/>
      <c r="CA48" s="167">
        <f>+SUM(BO48:BZ48)</f>
        <v>6614160062.29</v>
      </c>
      <c r="CB48" s="509">
        <v>0</v>
      </c>
      <c r="CC48" s="172">
        <v>1278970250</v>
      </c>
      <c r="CD48" s="172">
        <v>658461779</v>
      </c>
      <c r="CE48" s="172">
        <v>628801613.28999996</v>
      </c>
      <c r="CF48" s="172">
        <v>629587343</v>
      </c>
      <c r="CG48" s="172">
        <v>667477777</v>
      </c>
      <c r="CH48" s="172">
        <v>694987000</v>
      </c>
      <c r="CI48" s="172">
        <v>690439900</v>
      </c>
      <c r="CJ48" s="172">
        <v>683969800</v>
      </c>
      <c r="CK48" s="464">
        <v>681464600</v>
      </c>
      <c r="CL48" s="464"/>
      <c r="CM48" s="510"/>
      <c r="CN48" s="167">
        <f>+SUM(CB48:CM48)</f>
        <v>6614160062.29</v>
      </c>
      <c r="CO48" s="167">
        <f t="shared" si="12"/>
        <v>0</v>
      </c>
      <c r="CP48" s="196">
        <f>+AN48-BA48</f>
        <v>0</v>
      </c>
      <c r="CQ48" s="172">
        <f t="shared" si="69"/>
        <v>1537682505.71</v>
      </c>
      <c r="CR48" s="172">
        <f>+BN48-CA48</f>
        <v>0</v>
      </c>
      <c r="CS48" s="172">
        <f>+CA48-CN48</f>
        <v>0</v>
      </c>
      <c r="CT48" s="511">
        <f t="shared" si="13"/>
        <v>1</v>
      </c>
      <c r="CU48" s="512">
        <f t="shared" si="14"/>
        <v>0.81136994576586141</v>
      </c>
      <c r="CV48" s="893"/>
      <c r="CW48" s="1455"/>
      <c r="CX48" s="893"/>
      <c r="CY48" s="1455"/>
      <c r="CZ48" s="891"/>
      <c r="DA48" s="884"/>
      <c r="DB48" s="835"/>
      <c r="DC48" s="830">
        <v>8151842568</v>
      </c>
      <c r="DD48" s="830">
        <f>+DC48-AN48</f>
        <v>0</v>
      </c>
      <c r="DE48" s="830">
        <v>8151842568</v>
      </c>
      <c r="DF48" s="831">
        <f>+DE48-BA48</f>
        <v>0</v>
      </c>
      <c r="DG48" s="830">
        <v>6614160062.29</v>
      </c>
      <c r="DH48" s="832">
        <f>+DG48-BN48</f>
        <v>0</v>
      </c>
      <c r="DI48" s="830">
        <v>6614160062.29</v>
      </c>
      <c r="DJ48" s="831">
        <f>+DI48-CA48</f>
        <v>0</v>
      </c>
      <c r="DK48" s="830">
        <v>6614160062.29</v>
      </c>
      <c r="DL48" s="831">
        <f>+DK48-CN48</f>
        <v>0</v>
      </c>
      <c r="DM48" s="833"/>
      <c r="DN48" s="268"/>
      <c r="DO48" s="172"/>
      <c r="DP48" s="319">
        <v>8169316686</v>
      </c>
      <c r="DQ48" s="319">
        <f>+DC48-DP48</f>
        <v>-17474118</v>
      </c>
      <c r="DR48" s="319">
        <v>4607453460.29</v>
      </c>
      <c r="DS48" s="319">
        <f>+DR48-DG48</f>
        <v>-2006706602</v>
      </c>
      <c r="DT48" s="319">
        <v>4587436027.29</v>
      </c>
      <c r="DU48" s="319">
        <f>+DT48-DI48</f>
        <v>-2026724035</v>
      </c>
      <c r="DV48" s="319">
        <v>4587436027.29</v>
      </c>
      <c r="DW48" s="319">
        <f>+DV48-DK48</f>
        <v>-2026724035</v>
      </c>
      <c r="DX48" s="833"/>
    </row>
    <row r="49" spans="1:128" s="146" customFormat="1" ht="16.5" customHeight="1" outlineLevel="3" thickBot="1" x14ac:dyDescent="0.3">
      <c r="A49" s="461"/>
      <c r="B49" s="1022" t="str">
        <f t="shared" si="66"/>
        <v>A-1-0-5-1-510</v>
      </c>
      <c r="C49" s="507" t="s">
        <v>480</v>
      </c>
      <c r="D49" s="504" t="s">
        <v>417</v>
      </c>
      <c r="E49" s="506" t="s">
        <v>380</v>
      </c>
      <c r="F49" s="167">
        <v>1128327668</v>
      </c>
      <c r="G49" s="463"/>
      <c r="H49" s="462"/>
      <c r="I49" s="463"/>
      <c r="J49" s="462"/>
      <c r="K49" s="463"/>
      <c r="L49" s="462"/>
      <c r="M49" s="463"/>
      <c r="N49" s="462"/>
      <c r="O49" s="508"/>
      <c r="P49" s="167"/>
      <c r="Q49" s="508"/>
      <c r="R49" s="167"/>
      <c r="S49" s="161"/>
      <c r="T49" s="160"/>
      <c r="U49" s="508"/>
      <c r="V49" s="167"/>
      <c r="W49" s="161"/>
      <c r="X49" s="160"/>
      <c r="Y49" s="508">
        <v>70000000</v>
      </c>
      <c r="Z49" s="167"/>
      <c r="AA49" s="463"/>
      <c r="AB49" s="462"/>
      <c r="AC49" s="463"/>
      <c r="AD49" s="462"/>
      <c r="AE49" s="508">
        <f t="shared" si="67"/>
        <v>70000000</v>
      </c>
      <c r="AF49" s="167">
        <f t="shared" si="67"/>
        <v>0</v>
      </c>
      <c r="AG49" s="566"/>
      <c r="AH49" s="566"/>
      <c r="AI49" s="566">
        <f>+-AG49+AH49</f>
        <v>0</v>
      </c>
      <c r="AJ49" s="566"/>
      <c r="AK49" s="167">
        <f>+F49-AE49+AF49+AI49</f>
        <v>1058327668</v>
      </c>
      <c r="AL49" s="167"/>
      <c r="AM49" s="167">
        <f t="shared" si="70"/>
        <v>1058327668</v>
      </c>
      <c r="AN49" s="167">
        <f t="shared" si="68"/>
        <v>1058327668</v>
      </c>
      <c r="AO49" s="167">
        <v>1058327668</v>
      </c>
      <c r="AP49" s="167">
        <v>0</v>
      </c>
      <c r="AQ49" s="167">
        <v>0</v>
      </c>
      <c r="AR49" s="167">
        <v>0</v>
      </c>
      <c r="AS49" s="508">
        <v>0</v>
      </c>
      <c r="AT49" s="167">
        <v>0</v>
      </c>
      <c r="AU49" s="196">
        <v>0</v>
      </c>
      <c r="AV49" s="172">
        <v>0</v>
      </c>
      <c r="AW49" s="172">
        <v>0</v>
      </c>
      <c r="AX49" s="172">
        <v>0</v>
      </c>
      <c r="AY49" s="513"/>
      <c r="AZ49" s="510"/>
      <c r="BA49" s="167">
        <f>+SUM(AO49:AZ49)</f>
        <v>1058327668</v>
      </c>
      <c r="BB49" s="509">
        <v>60934098</v>
      </c>
      <c r="BC49" s="172">
        <v>86185043</v>
      </c>
      <c r="BD49" s="172">
        <v>94731672</v>
      </c>
      <c r="BE49" s="172">
        <v>88056272</v>
      </c>
      <c r="BF49" s="172">
        <v>88940072</v>
      </c>
      <c r="BG49" s="172">
        <v>83090572</v>
      </c>
      <c r="BH49" s="172">
        <v>85093972</v>
      </c>
      <c r="BI49" s="172">
        <v>88410872</v>
      </c>
      <c r="BJ49" s="172">
        <v>89533672</v>
      </c>
      <c r="BK49" s="513">
        <v>88469300</v>
      </c>
      <c r="BL49" s="513"/>
      <c r="BM49" s="510"/>
      <c r="BN49" s="167">
        <f>+SUM(BB49:BM49)</f>
        <v>853445545</v>
      </c>
      <c r="BO49" s="509">
        <v>60934098</v>
      </c>
      <c r="BP49" s="172">
        <v>86185043</v>
      </c>
      <c r="BQ49" s="172">
        <v>94731672</v>
      </c>
      <c r="BR49" s="172">
        <v>88056272</v>
      </c>
      <c r="BS49" s="172">
        <v>88940072</v>
      </c>
      <c r="BT49" s="172">
        <v>83090572</v>
      </c>
      <c r="BU49" s="172">
        <v>85093972</v>
      </c>
      <c r="BV49" s="172">
        <v>88410872</v>
      </c>
      <c r="BW49" s="172">
        <v>89533672</v>
      </c>
      <c r="BX49" s="513">
        <v>88469300</v>
      </c>
      <c r="BY49" s="513"/>
      <c r="BZ49" s="510"/>
      <c r="CA49" s="167">
        <f>+SUM(BO49:BZ49)</f>
        <v>853445545</v>
      </c>
      <c r="CB49" s="509">
        <v>0</v>
      </c>
      <c r="CC49" s="172">
        <v>147119141</v>
      </c>
      <c r="CD49" s="172">
        <v>94731672</v>
      </c>
      <c r="CE49" s="172">
        <v>88056272</v>
      </c>
      <c r="CF49" s="172">
        <v>88940072</v>
      </c>
      <c r="CG49" s="172">
        <v>83090572</v>
      </c>
      <c r="CH49" s="172">
        <v>85093972</v>
      </c>
      <c r="CI49" s="172">
        <v>88410872</v>
      </c>
      <c r="CJ49" s="172">
        <v>89496772</v>
      </c>
      <c r="CK49" s="465">
        <v>88506200</v>
      </c>
      <c r="CL49" s="465"/>
      <c r="CM49" s="510"/>
      <c r="CN49" s="167">
        <f>+SUM(CB49:CM49)</f>
        <v>853445545</v>
      </c>
      <c r="CO49" s="167">
        <f t="shared" si="12"/>
        <v>0</v>
      </c>
      <c r="CP49" s="196">
        <f>+AN49-BA49</f>
        <v>0</v>
      </c>
      <c r="CQ49" s="172">
        <f t="shared" si="69"/>
        <v>204882123</v>
      </c>
      <c r="CR49" s="172">
        <f>+BN49-CA49</f>
        <v>0</v>
      </c>
      <c r="CS49" s="172">
        <f>+CA49-CN49</f>
        <v>0</v>
      </c>
      <c r="CT49" s="511">
        <f t="shared" si="13"/>
        <v>1</v>
      </c>
      <c r="CU49" s="512">
        <f t="shared" si="14"/>
        <v>0.80640955613757992</v>
      </c>
      <c r="CV49" s="893"/>
      <c r="CW49" s="1455"/>
      <c r="CX49" s="893"/>
      <c r="CY49" s="1455"/>
      <c r="CZ49" s="891"/>
      <c r="DA49" s="884"/>
      <c r="DB49" s="835"/>
      <c r="DC49" s="830">
        <v>1058327668</v>
      </c>
      <c r="DD49" s="830">
        <f>+DC49-AN49</f>
        <v>0</v>
      </c>
      <c r="DE49" s="830">
        <v>1058327668</v>
      </c>
      <c r="DF49" s="831">
        <f>+DE49-BA49</f>
        <v>0</v>
      </c>
      <c r="DG49" s="830">
        <v>853445545</v>
      </c>
      <c r="DH49" s="832">
        <f>+DG49-BN49</f>
        <v>0</v>
      </c>
      <c r="DI49" s="830">
        <v>853445545</v>
      </c>
      <c r="DJ49" s="831">
        <f>+DI49-CA49</f>
        <v>0</v>
      </c>
      <c r="DK49" s="830">
        <v>853445545</v>
      </c>
      <c r="DL49" s="831">
        <f>+DK49-CN49</f>
        <v>0</v>
      </c>
      <c r="DM49" s="833"/>
      <c r="DN49" s="269"/>
      <c r="DO49" s="269"/>
      <c r="DP49" s="319">
        <v>1117044391</v>
      </c>
      <c r="DQ49" s="319">
        <f>+DC49-DP49</f>
        <v>-58716723</v>
      </c>
      <c r="DR49" s="319">
        <v>587031701</v>
      </c>
      <c r="DS49" s="319">
        <f>+DR49-DG49</f>
        <v>-266413844</v>
      </c>
      <c r="DT49" s="319">
        <v>587031701</v>
      </c>
      <c r="DU49" s="319">
        <f>+DT49-DI49</f>
        <v>-266413844</v>
      </c>
      <c r="DV49" s="319">
        <v>587031701</v>
      </c>
      <c r="DW49" s="319">
        <f>+DV49-DK49</f>
        <v>-266413844</v>
      </c>
      <c r="DX49" s="833"/>
    </row>
    <row r="50" spans="1:128" s="180" customFormat="1" ht="18" customHeight="1" outlineLevel="2" thickBot="1" x14ac:dyDescent="0.3">
      <c r="A50" s="466"/>
      <c r="B50" s="1023"/>
      <c r="C50" s="468" t="s">
        <v>621</v>
      </c>
      <c r="D50" s="469" t="s">
        <v>417</v>
      </c>
      <c r="E50" s="470" t="s">
        <v>622</v>
      </c>
      <c r="F50" s="471">
        <f t="shared" ref="F50:BR50" si="71">+SUM(F51:F54)</f>
        <v>13984872539</v>
      </c>
      <c r="G50" s="471">
        <f t="shared" si="71"/>
        <v>0</v>
      </c>
      <c r="H50" s="471">
        <f t="shared" si="71"/>
        <v>0</v>
      </c>
      <c r="I50" s="471">
        <f t="shared" si="71"/>
        <v>0</v>
      </c>
      <c r="J50" s="471">
        <f t="shared" si="71"/>
        <v>0</v>
      </c>
      <c r="K50" s="471">
        <f t="shared" si="71"/>
        <v>0</v>
      </c>
      <c r="L50" s="471">
        <f t="shared" si="71"/>
        <v>0</v>
      </c>
      <c r="M50" s="471">
        <f t="shared" si="71"/>
        <v>0</v>
      </c>
      <c r="N50" s="471">
        <f t="shared" si="71"/>
        <v>0</v>
      </c>
      <c r="O50" s="471">
        <f t="shared" si="71"/>
        <v>0</v>
      </c>
      <c r="P50" s="471">
        <f t="shared" si="71"/>
        <v>0</v>
      </c>
      <c r="Q50" s="471">
        <f t="shared" si="71"/>
        <v>0</v>
      </c>
      <c r="R50" s="471">
        <f t="shared" si="71"/>
        <v>0</v>
      </c>
      <c r="S50" s="471">
        <f t="shared" si="71"/>
        <v>0</v>
      </c>
      <c r="T50" s="471">
        <f t="shared" si="71"/>
        <v>0</v>
      </c>
      <c r="U50" s="471">
        <f t="shared" si="71"/>
        <v>400000000</v>
      </c>
      <c r="V50" s="471">
        <f t="shared" si="71"/>
        <v>100000000</v>
      </c>
      <c r="W50" s="471">
        <f t="shared" si="71"/>
        <v>0</v>
      </c>
      <c r="X50" s="471">
        <f t="shared" si="71"/>
        <v>0</v>
      </c>
      <c r="Y50" s="471">
        <f t="shared" si="71"/>
        <v>435000000</v>
      </c>
      <c r="Z50" s="471">
        <f t="shared" si="71"/>
        <v>250000000</v>
      </c>
      <c r="AA50" s="471">
        <f t="shared" si="71"/>
        <v>0</v>
      </c>
      <c r="AB50" s="471">
        <f t="shared" si="71"/>
        <v>0</v>
      </c>
      <c r="AC50" s="471">
        <f t="shared" si="71"/>
        <v>0</v>
      </c>
      <c r="AD50" s="471">
        <f t="shared" si="71"/>
        <v>0</v>
      </c>
      <c r="AE50" s="471">
        <f t="shared" si="71"/>
        <v>835000000</v>
      </c>
      <c r="AF50" s="471">
        <f t="shared" si="71"/>
        <v>350000000</v>
      </c>
      <c r="AG50" s="471">
        <f t="shared" si="71"/>
        <v>0</v>
      </c>
      <c r="AH50" s="471">
        <f>+SUM(AH51:AH54)</f>
        <v>0</v>
      </c>
      <c r="AI50" s="471">
        <f t="shared" si="71"/>
        <v>0</v>
      </c>
      <c r="AJ50" s="471">
        <f>+SUM(AJ51:AJ54)</f>
        <v>0</v>
      </c>
      <c r="AK50" s="471">
        <f t="shared" si="71"/>
        <v>13499872539</v>
      </c>
      <c r="AL50" s="471">
        <f t="shared" si="71"/>
        <v>0</v>
      </c>
      <c r="AM50" s="471">
        <f t="shared" si="71"/>
        <v>13499872539</v>
      </c>
      <c r="AN50" s="471">
        <f t="shared" si="71"/>
        <v>13499872539</v>
      </c>
      <c r="AO50" s="471">
        <f t="shared" si="71"/>
        <v>13499872539</v>
      </c>
      <c r="AP50" s="471">
        <f t="shared" si="71"/>
        <v>0</v>
      </c>
      <c r="AQ50" s="471">
        <f t="shared" si="71"/>
        <v>0</v>
      </c>
      <c r="AR50" s="471">
        <f t="shared" si="71"/>
        <v>0</v>
      </c>
      <c r="AS50" s="471">
        <f t="shared" si="71"/>
        <v>0</v>
      </c>
      <c r="AT50" s="471">
        <f t="shared" si="71"/>
        <v>0</v>
      </c>
      <c r="AU50" s="471">
        <f t="shared" si="71"/>
        <v>0</v>
      </c>
      <c r="AV50" s="471">
        <f t="shared" si="71"/>
        <v>0</v>
      </c>
      <c r="AW50" s="471">
        <f t="shared" si="71"/>
        <v>0</v>
      </c>
      <c r="AX50" s="471">
        <f t="shared" si="71"/>
        <v>0</v>
      </c>
      <c r="AY50" s="471">
        <f t="shared" si="71"/>
        <v>0</v>
      </c>
      <c r="AZ50" s="471">
        <f t="shared" si="71"/>
        <v>0</v>
      </c>
      <c r="BA50" s="471">
        <f t="shared" si="71"/>
        <v>13499872539</v>
      </c>
      <c r="BB50" s="471">
        <f t="shared" si="71"/>
        <v>965380263</v>
      </c>
      <c r="BC50" s="471">
        <f t="shared" si="71"/>
        <v>997835017</v>
      </c>
      <c r="BD50" s="471">
        <f t="shared" si="71"/>
        <v>1028488172</v>
      </c>
      <c r="BE50" s="471">
        <f t="shared" si="71"/>
        <v>1011199273</v>
      </c>
      <c r="BF50" s="471">
        <f t="shared" si="71"/>
        <v>997892082</v>
      </c>
      <c r="BG50" s="471">
        <f t="shared" si="71"/>
        <v>1044343910</v>
      </c>
      <c r="BH50" s="471">
        <f t="shared" si="71"/>
        <v>1091226717</v>
      </c>
      <c r="BI50" s="471">
        <f t="shared" si="71"/>
        <v>1090109163</v>
      </c>
      <c r="BJ50" s="471">
        <f t="shared" si="71"/>
        <v>1088170024</v>
      </c>
      <c r="BK50" s="471">
        <f t="shared" si="71"/>
        <v>1082746197</v>
      </c>
      <c r="BL50" s="471">
        <f t="shared" si="71"/>
        <v>0</v>
      </c>
      <c r="BM50" s="471">
        <f t="shared" si="71"/>
        <v>0</v>
      </c>
      <c r="BN50" s="471">
        <f t="shared" si="71"/>
        <v>10397390818</v>
      </c>
      <c r="BO50" s="471">
        <f t="shared" si="71"/>
        <v>965380263</v>
      </c>
      <c r="BP50" s="471">
        <f t="shared" si="71"/>
        <v>997835017</v>
      </c>
      <c r="BQ50" s="471">
        <f t="shared" si="71"/>
        <v>1028488172</v>
      </c>
      <c r="BR50" s="471">
        <f t="shared" si="71"/>
        <v>1011199273</v>
      </c>
      <c r="BS50" s="471">
        <f t="shared" ref="BS50:CS50" si="72">+SUM(BS51:BS54)</f>
        <v>997892082</v>
      </c>
      <c r="BT50" s="471">
        <f t="shared" si="72"/>
        <v>1044343910</v>
      </c>
      <c r="BU50" s="471">
        <f t="shared" si="72"/>
        <v>1091226717</v>
      </c>
      <c r="BV50" s="471">
        <f t="shared" si="72"/>
        <v>1090109163</v>
      </c>
      <c r="BW50" s="471">
        <f t="shared" si="72"/>
        <v>1088170024</v>
      </c>
      <c r="BX50" s="471">
        <f t="shared" si="72"/>
        <v>1082746197</v>
      </c>
      <c r="BY50" s="471">
        <f t="shared" si="72"/>
        <v>0</v>
      </c>
      <c r="BZ50" s="471">
        <f t="shared" si="72"/>
        <v>0</v>
      </c>
      <c r="CA50" s="471">
        <f t="shared" si="72"/>
        <v>10397390818</v>
      </c>
      <c r="CB50" s="471">
        <f t="shared" si="72"/>
        <v>0</v>
      </c>
      <c r="CC50" s="471">
        <f t="shared" si="72"/>
        <v>1963215280</v>
      </c>
      <c r="CD50" s="471">
        <f t="shared" si="72"/>
        <v>1028488172</v>
      </c>
      <c r="CE50" s="471">
        <f t="shared" si="72"/>
        <v>1011199273</v>
      </c>
      <c r="CF50" s="471">
        <f t="shared" si="72"/>
        <v>997892082</v>
      </c>
      <c r="CG50" s="471">
        <f t="shared" si="72"/>
        <v>1044343910</v>
      </c>
      <c r="CH50" s="471">
        <f t="shared" si="72"/>
        <v>1091226717</v>
      </c>
      <c r="CI50" s="471">
        <f t="shared" si="72"/>
        <v>1090109163</v>
      </c>
      <c r="CJ50" s="471">
        <f t="shared" si="72"/>
        <v>1087281224</v>
      </c>
      <c r="CK50" s="471">
        <f t="shared" si="72"/>
        <v>1083634997</v>
      </c>
      <c r="CL50" s="471">
        <f t="shared" si="72"/>
        <v>0</v>
      </c>
      <c r="CM50" s="471">
        <f t="shared" si="72"/>
        <v>0</v>
      </c>
      <c r="CN50" s="471">
        <f t="shared" si="72"/>
        <v>10397390818</v>
      </c>
      <c r="CO50" s="471">
        <f t="shared" si="72"/>
        <v>0</v>
      </c>
      <c r="CP50" s="471">
        <f t="shared" si="72"/>
        <v>0</v>
      </c>
      <c r="CQ50" s="471">
        <f t="shared" si="72"/>
        <v>3102481721</v>
      </c>
      <c r="CR50" s="471">
        <f t="shared" si="72"/>
        <v>0</v>
      </c>
      <c r="CS50" s="471">
        <f t="shared" si="72"/>
        <v>0</v>
      </c>
      <c r="CT50" s="477">
        <f t="shared" si="13"/>
        <v>1</v>
      </c>
      <c r="CU50" s="478">
        <f t="shared" si="14"/>
        <v>0.77018436936814105</v>
      </c>
      <c r="CV50" s="888">
        <f>+BN50/$BN$43</f>
        <v>0.34939223139779779</v>
      </c>
      <c r="CW50" s="1456"/>
      <c r="CX50" s="888">
        <f>+BK50/$BK$43</f>
        <v>0.35133591459062613</v>
      </c>
      <c r="CY50" s="1456"/>
      <c r="CZ50" s="889"/>
      <c r="DA50" s="876"/>
      <c r="DB50" s="526"/>
      <c r="DC50" s="178"/>
      <c r="DD50" s="320"/>
      <c r="DE50" s="253"/>
      <c r="DF50" s="320"/>
      <c r="DG50" s="253"/>
      <c r="DH50" s="254"/>
      <c r="DI50" s="323"/>
      <c r="DJ50" s="320"/>
      <c r="DK50" s="253"/>
      <c r="DL50" s="320"/>
      <c r="DN50" s="178"/>
      <c r="DO50" s="178"/>
      <c r="DP50" s="178"/>
      <c r="DQ50" s="178"/>
      <c r="DR50" s="178"/>
      <c r="DS50" s="179"/>
      <c r="DT50" s="178"/>
      <c r="DU50" s="178"/>
      <c r="DV50" s="178"/>
      <c r="DW50" s="178"/>
    </row>
    <row r="51" spans="1:128" s="146" customFormat="1" ht="18" customHeight="1" outlineLevel="3" thickBot="1" x14ac:dyDescent="0.25">
      <c r="A51" s="461"/>
      <c r="B51" s="1022" t="str">
        <f t="shared" si="66"/>
        <v>A-1-0-5-2-110</v>
      </c>
      <c r="C51" s="507" t="s">
        <v>481</v>
      </c>
      <c r="D51" s="504" t="s">
        <v>417</v>
      </c>
      <c r="E51" s="506" t="s">
        <v>381</v>
      </c>
      <c r="F51" s="167">
        <v>118627109</v>
      </c>
      <c r="G51" s="463"/>
      <c r="H51" s="462"/>
      <c r="I51" s="463"/>
      <c r="J51" s="462"/>
      <c r="K51" s="463"/>
      <c r="L51" s="462"/>
      <c r="M51" s="463"/>
      <c r="N51" s="462"/>
      <c r="O51" s="508"/>
      <c r="P51" s="167"/>
      <c r="Q51" s="508"/>
      <c r="R51" s="167"/>
      <c r="S51" s="161"/>
      <c r="T51" s="160"/>
      <c r="U51" s="508"/>
      <c r="V51" s="167">
        <v>60000000</v>
      </c>
      <c r="W51" s="161"/>
      <c r="X51" s="160"/>
      <c r="Y51" s="508">
        <v>30000000</v>
      </c>
      <c r="Z51" s="167"/>
      <c r="AA51" s="463"/>
      <c r="AB51" s="462"/>
      <c r="AC51" s="463"/>
      <c r="AD51" s="462"/>
      <c r="AE51" s="508">
        <f t="shared" ref="AE51:AE58" si="73">+G51+I51+K51+M51+O51+Q51+S51+U51+W51+Y51+AA51+AC51</f>
        <v>30000000</v>
      </c>
      <c r="AF51" s="167">
        <f t="shared" ref="AF51:AF58" si="74">+H51+J51+L51+N51+P51+R51+T51+V51+X51+Z51+AB51+AD51</f>
        <v>60000000</v>
      </c>
      <c r="AG51" s="566"/>
      <c r="AH51" s="566"/>
      <c r="AI51" s="566"/>
      <c r="AJ51" s="566"/>
      <c r="AK51" s="167">
        <f t="shared" ref="AK51:AK58" si="75">+F51-AE51+AF51+AI51</f>
        <v>148627109</v>
      </c>
      <c r="AL51" s="167"/>
      <c r="AM51" s="167">
        <f t="shared" si="70"/>
        <v>148627109</v>
      </c>
      <c r="AN51" s="167">
        <f t="shared" si="68"/>
        <v>148627109</v>
      </c>
      <c r="AO51" s="167">
        <v>148627109</v>
      </c>
      <c r="AP51" s="167">
        <v>0</v>
      </c>
      <c r="AQ51" s="167">
        <v>0</v>
      </c>
      <c r="AR51" s="167">
        <v>0</v>
      </c>
      <c r="AS51" s="508">
        <v>0</v>
      </c>
      <c r="AT51" s="167">
        <v>0</v>
      </c>
      <c r="AU51" s="196">
        <v>0</v>
      </c>
      <c r="AV51" s="172">
        <v>0</v>
      </c>
      <c r="AW51" s="172">
        <v>0</v>
      </c>
      <c r="AX51" s="172">
        <v>0</v>
      </c>
      <c r="AY51" s="513"/>
      <c r="AZ51" s="510"/>
      <c r="BA51" s="167">
        <f t="shared" ref="BA51:BA58" si="76">+SUM(AO51:AZ51)</f>
        <v>148627109</v>
      </c>
      <c r="BB51" s="509">
        <v>8818200</v>
      </c>
      <c r="BC51" s="172">
        <v>9134700</v>
      </c>
      <c r="BD51" s="172">
        <v>10418800</v>
      </c>
      <c r="BE51" s="172">
        <v>10523900</v>
      </c>
      <c r="BF51" s="172">
        <v>9295500</v>
      </c>
      <c r="BG51" s="172">
        <v>8981800</v>
      </c>
      <c r="BH51" s="172">
        <v>13671000</v>
      </c>
      <c r="BI51" s="172">
        <v>8369600</v>
      </c>
      <c r="BJ51" s="172">
        <v>10317700</v>
      </c>
      <c r="BK51" s="513">
        <v>9201700</v>
      </c>
      <c r="BL51" s="513"/>
      <c r="BM51" s="510"/>
      <c r="BN51" s="167">
        <f t="shared" ref="BN51:BN58" si="77">+SUM(BB51:BM51)</f>
        <v>98732900</v>
      </c>
      <c r="BO51" s="509">
        <v>8818200</v>
      </c>
      <c r="BP51" s="172">
        <v>9134700</v>
      </c>
      <c r="BQ51" s="172">
        <v>10418800</v>
      </c>
      <c r="BR51" s="172">
        <v>10523900</v>
      </c>
      <c r="BS51" s="172">
        <v>9295500</v>
      </c>
      <c r="BT51" s="172">
        <v>8981800</v>
      </c>
      <c r="BU51" s="172">
        <v>13671000</v>
      </c>
      <c r="BV51" s="172">
        <v>8369600</v>
      </c>
      <c r="BW51" s="172">
        <v>10317700</v>
      </c>
      <c r="BX51" s="513">
        <v>9201700</v>
      </c>
      <c r="BY51" s="513"/>
      <c r="BZ51" s="510"/>
      <c r="CA51" s="167">
        <f t="shared" ref="CA51:CA58" si="78">+SUM(BO51:BZ51)</f>
        <v>98732900</v>
      </c>
      <c r="CB51" s="509">
        <v>0</v>
      </c>
      <c r="CC51" s="172">
        <v>17952900</v>
      </c>
      <c r="CD51" s="172">
        <v>10418800</v>
      </c>
      <c r="CE51" s="172">
        <v>10523900</v>
      </c>
      <c r="CF51" s="172">
        <v>9295500</v>
      </c>
      <c r="CG51" s="172">
        <v>8981800</v>
      </c>
      <c r="CH51" s="172">
        <v>13671000</v>
      </c>
      <c r="CI51" s="172">
        <v>8369600</v>
      </c>
      <c r="CJ51" s="172">
        <v>10317700</v>
      </c>
      <c r="CK51" s="465">
        <v>9201700</v>
      </c>
      <c r="CL51" s="465"/>
      <c r="CM51" s="510"/>
      <c r="CN51" s="167">
        <f t="shared" ref="CN51:CN58" si="79">+SUM(CB51:CM51)</f>
        <v>98732900</v>
      </c>
      <c r="CO51" s="167">
        <f t="shared" si="12"/>
        <v>0</v>
      </c>
      <c r="CP51" s="196">
        <f t="shared" ref="CP51:CP58" si="80">+AN51-BA51</f>
        <v>0</v>
      </c>
      <c r="CQ51" s="172">
        <f t="shared" si="69"/>
        <v>49894209</v>
      </c>
      <c r="CR51" s="172">
        <f t="shared" ref="CR51:CR58" si="81">+BN51-CA51</f>
        <v>0</v>
      </c>
      <c r="CS51" s="172">
        <f t="shared" ref="CS51:CS58" si="82">+CA51-CN51</f>
        <v>0</v>
      </c>
      <c r="CT51" s="511">
        <f t="shared" si="13"/>
        <v>1</v>
      </c>
      <c r="CU51" s="512">
        <f t="shared" si="14"/>
        <v>0.66429940449154534</v>
      </c>
      <c r="CV51" s="893"/>
      <c r="CW51" s="1455"/>
      <c r="CX51" s="893"/>
      <c r="CY51" s="1455"/>
      <c r="CZ51" s="890">
        <f>+BK51/$BK$50</f>
        <v>8.4984828628310565E-3</v>
      </c>
      <c r="DA51" s="894"/>
      <c r="DB51" s="829"/>
      <c r="DC51" s="830">
        <v>148627109</v>
      </c>
      <c r="DD51" s="830">
        <f t="shared" ref="DD51:DD58" si="83">+DC51-AN51</f>
        <v>0</v>
      </c>
      <c r="DE51" s="830">
        <v>148627109</v>
      </c>
      <c r="DF51" s="831">
        <f t="shared" ref="DF51:DF58" si="84">+DE51-BA51</f>
        <v>0</v>
      </c>
      <c r="DG51" s="830">
        <v>98732900</v>
      </c>
      <c r="DH51" s="832">
        <f t="shared" ref="DH51:DH58" si="85">+DG51-BN51</f>
        <v>0</v>
      </c>
      <c r="DI51" s="830">
        <v>98732900</v>
      </c>
      <c r="DJ51" s="831">
        <f t="shared" ref="DJ51:DJ58" si="86">+DI51-CA51</f>
        <v>0</v>
      </c>
      <c r="DK51" s="830">
        <v>98732900</v>
      </c>
      <c r="DL51" s="831">
        <f t="shared" ref="DL51:DL58" si="87">+DK51-CN51</f>
        <v>0</v>
      </c>
      <c r="DM51" s="833"/>
      <c r="DN51" s="269"/>
      <c r="DO51" s="269"/>
      <c r="DP51" s="319">
        <v>117440838</v>
      </c>
      <c r="DQ51" s="319">
        <f t="shared" ref="DQ51:DQ58" si="88">+DC51-DP51</f>
        <v>31186271</v>
      </c>
      <c r="DR51" s="319">
        <v>70843900</v>
      </c>
      <c r="DS51" s="319">
        <f t="shared" ref="DS51:DS58" si="89">+DR51-DG51</f>
        <v>-27889000</v>
      </c>
      <c r="DT51" s="319">
        <v>70843900</v>
      </c>
      <c r="DU51" s="319">
        <f t="shared" ref="DU51:DU58" si="90">+DT51-DI51</f>
        <v>-27889000</v>
      </c>
      <c r="DV51" s="319">
        <v>70843900</v>
      </c>
      <c r="DW51" s="319">
        <f t="shared" ref="DW51:DW58" si="91">+DV51-DK51</f>
        <v>-27889000</v>
      </c>
      <c r="DX51" s="833"/>
    </row>
    <row r="52" spans="1:128" s="146" customFormat="1" ht="18" customHeight="1" outlineLevel="3" thickBot="1" x14ac:dyDescent="0.25">
      <c r="A52" s="461"/>
      <c r="B52" s="1022" t="str">
        <f t="shared" si="66"/>
        <v>A-1-0-5-2-210</v>
      </c>
      <c r="C52" s="507" t="s">
        <v>482</v>
      </c>
      <c r="D52" s="504" t="s">
        <v>417</v>
      </c>
      <c r="E52" s="506" t="s">
        <v>382</v>
      </c>
      <c r="F52" s="167">
        <v>7113597377</v>
      </c>
      <c r="G52" s="463"/>
      <c r="H52" s="462"/>
      <c r="I52" s="463"/>
      <c r="J52" s="462"/>
      <c r="K52" s="463"/>
      <c r="L52" s="462"/>
      <c r="M52" s="463"/>
      <c r="N52" s="462"/>
      <c r="O52" s="508"/>
      <c r="P52" s="167"/>
      <c r="Q52" s="508"/>
      <c r="R52" s="167"/>
      <c r="S52" s="161"/>
      <c r="T52" s="160"/>
      <c r="U52" s="508">
        <v>400000000</v>
      </c>
      <c r="V52" s="167"/>
      <c r="W52" s="161"/>
      <c r="X52" s="160"/>
      <c r="Y52" s="508">
        <v>170000000</v>
      </c>
      <c r="Z52" s="167"/>
      <c r="AA52" s="463"/>
      <c r="AB52" s="462"/>
      <c r="AC52" s="463"/>
      <c r="AD52" s="462"/>
      <c r="AE52" s="508">
        <f t="shared" si="73"/>
        <v>570000000</v>
      </c>
      <c r="AF52" s="167">
        <f t="shared" si="74"/>
        <v>0</v>
      </c>
      <c r="AG52" s="566"/>
      <c r="AH52" s="569"/>
      <c r="AI52" s="566">
        <f t="shared" ref="AI52:AI58" si="92">+-AG52+AH52</f>
        <v>0</v>
      </c>
      <c r="AJ52" s="569"/>
      <c r="AK52" s="167">
        <f t="shared" si="75"/>
        <v>6543597377</v>
      </c>
      <c r="AL52" s="167"/>
      <c r="AM52" s="167">
        <f t="shared" si="70"/>
        <v>6543597377</v>
      </c>
      <c r="AN52" s="167">
        <f t="shared" si="68"/>
        <v>6543597377</v>
      </c>
      <c r="AO52" s="167">
        <v>6543597377</v>
      </c>
      <c r="AP52" s="167">
        <v>0</v>
      </c>
      <c r="AQ52" s="167">
        <v>0</v>
      </c>
      <c r="AR52" s="167">
        <v>0</v>
      </c>
      <c r="AS52" s="508">
        <v>0</v>
      </c>
      <c r="AT52" s="167">
        <v>0</v>
      </c>
      <c r="AU52" s="196">
        <v>0</v>
      </c>
      <c r="AV52" s="172">
        <v>0</v>
      </c>
      <c r="AW52" s="172">
        <v>0</v>
      </c>
      <c r="AX52" s="172">
        <v>0</v>
      </c>
      <c r="AY52" s="513"/>
      <c r="AZ52" s="510"/>
      <c r="BA52" s="167">
        <f t="shared" si="76"/>
        <v>6543597377</v>
      </c>
      <c r="BB52" s="509">
        <v>449323990</v>
      </c>
      <c r="BC52" s="172">
        <v>452389437</v>
      </c>
      <c r="BD52" s="172">
        <v>458971995</v>
      </c>
      <c r="BE52" s="172">
        <v>463651092</v>
      </c>
      <c r="BF52" s="172">
        <v>470984602</v>
      </c>
      <c r="BG52" s="172">
        <v>477783886</v>
      </c>
      <c r="BH52" s="172">
        <v>503661537</v>
      </c>
      <c r="BI52" s="172">
        <v>509327283</v>
      </c>
      <c r="BJ52" s="172">
        <v>514317944</v>
      </c>
      <c r="BK52" s="513">
        <v>511148517</v>
      </c>
      <c r="BL52" s="513"/>
      <c r="BM52" s="510"/>
      <c r="BN52" s="167">
        <f t="shared" si="77"/>
        <v>4811560283</v>
      </c>
      <c r="BO52" s="509">
        <v>449323990</v>
      </c>
      <c r="BP52" s="172">
        <v>452389437</v>
      </c>
      <c r="BQ52" s="172">
        <v>458971995</v>
      </c>
      <c r="BR52" s="172">
        <v>463651092</v>
      </c>
      <c r="BS52" s="172">
        <v>470984602</v>
      </c>
      <c r="BT52" s="172">
        <v>477783886</v>
      </c>
      <c r="BU52" s="172">
        <v>503661537</v>
      </c>
      <c r="BV52" s="172">
        <v>509327283</v>
      </c>
      <c r="BW52" s="172">
        <v>514317944</v>
      </c>
      <c r="BX52" s="513">
        <v>511148517</v>
      </c>
      <c r="BY52" s="513"/>
      <c r="BZ52" s="510"/>
      <c r="CA52" s="167">
        <f t="shared" si="78"/>
        <v>4811560283</v>
      </c>
      <c r="CB52" s="509">
        <v>0</v>
      </c>
      <c r="CC52" s="172">
        <v>901713427</v>
      </c>
      <c r="CD52" s="172">
        <v>458971995</v>
      </c>
      <c r="CE52" s="172">
        <v>463651092</v>
      </c>
      <c r="CF52" s="172">
        <v>470984602</v>
      </c>
      <c r="CG52" s="172">
        <v>477783886</v>
      </c>
      <c r="CH52" s="172">
        <v>503661537</v>
      </c>
      <c r="CI52" s="172">
        <v>509327283</v>
      </c>
      <c r="CJ52" s="172">
        <v>514317944</v>
      </c>
      <c r="CK52" s="465">
        <v>511148517</v>
      </c>
      <c r="CL52" s="465"/>
      <c r="CM52" s="510"/>
      <c r="CN52" s="167">
        <f t="shared" si="79"/>
        <v>4811560283</v>
      </c>
      <c r="CO52" s="167">
        <f t="shared" si="12"/>
        <v>0</v>
      </c>
      <c r="CP52" s="196">
        <f t="shared" si="80"/>
        <v>0</v>
      </c>
      <c r="CQ52" s="172">
        <f t="shared" si="69"/>
        <v>1732037094</v>
      </c>
      <c r="CR52" s="172">
        <f t="shared" si="81"/>
        <v>0</v>
      </c>
      <c r="CS52" s="172">
        <f t="shared" si="82"/>
        <v>0</v>
      </c>
      <c r="CT52" s="511">
        <f t="shared" si="13"/>
        <v>1</v>
      </c>
      <c r="CU52" s="512">
        <f t="shared" si="14"/>
        <v>0.73530811964563814</v>
      </c>
      <c r="CV52" s="893"/>
      <c r="CW52" s="1455"/>
      <c r="CX52" s="893"/>
      <c r="CY52" s="1455"/>
      <c r="CZ52" s="890">
        <f>+BK52/$BK$50</f>
        <v>0.47208525729876105</v>
      </c>
      <c r="DA52" s="894"/>
      <c r="DB52" s="829"/>
      <c r="DC52" s="830">
        <v>6543597377</v>
      </c>
      <c r="DD52" s="830">
        <f t="shared" si="83"/>
        <v>0</v>
      </c>
      <c r="DE52" s="830">
        <v>6543597377</v>
      </c>
      <c r="DF52" s="831">
        <f t="shared" si="84"/>
        <v>0</v>
      </c>
      <c r="DG52" s="830">
        <v>4811560283</v>
      </c>
      <c r="DH52" s="832">
        <f t="shared" si="85"/>
        <v>0</v>
      </c>
      <c r="DI52" s="830">
        <v>4811560283</v>
      </c>
      <c r="DJ52" s="831">
        <f t="shared" si="86"/>
        <v>0</v>
      </c>
      <c r="DK52" s="830">
        <v>4811560283</v>
      </c>
      <c r="DL52" s="831">
        <f t="shared" si="87"/>
        <v>0</v>
      </c>
      <c r="DM52" s="833"/>
      <c r="DN52" s="269"/>
      <c r="DO52" s="269"/>
      <c r="DP52" s="319">
        <v>7042461403</v>
      </c>
      <c r="DQ52" s="319">
        <f t="shared" si="88"/>
        <v>-498864026</v>
      </c>
      <c r="DR52" s="319">
        <v>3276766539</v>
      </c>
      <c r="DS52" s="319">
        <f t="shared" si="89"/>
        <v>-1534793744</v>
      </c>
      <c r="DT52" s="319">
        <v>3276766539</v>
      </c>
      <c r="DU52" s="319">
        <f t="shared" si="90"/>
        <v>-1534793744</v>
      </c>
      <c r="DV52" s="319">
        <v>3276766539</v>
      </c>
      <c r="DW52" s="319">
        <f t="shared" si="91"/>
        <v>-1534793744</v>
      </c>
      <c r="DX52" s="833"/>
    </row>
    <row r="53" spans="1:128" s="146" customFormat="1" ht="18" customHeight="1" outlineLevel="3" thickBot="1" x14ac:dyDescent="0.25">
      <c r="A53" s="461"/>
      <c r="B53" s="1022" t="str">
        <f t="shared" si="66"/>
        <v>A-1-0-5-2-310</v>
      </c>
      <c r="C53" s="507" t="s">
        <v>483</v>
      </c>
      <c r="D53" s="504" t="s">
        <v>417</v>
      </c>
      <c r="E53" s="506" t="s">
        <v>383</v>
      </c>
      <c r="F53" s="167">
        <v>6688291834</v>
      </c>
      <c r="G53" s="463"/>
      <c r="H53" s="462"/>
      <c r="I53" s="463"/>
      <c r="J53" s="462"/>
      <c r="K53" s="463"/>
      <c r="L53" s="462"/>
      <c r="M53" s="463"/>
      <c r="N53" s="462"/>
      <c r="O53" s="508"/>
      <c r="P53" s="167"/>
      <c r="Q53" s="508"/>
      <c r="R53" s="167"/>
      <c r="S53" s="161"/>
      <c r="T53" s="160"/>
      <c r="U53" s="508"/>
      <c r="V53" s="167"/>
      <c r="W53" s="161"/>
      <c r="X53" s="160"/>
      <c r="Y53" s="508">
        <v>220000000</v>
      </c>
      <c r="Z53" s="167">
        <v>250000000</v>
      </c>
      <c r="AA53" s="463"/>
      <c r="AB53" s="462"/>
      <c r="AC53" s="463"/>
      <c r="AD53" s="462"/>
      <c r="AE53" s="508">
        <f t="shared" si="73"/>
        <v>220000000</v>
      </c>
      <c r="AF53" s="167">
        <f t="shared" si="74"/>
        <v>250000000</v>
      </c>
      <c r="AG53" s="566"/>
      <c r="AH53" s="566"/>
      <c r="AI53" s="566">
        <f t="shared" si="92"/>
        <v>0</v>
      </c>
      <c r="AJ53" s="566"/>
      <c r="AK53" s="167">
        <f t="shared" si="75"/>
        <v>6718291834</v>
      </c>
      <c r="AL53" s="167"/>
      <c r="AM53" s="167">
        <f t="shared" si="70"/>
        <v>6718291834</v>
      </c>
      <c r="AN53" s="167">
        <f t="shared" si="68"/>
        <v>6718291834</v>
      </c>
      <c r="AO53" s="167">
        <v>6718291834</v>
      </c>
      <c r="AP53" s="167">
        <v>0</v>
      </c>
      <c r="AQ53" s="167">
        <v>0</v>
      </c>
      <c r="AR53" s="167">
        <v>0</v>
      </c>
      <c r="AS53" s="508">
        <v>0</v>
      </c>
      <c r="AT53" s="167">
        <v>0</v>
      </c>
      <c r="AU53" s="196">
        <v>0</v>
      </c>
      <c r="AV53" s="172">
        <v>0</v>
      </c>
      <c r="AW53" s="172">
        <v>0</v>
      </c>
      <c r="AX53" s="172">
        <v>0</v>
      </c>
      <c r="AY53" s="172"/>
      <c r="AZ53" s="510"/>
      <c r="BA53" s="167">
        <f t="shared" si="76"/>
        <v>6718291834</v>
      </c>
      <c r="BB53" s="509">
        <v>501810373</v>
      </c>
      <c r="BC53" s="172">
        <v>530793880</v>
      </c>
      <c r="BD53" s="172">
        <v>552711702</v>
      </c>
      <c r="BE53" s="172">
        <v>530599081</v>
      </c>
      <c r="BF53" s="172">
        <v>511897080</v>
      </c>
      <c r="BG53" s="172">
        <v>551356624</v>
      </c>
      <c r="BH53" s="172">
        <v>566867380</v>
      </c>
      <c r="BI53" s="172">
        <v>565832980</v>
      </c>
      <c r="BJ53" s="172">
        <v>556780780</v>
      </c>
      <c r="BK53" s="172">
        <v>555685880</v>
      </c>
      <c r="BL53" s="172"/>
      <c r="BM53" s="510"/>
      <c r="BN53" s="167">
        <f t="shared" si="77"/>
        <v>5424335760</v>
      </c>
      <c r="BO53" s="509">
        <v>501810373</v>
      </c>
      <c r="BP53" s="172">
        <v>530793880</v>
      </c>
      <c r="BQ53" s="172">
        <v>552711702</v>
      </c>
      <c r="BR53" s="172">
        <v>530599081</v>
      </c>
      <c r="BS53" s="172">
        <v>511897080</v>
      </c>
      <c r="BT53" s="172">
        <v>551356624</v>
      </c>
      <c r="BU53" s="172">
        <v>566867380</v>
      </c>
      <c r="BV53" s="172">
        <v>565832980</v>
      </c>
      <c r="BW53" s="172">
        <v>556780780</v>
      </c>
      <c r="BX53" s="172">
        <v>555685880</v>
      </c>
      <c r="BY53" s="172"/>
      <c r="BZ53" s="510"/>
      <c r="CA53" s="167">
        <f t="shared" si="78"/>
        <v>5424335760</v>
      </c>
      <c r="CB53" s="509">
        <v>0</v>
      </c>
      <c r="CC53" s="172">
        <v>1032604253</v>
      </c>
      <c r="CD53" s="172">
        <v>552711702</v>
      </c>
      <c r="CE53" s="172">
        <v>530599081</v>
      </c>
      <c r="CF53" s="172">
        <v>511897080</v>
      </c>
      <c r="CG53" s="172">
        <v>551356624</v>
      </c>
      <c r="CH53" s="172">
        <v>566867380</v>
      </c>
      <c r="CI53" s="172">
        <v>565832980</v>
      </c>
      <c r="CJ53" s="172">
        <v>555891980</v>
      </c>
      <c r="CK53" s="464">
        <v>556574680</v>
      </c>
      <c r="CL53" s="464"/>
      <c r="CM53" s="510"/>
      <c r="CN53" s="167">
        <f t="shared" si="79"/>
        <v>5424335760</v>
      </c>
      <c r="CO53" s="167">
        <f t="shared" si="12"/>
        <v>0</v>
      </c>
      <c r="CP53" s="196">
        <f t="shared" si="80"/>
        <v>0</v>
      </c>
      <c r="CQ53" s="172">
        <f t="shared" si="69"/>
        <v>1293956074</v>
      </c>
      <c r="CR53" s="172">
        <f t="shared" si="81"/>
        <v>0</v>
      </c>
      <c r="CS53" s="172">
        <f t="shared" si="82"/>
        <v>0</v>
      </c>
      <c r="CT53" s="511">
        <f t="shared" si="13"/>
        <v>1</v>
      </c>
      <c r="CU53" s="512">
        <f t="shared" si="14"/>
        <v>0.80739805504554985</v>
      </c>
      <c r="CV53" s="893"/>
      <c r="CW53" s="1455"/>
      <c r="CX53" s="893"/>
      <c r="CY53" s="1455"/>
      <c r="CZ53" s="890">
        <f>+BK53/$BK$50</f>
        <v>0.51321896261529887</v>
      </c>
      <c r="DA53" s="894"/>
      <c r="DB53" s="829"/>
      <c r="DC53" s="830">
        <v>6718291834</v>
      </c>
      <c r="DD53" s="830">
        <f t="shared" si="83"/>
        <v>0</v>
      </c>
      <c r="DE53" s="830">
        <v>6718291834</v>
      </c>
      <c r="DF53" s="831">
        <f t="shared" si="84"/>
        <v>0</v>
      </c>
      <c r="DG53" s="830">
        <v>5424335760</v>
      </c>
      <c r="DH53" s="832">
        <f t="shared" si="85"/>
        <v>0</v>
      </c>
      <c r="DI53" s="830">
        <v>5424335760</v>
      </c>
      <c r="DJ53" s="831">
        <f t="shared" si="86"/>
        <v>0</v>
      </c>
      <c r="DK53" s="830">
        <v>5424335760</v>
      </c>
      <c r="DL53" s="831">
        <f t="shared" si="87"/>
        <v>0</v>
      </c>
      <c r="DM53" s="833"/>
      <c r="DN53" s="268"/>
      <c r="DO53" s="172"/>
      <c r="DP53" s="319">
        <v>6621408916</v>
      </c>
      <c r="DQ53" s="319">
        <f t="shared" si="88"/>
        <v>96882918</v>
      </c>
      <c r="DR53" s="319">
        <v>3747211545</v>
      </c>
      <c r="DS53" s="319">
        <f t="shared" si="89"/>
        <v>-1677124215</v>
      </c>
      <c r="DT53" s="319">
        <v>3747211545</v>
      </c>
      <c r="DU53" s="319">
        <f t="shared" si="90"/>
        <v>-1677124215</v>
      </c>
      <c r="DV53" s="319">
        <v>3747211545</v>
      </c>
      <c r="DW53" s="319">
        <f t="shared" si="91"/>
        <v>-1677124215</v>
      </c>
      <c r="DX53" s="833"/>
    </row>
    <row r="54" spans="1:128" s="146" customFormat="1" ht="18" customHeight="1" outlineLevel="3" thickBot="1" x14ac:dyDescent="0.3">
      <c r="A54" s="461"/>
      <c r="B54" s="1022" t="str">
        <f t="shared" si="66"/>
        <v>A-1-0-5-2-610</v>
      </c>
      <c r="C54" s="507" t="s">
        <v>484</v>
      </c>
      <c r="D54" s="504" t="s">
        <v>417</v>
      </c>
      <c r="E54" s="506" t="s">
        <v>384</v>
      </c>
      <c r="F54" s="167">
        <v>64356219</v>
      </c>
      <c r="G54" s="463"/>
      <c r="H54" s="462"/>
      <c r="I54" s="463"/>
      <c r="J54" s="462"/>
      <c r="K54" s="463"/>
      <c r="L54" s="462"/>
      <c r="M54" s="463"/>
      <c r="N54" s="462"/>
      <c r="O54" s="508"/>
      <c r="P54" s="167"/>
      <c r="Q54" s="508"/>
      <c r="R54" s="167"/>
      <c r="S54" s="161"/>
      <c r="T54" s="160"/>
      <c r="U54" s="508"/>
      <c r="V54" s="167">
        <v>40000000</v>
      </c>
      <c r="W54" s="161"/>
      <c r="X54" s="160"/>
      <c r="Y54" s="508">
        <v>15000000</v>
      </c>
      <c r="Z54" s="167"/>
      <c r="AA54" s="463"/>
      <c r="AB54" s="462"/>
      <c r="AC54" s="463"/>
      <c r="AD54" s="462"/>
      <c r="AE54" s="508">
        <f t="shared" si="73"/>
        <v>15000000</v>
      </c>
      <c r="AF54" s="167">
        <f t="shared" si="74"/>
        <v>40000000</v>
      </c>
      <c r="AG54" s="566"/>
      <c r="AH54" s="569"/>
      <c r="AI54" s="566">
        <f t="shared" si="92"/>
        <v>0</v>
      </c>
      <c r="AJ54" s="569"/>
      <c r="AK54" s="167">
        <f t="shared" si="75"/>
        <v>89356219</v>
      </c>
      <c r="AL54" s="167"/>
      <c r="AM54" s="167">
        <f t="shared" si="70"/>
        <v>89356219</v>
      </c>
      <c r="AN54" s="167">
        <f t="shared" si="68"/>
        <v>89356219</v>
      </c>
      <c r="AO54" s="167">
        <v>89356219</v>
      </c>
      <c r="AP54" s="167">
        <v>0</v>
      </c>
      <c r="AQ54" s="167">
        <v>0</v>
      </c>
      <c r="AR54" s="167">
        <v>0</v>
      </c>
      <c r="AS54" s="508">
        <v>0</v>
      </c>
      <c r="AT54" s="167">
        <v>0</v>
      </c>
      <c r="AU54" s="196">
        <v>0</v>
      </c>
      <c r="AV54" s="172">
        <v>0</v>
      </c>
      <c r="AW54" s="172">
        <v>0</v>
      </c>
      <c r="AX54" s="172">
        <v>0</v>
      </c>
      <c r="AY54" s="513"/>
      <c r="AZ54" s="510"/>
      <c r="BA54" s="167">
        <f t="shared" si="76"/>
        <v>89356219</v>
      </c>
      <c r="BB54" s="509">
        <v>5427700</v>
      </c>
      <c r="BC54" s="172">
        <v>5517000</v>
      </c>
      <c r="BD54" s="172">
        <v>6385675</v>
      </c>
      <c r="BE54" s="172">
        <v>6425200</v>
      </c>
      <c r="BF54" s="172">
        <v>5714900</v>
      </c>
      <c r="BG54" s="172">
        <v>6221600</v>
      </c>
      <c r="BH54" s="172">
        <v>7026800</v>
      </c>
      <c r="BI54" s="172">
        <v>6579300</v>
      </c>
      <c r="BJ54" s="172">
        <v>6753600</v>
      </c>
      <c r="BK54" s="513">
        <v>6710100</v>
      </c>
      <c r="BL54" s="513">
        <v>0</v>
      </c>
      <c r="BM54" s="510"/>
      <c r="BN54" s="167">
        <f t="shared" si="77"/>
        <v>62761875</v>
      </c>
      <c r="BO54" s="509">
        <v>5427700</v>
      </c>
      <c r="BP54" s="172">
        <v>5517000</v>
      </c>
      <c r="BQ54" s="172">
        <v>6385675</v>
      </c>
      <c r="BR54" s="172">
        <v>6425200</v>
      </c>
      <c r="BS54" s="172">
        <v>5714900</v>
      </c>
      <c r="BT54" s="172">
        <v>6221600</v>
      </c>
      <c r="BU54" s="172">
        <v>7026800</v>
      </c>
      <c r="BV54" s="172">
        <v>6579300</v>
      </c>
      <c r="BW54" s="172">
        <v>6753600</v>
      </c>
      <c r="BX54" s="513">
        <v>6710100</v>
      </c>
      <c r="BY54" s="513"/>
      <c r="BZ54" s="510"/>
      <c r="CA54" s="167">
        <f t="shared" si="78"/>
        <v>62761875</v>
      </c>
      <c r="CB54" s="509">
        <v>0</v>
      </c>
      <c r="CC54" s="172">
        <v>10944700</v>
      </c>
      <c r="CD54" s="172">
        <v>6385675</v>
      </c>
      <c r="CE54" s="172">
        <v>6425200</v>
      </c>
      <c r="CF54" s="172">
        <v>5714900</v>
      </c>
      <c r="CG54" s="172">
        <v>6221600</v>
      </c>
      <c r="CH54" s="172">
        <v>7026800</v>
      </c>
      <c r="CI54" s="172">
        <v>6579300</v>
      </c>
      <c r="CJ54" s="172">
        <v>6753600</v>
      </c>
      <c r="CK54" s="465">
        <v>6710100</v>
      </c>
      <c r="CL54" s="465"/>
      <c r="CM54" s="510"/>
      <c r="CN54" s="167">
        <f t="shared" si="79"/>
        <v>62761875</v>
      </c>
      <c r="CO54" s="167">
        <f t="shared" si="12"/>
        <v>0</v>
      </c>
      <c r="CP54" s="196">
        <f t="shared" si="80"/>
        <v>0</v>
      </c>
      <c r="CQ54" s="172">
        <f t="shared" si="69"/>
        <v>26594344</v>
      </c>
      <c r="CR54" s="172">
        <f t="shared" si="81"/>
        <v>0</v>
      </c>
      <c r="CS54" s="172">
        <f t="shared" si="82"/>
        <v>0</v>
      </c>
      <c r="CT54" s="536">
        <f t="shared" si="13"/>
        <v>1</v>
      </c>
      <c r="CU54" s="537">
        <f t="shared" si="14"/>
        <v>0.70237836495745187</v>
      </c>
      <c r="CV54" s="895"/>
      <c r="CW54" s="1455"/>
      <c r="CX54" s="895"/>
      <c r="CY54" s="1455"/>
      <c r="CZ54" s="890">
        <f>+BK54/$BK$50</f>
        <v>6.1972972231090643E-3</v>
      </c>
      <c r="DA54" s="894"/>
      <c r="DB54" s="837"/>
      <c r="DC54" s="830">
        <v>89356219</v>
      </c>
      <c r="DD54" s="830">
        <f t="shared" si="83"/>
        <v>0</v>
      </c>
      <c r="DE54" s="830">
        <v>89356219</v>
      </c>
      <c r="DF54" s="831">
        <f t="shared" si="84"/>
        <v>0</v>
      </c>
      <c r="DG54" s="830">
        <v>62761875</v>
      </c>
      <c r="DH54" s="832">
        <f t="shared" si="85"/>
        <v>0</v>
      </c>
      <c r="DI54" s="830">
        <v>62761875</v>
      </c>
      <c r="DJ54" s="831">
        <f t="shared" si="86"/>
        <v>0</v>
      </c>
      <c r="DK54" s="830">
        <v>62761875</v>
      </c>
      <c r="DL54" s="831">
        <f t="shared" si="87"/>
        <v>0</v>
      </c>
      <c r="DM54" s="833"/>
      <c r="DN54" s="269"/>
      <c r="DO54" s="269"/>
      <c r="DP54" s="319">
        <v>63712657</v>
      </c>
      <c r="DQ54" s="319">
        <f t="shared" si="88"/>
        <v>25643562</v>
      </c>
      <c r="DR54" s="319">
        <v>42718875</v>
      </c>
      <c r="DS54" s="319">
        <f t="shared" si="89"/>
        <v>-20043000</v>
      </c>
      <c r="DT54" s="319">
        <v>42718875</v>
      </c>
      <c r="DU54" s="319">
        <f t="shared" si="90"/>
        <v>-20043000</v>
      </c>
      <c r="DV54" s="319">
        <v>42718875</v>
      </c>
      <c r="DW54" s="319">
        <f t="shared" si="91"/>
        <v>-20043000</v>
      </c>
      <c r="DX54" s="833"/>
    </row>
    <row r="55" spans="1:128" s="180" customFormat="1" ht="20.25" customHeight="1" outlineLevel="2" thickBot="1" x14ac:dyDescent="0.3">
      <c r="A55" s="466"/>
      <c r="B55" s="1022" t="str">
        <f>+C55&amp;"-"&amp;D55</f>
        <v>A-1-0-5-6-10</v>
      </c>
      <c r="C55" s="514" t="s">
        <v>485</v>
      </c>
      <c r="D55" s="515" t="s">
        <v>417</v>
      </c>
      <c r="E55" s="516" t="s">
        <v>385</v>
      </c>
      <c r="F55" s="517">
        <v>3267076847</v>
      </c>
      <c r="G55" s="472"/>
      <c r="H55" s="471"/>
      <c r="I55" s="472"/>
      <c r="J55" s="471"/>
      <c r="K55" s="472"/>
      <c r="L55" s="471"/>
      <c r="M55" s="472"/>
      <c r="N55" s="471"/>
      <c r="O55" s="518"/>
      <c r="P55" s="517"/>
      <c r="Q55" s="518"/>
      <c r="R55" s="517"/>
      <c r="S55" s="193"/>
      <c r="T55" s="189"/>
      <c r="U55" s="518"/>
      <c r="V55" s="517">
        <v>20000000</v>
      </c>
      <c r="W55" s="193"/>
      <c r="X55" s="189"/>
      <c r="Y55" s="518">
        <v>80000000</v>
      </c>
      <c r="Z55" s="517"/>
      <c r="AA55" s="472"/>
      <c r="AB55" s="471"/>
      <c r="AC55" s="472"/>
      <c r="AD55" s="471"/>
      <c r="AE55" s="518">
        <f t="shared" si="73"/>
        <v>80000000</v>
      </c>
      <c r="AF55" s="517">
        <f t="shared" si="74"/>
        <v>20000000</v>
      </c>
      <c r="AG55" s="568"/>
      <c r="AH55" s="568"/>
      <c r="AI55" s="566">
        <f t="shared" si="92"/>
        <v>0</v>
      </c>
      <c r="AJ55" s="568"/>
      <c r="AK55" s="167">
        <f t="shared" si="75"/>
        <v>3207076847</v>
      </c>
      <c r="AL55" s="517"/>
      <c r="AM55" s="517">
        <f t="shared" si="70"/>
        <v>3207076847</v>
      </c>
      <c r="AN55" s="517">
        <f t="shared" si="68"/>
        <v>3207076847</v>
      </c>
      <c r="AO55" s="517">
        <v>3207076847</v>
      </c>
      <c r="AP55" s="517">
        <v>0</v>
      </c>
      <c r="AQ55" s="517">
        <v>0</v>
      </c>
      <c r="AR55" s="517">
        <v>0</v>
      </c>
      <c r="AS55" s="518">
        <v>0</v>
      </c>
      <c r="AT55" s="517">
        <v>0</v>
      </c>
      <c r="AU55" s="196">
        <v>0</v>
      </c>
      <c r="AV55" s="172">
        <v>0</v>
      </c>
      <c r="AW55" s="172">
        <v>0</v>
      </c>
      <c r="AX55" s="172">
        <v>0</v>
      </c>
      <c r="AY55" s="523"/>
      <c r="AZ55" s="524"/>
      <c r="BA55" s="517">
        <f t="shared" si="76"/>
        <v>3207076847</v>
      </c>
      <c r="BB55" s="532">
        <v>212519900</v>
      </c>
      <c r="BC55" s="523">
        <v>232348400</v>
      </c>
      <c r="BD55" s="523">
        <v>263212800</v>
      </c>
      <c r="BE55" s="523">
        <v>238266300</v>
      </c>
      <c r="BF55" s="523">
        <v>269240200</v>
      </c>
      <c r="BG55" s="523">
        <v>255146700</v>
      </c>
      <c r="BH55" s="523">
        <v>350987200</v>
      </c>
      <c r="BI55" s="523">
        <v>250083000</v>
      </c>
      <c r="BJ55" s="523">
        <v>255773200</v>
      </c>
      <c r="BK55" s="523">
        <v>253427400</v>
      </c>
      <c r="BL55" s="523"/>
      <c r="BM55" s="524"/>
      <c r="BN55" s="517">
        <f t="shared" si="77"/>
        <v>2581005100</v>
      </c>
      <c r="BO55" s="532">
        <v>212519900</v>
      </c>
      <c r="BP55" s="523">
        <v>232348400</v>
      </c>
      <c r="BQ55" s="523">
        <v>263212800</v>
      </c>
      <c r="BR55" s="523">
        <v>238266300</v>
      </c>
      <c r="BS55" s="523">
        <v>269240200</v>
      </c>
      <c r="BT55" s="523">
        <v>255146700</v>
      </c>
      <c r="BU55" s="523">
        <v>350987200</v>
      </c>
      <c r="BV55" s="523">
        <v>250083000</v>
      </c>
      <c r="BW55" s="523">
        <v>255773200</v>
      </c>
      <c r="BX55" s="523">
        <v>253427400</v>
      </c>
      <c r="BY55" s="523"/>
      <c r="BZ55" s="524"/>
      <c r="CA55" s="517">
        <f t="shared" si="78"/>
        <v>2581005100</v>
      </c>
      <c r="CB55" s="532">
        <v>0</v>
      </c>
      <c r="CC55" s="523">
        <v>444868300</v>
      </c>
      <c r="CD55" s="523">
        <v>263212800</v>
      </c>
      <c r="CE55" s="523">
        <v>238266300</v>
      </c>
      <c r="CF55" s="523">
        <v>269240200</v>
      </c>
      <c r="CG55" s="523">
        <v>255146700</v>
      </c>
      <c r="CH55" s="523">
        <v>350987200</v>
      </c>
      <c r="CI55" s="523">
        <v>250083000</v>
      </c>
      <c r="CJ55" s="523">
        <v>255560700</v>
      </c>
      <c r="CK55" s="474">
        <v>253639900</v>
      </c>
      <c r="CL55" s="474"/>
      <c r="CM55" s="524"/>
      <c r="CN55" s="517">
        <f t="shared" si="79"/>
        <v>2581005100</v>
      </c>
      <c r="CO55" s="167">
        <f t="shared" si="12"/>
        <v>0</v>
      </c>
      <c r="CP55" s="558">
        <f t="shared" si="80"/>
        <v>0</v>
      </c>
      <c r="CQ55" s="523">
        <f t="shared" si="69"/>
        <v>626071747</v>
      </c>
      <c r="CR55" s="523">
        <f t="shared" si="81"/>
        <v>0</v>
      </c>
      <c r="CS55" s="523">
        <f t="shared" si="82"/>
        <v>0</v>
      </c>
      <c r="CT55" s="538">
        <f t="shared" si="13"/>
        <v>1</v>
      </c>
      <c r="CU55" s="525">
        <f t="shared" si="14"/>
        <v>0.80478430144708035</v>
      </c>
      <c r="CV55" s="890">
        <f>+BN55/$BN$43</f>
        <v>8.6731675948635692E-2</v>
      </c>
      <c r="CW55" s="1455"/>
      <c r="CX55" s="890">
        <f>+BK55/$BK$43</f>
        <v>8.2233627426284497E-2</v>
      </c>
      <c r="CY55" s="1455"/>
      <c r="CZ55" s="891"/>
      <c r="DA55" s="884"/>
      <c r="DB55" s="835"/>
      <c r="DC55" s="830">
        <v>3207076847</v>
      </c>
      <c r="DD55" s="830">
        <f t="shared" si="83"/>
        <v>0</v>
      </c>
      <c r="DE55" s="830">
        <v>3207076847</v>
      </c>
      <c r="DF55" s="831">
        <f t="shared" si="84"/>
        <v>0</v>
      </c>
      <c r="DG55" s="830">
        <v>2581005100</v>
      </c>
      <c r="DH55" s="832">
        <f t="shared" si="85"/>
        <v>0</v>
      </c>
      <c r="DI55" s="830">
        <v>2581005100</v>
      </c>
      <c r="DJ55" s="831">
        <f t="shared" si="86"/>
        <v>0</v>
      </c>
      <c r="DK55" s="830">
        <v>2581005100</v>
      </c>
      <c r="DL55" s="831">
        <f t="shared" si="87"/>
        <v>0</v>
      </c>
      <c r="DM55" s="836"/>
      <c r="DN55" s="178"/>
      <c r="DO55" s="178"/>
      <c r="DP55" s="319">
        <v>3234406079</v>
      </c>
      <c r="DQ55" s="319">
        <f t="shared" si="88"/>
        <v>-27329232</v>
      </c>
      <c r="DR55" s="319">
        <v>1821721500</v>
      </c>
      <c r="DS55" s="319">
        <f t="shared" si="89"/>
        <v>-759283600</v>
      </c>
      <c r="DT55" s="319">
        <v>1821721500</v>
      </c>
      <c r="DU55" s="319">
        <f t="shared" si="90"/>
        <v>-759283600</v>
      </c>
      <c r="DV55" s="319">
        <v>1821721500</v>
      </c>
      <c r="DW55" s="319">
        <f t="shared" si="91"/>
        <v>-759283600</v>
      </c>
      <c r="DX55" s="836"/>
    </row>
    <row r="56" spans="1:128" s="180" customFormat="1" ht="20.25" customHeight="1" outlineLevel="2" thickBot="1" x14ac:dyDescent="0.3">
      <c r="A56" s="466"/>
      <c r="B56" s="1022" t="str">
        <f>+C56&amp;"-"&amp;D56</f>
        <v>A-1-0-5-7-10</v>
      </c>
      <c r="C56" s="514" t="s">
        <v>486</v>
      </c>
      <c r="D56" s="515" t="s">
        <v>417</v>
      </c>
      <c r="E56" s="516" t="s">
        <v>386</v>
      </c>
      <c r="F56" s="517">
        <v>544630552</v>
      </c>
      <c r="G56" s="472"/>
      <c r="H56" s="471"/>
      <c r="I56" s="472"/>
      <c r="J56" s="471"/>
      <c r="K56" s="472"/>
      <c r="L56" s="471"/>
      <c r="M56" s="472"/>
      <c r="N56" s="471"/>
      <c r="O56" s="518"/>
      <c r="P56" s="517"/>
      <c r="Q56" s="518"/>
      <c r="R56" s="517"/>
      <c r="S56" s="193"/>
      <c r="T56" s="189"/>
      <c r="U56" s="518"/>
      <c r="V56" s="517">
        <v>70000000</v>
      </c>
      <c r="W56" s="193"/>
      <c r="X56" s="189"/>
      <c r="Y56" s="518">
        <v>80000000</v>
      </c>
      <c r="Z56" s="517"/>
      <c r="AA56" s="472"/>
      <c r="AB56" s="471"/>
      <c r="AC56" s="472"/>
      <c r="AD56" s="471"/>
      <c r="AE56" s="518">
        <f t="shared" si="73"/>
        <v>80000000</v>
      </c>
      <c r="AF56" s="517">
        <f t="shared" si="74"/>
        <v>70000000</v>
      </c>
      <c r="AG56" s="568"/>
      <c r="AH56" s="568"/>
      <c r="AI56" s="566">
        <f t="shared" si="92"/>
        <v>0</v>
      </c>
      <c r="AJ56" s="568"/>
      <c r="AK56" s="167">
        <f t="shared" si="75"/>
        <v>534630552</v>
      </c>
      <c r="AL56" s="517"/>
      <c r="AM56" s="517">
        <f t="shared" si="70"/>
        <v>534630552</v>
      </c>
      <c r="AN56" s="517">
        <f t="shared" si="68"/>
        <v>534630552</v>
      </c>
      <c r="AO56" s="517">
        <v>534630552</v>
      </c>
      <c r="AP56" s="517">
        <v>0</v>
      </c>
      <c r="AQ56" s="517">
        <v>0</v>
      </c>
      <c r="AR56" s="517">
        <v>0</v>
      </c>
      <c r="AS56" s="518">
        <v>0</v>
      </c>
      <c r="AT56" s="517">
        <v>0</v>
      </c>
      <c r="AU56" s="196">
        <v>0</v>
      </c>
      <c r="AV56" s="172">
        <v>0</v>
      </c>
      <c r="AW56" s="172">
        <v>0</v>
      </c>
      <c r="AX56" s="172">
        <v>0</v>
      </c>
      <c r="AY56" s="523"/>
      <c r="AZ56" s="524"/>
      <c r="BA56" s="517">
        <f t="shared" si="76"/>
        <v>534630552</v>
      </c>
      <c r="BB56" s="532">
        <v>35430800</v>
      </c>
      <c r="BC56" s="523">
        <v>38721000</v>
      </c>
      <c r="BD56" s="523">
        <v>43851800</v>
      </c>
      <c r="BE56" s="523">
        <v>39706300</v>
      </c>
      <c r="BF56" s="523">
        <v>44868800</v>
      </c>
      <c r="BG56" s="523">
        <v>42519900</v>
      </c>
      <c r="BH56" s="523">
        <v>58498500</v>
      </c>
      <c r="BI56" s="523">
        <v>41675200</v>
      </c>
      <c r="BJ56" s="523">
        <v>42624000</v>
      </c>
      <c r="BK56" s="523">
        <v>42233300</v>
      </c>
      <c r="BL56" s="523"/>
      <c r="BM56" s="524"/>
      <c r="BN56" s="517">
        <f t="shared" si="77"/>
        <v>430129600</v>
      </c>
      <c r="BO56" s="532">
        <v>35430800</v>
      </c>
      <c r="BP56" s="523">
        <v>38721000</v>
      </c>
      <c r="BQ56" s="523">
        <v>43851800</v>
      </c>
      <c r="BR56" s="523">
        <v>39706300</v>
      </c>
      <c r="BS56" s="523">
        <v>44868800</v>
      </c>
      <c r="BT56" s="523">
        <v>42519900</v>
      </c>
      <c r="BU56" s="523">
        <v>58498500</v>
      </c>
      <c r="BV56" s="523">
        <v>41675200</v>
      </c>
      <c r="BW56" s="523">
        <v>42624000</v>
      </c>
      <c r="BX56" s="523">
        <v>42233300</v>
      </c>
      <c r="BY56" s="523"/>
      <c r="BZ56" s="524"/>
      <c r="CA56" s="517">
        <f t="shared" si="78"/>
        <v>430129600</v>
      </c>
      <c r="CB56" s="532">
        <v>0</v>
      </c>
      <c r="CC56" s="523">
        <v>74151800</v>
      </c>
      <c r="CD56" s="523">
        <v>43851800</v>
      </c>
      <c r="CE56" s="523">
        <v>39706300</v>
      </c>
      <c r="CF56" s="523">
        <v>44868800</v>
      </c>
      <c r="CG56" s="523">
        <v>42519900</v>
      </c>
      <c r="CH56" s="523">
        <v>58498500</v>
      </c>
      <c r="CI56" s="523">
        <v>41675200</v>
      </c>
      <c r="CJ56" s="523">
        <v>42588500</v>
      </c>
      <c r="CK56" s="474">
        <v>42268800</v>
      </c>
      <c r="CL56" s="474"/>
      <c r="CM56" s="524"/>
      <c r="CN56" s="517">
        <f t="shared" si="79"/>
        <v>430129600</v>
      </c>
      <c r="CO56" s="167">
        <f t="shared" si="12"/>
        <v>0</v>
      </c>
      <c r="CP56" s="558">
        <f t="shared" si="80"/>
        <v>0</v>
      </c>
      <c r="CQ56" s="523">
        <f t="shared" si="69"/>
        <v>104500952</v>
      </c>
      <c r="CR56" s="523">
        <f t="shared" si="81"/>
        <v>0</v>
      </c>
      <c r="CS56" s="523">
        <f t="shared" si="82"/>
        <v>0</v>
      </c>
      <c r="CT56" s="538">
        <f t="shared" si="13"/>
        <v>1</v>
      </c>
      <c r="CU56" s="525">
        <f t="shared" si="14"/>
        <v>0.804536138817596</v>
      </c>
      <c r="CV56" s="890">
        <f>+BN56/$BN$43</f>
        <v>1.4454005179267678E-2</v>
      </c>
      <c r="CW56" s="1455"/>
      <c r="CX56" s="890">
        <f>+BK56/$BK$43</f>
        <v>1.3704111935735841E-2</v>
      </c>
      <c r="CY56" s="1455"/>
      <c r="CZ56" s="891"/>
      <c r="DA56" s="884"/>
      <c r="DB56" s="835"/>
      <c r="DC56" s="830">
        <v>534630552</v>
      </c>
      <c r="DD56" s="830">
        <f t="shared" si="83"/>
        <v>0</v>
      </c>
      <c r="DE56" s="830">
        <v>534630552</v>
      </c>
      <c r="DF56" s="831">
        <f t="shared" si="84"/>
        <v>0</v>
      </c>
      <c r="DG56" s="830">
        <v>430129600</v>
      </c>
      <c r="DH56" s="832">
        <f t="shared" si="85"/>
        <v>0</v>
      </c>
      <c r="DI56" s="830">
        <v>430129600</v>
      </c>
      <c r="DJ56" s="831">
        <f t="shared" si="86"/>
        <v>0</v>
      </c>
      <c r="DK56" s="830">
        <v>430129600</v>
      </c>
      <c r="DL56" s="831">
        <f t="shared" si="87"/>
        <v>0</v>
      </c>
      <c r="DM56" s="836"/>
      <c r="DN56" s="178"/>
      <c r="DO56" s="178"/>
      <c r="DP56" s="319">
        <v>539184246</v>
      </c>
      <c r="DQ56" s="319">
        <f t="shared" si="88"/>
        <v>-4553694</v>
      </c>
      <c r="DR56" s="319">
        <v>303597100</v>
      </c>
      <c r="DS56" s="319">
        <f t="shared" si="89"/>
        <v>-126532500</v>
      </c>
      <c r="DT56" s="319">
        <v>303597100</v>
      </c>
      <c r="DU56" s="319">
        <f t="shared" si="90"/>
        <v>-126532500</v>
      </c>
      <c r="DV56" s="319">
        <v>303597100</v>
      </c>
      <c r="DW56" s="319">
        <f t="shared" si="91"/>
        <v>-126532500</v>
      </c>
      <c r="DX56" s="836"/>
    </row>
    <row r="57" spans="1:128" s="180" customFormat="1" ht="20.25" customHeight="1" outlineLevel="2" thickBot="1" x14ac:dyDescent="0.3">
      <c r="A57" s="466"/>
      <c r="B57" s="1022" t="str">
        <f>+C57&amp;"-"&amp;D57</f>
        <v>A-1-0-5-8-10</v>
      </c>
      <c r="C57" s="514" t="s">
        <v>487</v>
      </c>
      <c r="D57" s="515" t="s">
        <v>417</v>
      </c>
      <c r="E57" s="516" t="s">
        <v>387</v>
      </c>
      <c r="F57" s="517">
        <v>544630583</v>
      </c>
      <c r="G57" s="472"/>
      <c r="H57" s="471"/>
      <c r="I57" s="472"/>
      <c r="J57" s="471"/>
      <c r="K57" s="472"/>
      <c r="L57" s="471"/>
      <c r="M57" s="472"/>
      <c r="N57" s="471"/>
      <c r="O57" s="518"/>
      <c r="P57" s="517"/>
      <c r="Q57" s="518"/>
      <c r="R57" s="517"/>
      <c r="S57" s="193"/>
      <c r="T57" s="189"/>
      <c r="U57" s="518"/>
      <c r="V57" s="517">
        <v>70000000</v>
      </c>
      <c r="W57" s="193"/>
      <c r="X57" s="189"/>
      <c r="Y57" s="518">
        <v>80000000</v>
      </c>
      <c r="Z57" s="517"/>
      <c r="AA57" s="472"/>
      <c r="AB57" s="471"/>
      <c r="AC57" s="472"/>
      <c r="AD57" s="471"/>
      <c r="AE57" s="518">
        <f t="shared" si="73"/>
        <v>80000000</v>
      </c>
      <c r="AF57" s="517">
        <f t="shared" si="74"/>
        <v>70000000</v>
      </c>
      <c r="AG57" s="568"/>
      <c r="AH57" s="568"/>
      <c r="AI57" s="566">
        <f t="shared" si="92"/>
        <v>0</v>
      </c>
      <c r="AJ57" s="568"/>
      <c r="AK57" s="167">
        <f t="shared" si="75"/>
        <v>534630583</v>
      </c>
      <c r="AL57" s="517"/>
      <c r="AM57" s="517">
        <f t="shared" si="70"/>
        <v>534630583</v>
      </c>
      <c r="AN57" s="517">
        <f t="shared" si="68"/>
        <v>534630583</v>
      </c>
      <c r="AO57" s="517">
        <v>534630583</v>
      </c>
      <c r="AP57" s="517">
        <v>0</v>
      </c>
      <c r="AQ57" s="517">
        <v>0</v>
      </c>
      <c r="AR57" s="517">
        <v>0</v>
      </c>
      <c r="AS57" s="518">
        <v>0</v>
      </c>
      <c r="AT57" s="517">
        <v>0</v>
      </c>
      <c r="AU57" s="196">
        <v>0</v>
      </c>
      <c r="AV57" s="172">
        <v>0</v>
      </c>
      <c r="AW57" s="172">
        <v>0</v>
      </c>
      <c r="AX57" s="172">
        <v>0</v>
      </c>
      <c r="AY57" s="523"/>
      <c r="AZ57" s="524"/>
      <c r="BA57" s="517">
        <f t="shared" si="76"/>
        <v>534630583</v>
      </c>
      <c r="BB57" s="532">
        <v>35430800</v>
      </c>
      <c r="BC57" s="523">
        <v>38721000</v>
      </c>
      <c r="BD57" s="523">
        <v>43851800</v>
      </c>
      <c r="BE57" s="523">
        <v>39706300</v>
      </c>
      <c r="BF57" s="523">
        <v>44868800</v>
      </c>
      <c r="BG57" s="523">
        <v>42519900</v>
      </c>
      <c r="BH57" s="523">
        <v>58498500</v>
      </c>
      <c r="BI57" s="523">
        <v>41675200</v>
      </c>
      <c r="BJ57" s="523">
        <v>42624000</v>
      </c>
      <c r="BK57" s="523">
        <v>42233300</v>
      </c>
      <c r="BL57" s="523"/>
      <c r="BM57" s="524"/>
      <c r="BN57" s="517">
        <f t="shared" si="77"/>
        <v>430129600</v>
      </c>
      <c r="BO57" s="532">
        <v>35430800</v>
      </c>
      <c r="BP57" s="523">
        <v>38721000</v>
      </c>
      <c r="BQ57" s="523">
        <v>43851800</v>
      </c>
      <c r="BR57" s="523">
        <v>39706300</v>
      </c>
      <c r="BS57" s="523">
        <v>44868800</v>
      </c>
      <c r="BT57" s="523">
        <v>42519900</v>
      </c>
      <c r="BU57" s="523">
        <v>58498500</v>
      </c>
      <c r="BV57" s="523">
        <v>41675200</v>
      </c>
      <c r="BW57" s="523">
        <v>42624000</v>
      </c>
      <c r="BX57" s="523">
        <v>42233300</v>
      </c>
      <c r="BY57" s="523"/>
      <c r="BZ57" s="524"/>
      <c r="CA57" s="517">
        <f t="shared" si="78"/>
        <v>430129600</v>
      </c>
      <c r="CB57" s="532">
        <v>0</v>
      </c>
      <c r="CC57" s="523">
        <v>74151800</v>
      </c>
      <c r="CD57" s="523">
        <v>43851800</v>
      </c>
      <c r="CE57" s="523">
        <v>39706300</v>
      </c>
      <c r="CF57" s="523">
        <v>44868800</v>
      </c>
      <c r="CG57" s="523">
        <v>42519900</v>
      </c>
      <c r="CH57" s="523">
        <v>58498500</v>
      </c>
      <c r="CI57" s="523">
        <v>41675200</v>
      </c>
      <c r="CJ57" s="523">
        <v>42588500</v>
      </c>
      <c r="CK57" s="474">
        <v>42268800</v>
      </c>
      <c r="CL57" s="474"/>
      <c r="CM57" s="524"/>
      <c r="CN57" s="517">
        <f t="shared" si="79"/>
        <v>430129600</v>
      </c>
      <c r="CO57" s="167">
        <f t="shared" si="12"/>
        <v>0</v>
      </c>
      <c r="CP57" s="558">
        <f t="shared" si="80"/>
        <v>0</v>
      </c>
      <c r="CQ57" s="523">
        <f t="shared" si="69"/>
        <v>104500983</v>
      </c>
      <c r="CR57" s="523">
        <f t="shared" si="81"/>
        <v>0</v>
      </c>
      <c r="CS57" s="523">
        <f t="shared" si="82"/>
        <v>0</v>
      </c>
      <c r="CT57" s="538">
        <f t="shared" si="13"/>
        <v>1</v>
      </c>
      <c r="CU57" s="525">
        <f t="shared" si="14"/>
        <v>0.80453609216740229</v>
      </c>
      <c r="CV57" s="890">
        <f>+BN57/$BN$43</f>
        <v>1.4454005179267678E-2</v>
      </c>
      <c r="CW57" s="1455"/>
      <c r="CX57" s="890">
        <f>+BK57/$BK$43</f>
        <v>1.3704111935735841E-2</v>
      </c>
      <c r="CY57" s="1455"/>
      <c r="CZ57" s="891"/>
      <c r="DA57" s="884"/>
      <c r="DB57" s="835"/>
      <c r="DC57" s="830">
        <v>534630583</v>
      </c>
      <c r="DD57" s="830">
        <f t="shared" si="83"/>
        <v>0</v>
      </c>
      <c r="DE57" s="830">
        <v>534630583</v>
      </c>
      <c r="DF57" s="831">
        <f t="shared" si="84"/>
        <v>0</v>
      </c>
      <c r="DG57" s="830">
        <v>430129600</v>
      </c>
      <c r="DH57" s="832">
        <f t="shared" si="85"/>
        <v>0</v>
      </c>
      <c r="DI57" s="830">
        <v>430129600</v>
      </c>
      <c r="DJ57" s="831">
        <f t="shared" si="86"/>
        <v>0</v>
      </c>
      <c r="DK57" s="830">
        <v>430129600</v>
      </c>
      <c r="DL57" s="831">
        <f t="shared" si="87"/>
        <v>0</v>
      </c>
      <c r="DM57" s="836"/>
      <c r="DN57" s="178"/>
      <c r="DO57" s="178"/>
      <c r="DP57" s="319">
        <v>539184277</v>
      </c>
      <c r="DQ57" s="319">
        <f t="shared" si="88"/>
        <v>-4553694</v>
      </c>
      <c r="DR57" s="319">
        <v>303597100</v>
      </c>
      <c r="DS57" s="319">
        <f t="shared" si="89"/>
        <v>-126532500</v>
      </c>
      <c r="DT57" s="319">
        <v>303597100</v>
      </c>
      <c r="DU57" s="319">
        <f t="shared" si="90"/>
        <v>-126532500</v>
      </c>
      <c r="DV57" s="319">
        <v>303597100</v>
      </c>
      <c r="DW57" s="319">
        <f t="shared" si="91"/>
        <v>-126532500</v>
      </c>
      <c r="DX57" s="836"/>
    </row>
    <row r="58" spans="1:128" s="180" customFormat="1" ht="20.25" customHeight="1" outlineLevel="2" thickBot="1" x14ac:dyDescent="0.3">
      <c r="A58" s="466"/>
      <c r="B58" s="1022" t="str">
        <f>+C58&amp;"-"&amp;D58</f>
        <v>A-1-0-5-9-10</v>
      </c>
      <c r="C58" s="527" t="s">
        <v>488</v>
      </c>
      <c r="D58" s="528" t="s">
        <v>417</v>
      </c>
      <c r="E58" s="529" t="s">
        <v>388</v>
      </c>
      <c r="F58" s="530">
        <v>1088819879</v>
      </c>
      <c r="G58" s="488"/>
      <c r="H58" s="487"/>
      <c r="I58" s="488"/>
      <c r="J58" s="487"/>
      <c r="K58" s="488"/>
      <c r="L58" s="487"/>
      <c r="M58" s="488"/>
      <c r="N58" s="487"/>
      <c r="O58" s="531"/>
      <c r="P58" s="530"/>
      <c r="Q58" s="531"/>
      <c r="R58" s="530"/>
      <c r="S58" s="194"/>
      <c r="T58" s="190"/>
      <c r="U58" s="531"/>
      <c r="V58" s="530">
        <v>140000000</v>
      </c>
      <c r="W58" s="194"/>
      <c r="X58" s="190"/>
      <c r="Y58" s="531">
        <v>150000000</v>
      </c>
      <c r="Z58" s="530"/>
      <c r="AA58" s="488"/>
      <c r="AB58" s="487"/>
      <c r="AC58" s="488"/>
      <c r="AD58" s="487"/>
      <c r="AE58" s="531">
        <f t="shared" si="73"/>
        <v>150000000</v>
      </c>
      <c r="AF58" s="530">
        <f t="shared" si="74"/>
        <v>140000000</v>
      </c>
      <c r="AG58" s="570"/>
      <c r="AH58" s="570"/>
      <c r="AI58" s="567">
        <f t="shared" si="92"/>
        <v>0</v>
      </c>
      <c r="AJ58" s="570"/>
      <c r="AK58" s="266">
        <f t="shared" si="75"/>
        <v>1078819879</v>
      </c>
      <c r="AL58" s="530"/>
      <c r="AM58" s="530">
        <f t="shared" si="70"/>
        <v>1078819879</v>
      </c>
      <c r="AN58" s="530">
        <f t="shared" si="68"/>
        <v>1078819879</v>
      </c>
      <c r="AO58" s="530">
        <v>1078819879</v>
      </c>
      <c r="AP58" s="571">
        <v>0</v>
      </c>
      <c r="AQ58" s="534">
        <v>0</v>
      </c>
      <c r="AR58" s="534">
        <v>0</v>
      </c>
      <c r="AS58" s="165">
        <v>0</v>
      </c>
      <c r="AT58" s="217">
        <v>0</v>
      </c>
      <c r="AU58" s="571">
        <v>0</v>
      </c>
      <c r="AV58" s="172">
        <v>0</v>
      </c>
      <c r="AW58" s="172">
        <v>0</v>
      </c>
      <c r="AX58" s="172">
        <v>0</v>
      </c>
      <c r="AY58" s="534"/>
      <c r="AZ58" s="535"/>
      <c r="BA58" s="530">
        <f t="shared" si="76"/>
        <v>1078819879</v>
      </c>
      <c r="BB58" s="533">
        <v>70823500</v>
      </c>
      <c r="BC58" s="534">
        <v>77438700</v>
      </c>
      <c r="BD58" s="534">
        <v>87722500</v>
      </c>
      <c r="BE58" s="534">
        <v>79409500</v>
      </c>
      <c r="BF58" s="534">
        <v>89735500</v>
      </c>
      <c r="BG58" s="534">
        <v>85039800</v>
      </c>
      <c r="BH58" s="534">
        <v>116995400</v>
      </c>
      <c r="BI58" s="534">
        <v>83351500</v>
      </c>
      <c r="BJ58" s="534">
        <v>85245800</v>
      </c>
      <c r="BK58" s="534">
        <v>84465700</v>
      </c>
      <c r="BL58" s="534"/>
      <c r="BM58" s="535"/>
      <c r="BN58" s="530">
        <f t="shared" si="77"/>
        <v>860227900</v>
      </c>
      <c r="BO58" s="533">
        <v>70823500</v>
      </c>
      <c r="BP58" s="534">
        <v>77438700</v>
      </c>
      <c r="BQ58" s="534">
        <v>87722500</v>
      </c>
      <c r="BR58" s="534">
        <v>79409500</v>
      </c>
      <c r="BS58" s="534">
        <v>89735500</v>
      </c>
      <c r="BT58" s="534">
        <v>85039800</v>
      </c>
      <c r="BU58" s="534">
        <v>116995400</v>
      </c>
      <c r="BV58" s="534">
        <v>83351500</v>
      </c>
      <c r="BW58" s="534">
        <v>85245800</v>
      </c>
      <c r="BX58" s="534">
        <v>84465700</v>
      </c>
      <c r="BY58" s="534"/>
      <c r="BZ58" s="535"/>
      <c r="CA58" s="530">
        <f t="shared" si="78"/>
        <v>860227900</v>
      </c>
      <c r="CB58" s="533">
        <v>0</v>
      </c>
      <c r="CC58" s="534">
        <v>148262200</v>
      </c>
      <c r="CD58" s="534">
        <v>87722500</v>
      </c>
      <c r="CE58" s="534">
        <v>79409500</v>
      </c>
      <c r="CF58" s="534">
        <v>89735500</v>
      </c>
      <c r="CG58" s="534">
        <v>85039800</v>
      </c>
      <c r="CH58" s="534">
        <v>116995400</v>
      </c>
      <c r="CI58" s="534">
        <v>83351500</v>
      </c>
      <c r="CJ58" s="534">
        <v>85175000</v>
      </c>
      <c r="CK58" s="489">
        <v>84536500</v>
      </c>
      <c r="CL58" s="489"/>
      <c r="CM58" s="535"/>
      <c r="CN58" s="530">
        <f t="shared" si="79"/>
        <v>860227900</v>
      </c>
      <c r="CO58" s="266">
        <f t="shared" si="12"/>
        <v>0</v>
      </c>
      <c r="CP58" s="571">
        <f t="shared" si="80"/>
        <v>0</v>
      </c>
      <c r="CQ58" s="534">
        <f t="shared" si="69"/>
        <v>218591979</v>
      </c>
      <c r="CR58" s="534">
        <f t="shared" si="81"/>
        <v>0</v>
      </c>
      <c r="CS58" s="534">
        <f t="shared" si="82"/>
        <v>0</v>
      </c>
      <c r="CT58" s="539">
        <f t="shared" si="13"/>
        <v>1</v>
      </c>
      <c r="CU58" s="540">
        <f t="shared" si="14"/>
        <v>0.79737861411802924</v>
      </c>
      <c r="CV58" s="890">
        <f>+BN58/$BN$43</f>
        <v>2.890695855842183E-2</v>
      </c>
      <c r="CW58" s="1457"/>
      <c r="CX58" s="890">
        <f>+BK58/$BK$43</f>
        <v>2.740793183412811E-2</v>
      </c>
      <c r="CY58" s="1457"/>
      <c r="CZ58" s="891"/>
      <c r="DA58" s="884"/>
      <c r="DB58" s="835"/>
      <c r="DC58" s="830">
        <v>1078819879</v>
      </c>
      <c r="DD58" s="830">
        <f t="shared" si="83"/>
        <v>0</v>
      </c>
      <c r="DE58" s="830">
        <v>1078819879</v>
      </c>
      <c r="DF58" s="831">
        <f t="shared" si="84"/>
        <v>0</v>
      </c>
      <c r="DG58" s="830">
        <v>860227900</v>
      </c>
      <c r="DH58" s="832">
        <f t="shared" si="85"/>
        <v>0</v>
      </c>
      <c r="DI58" s="830">
        <v>860227900</v>
      </c>
      <c r="DJ58" s="831">
        <f t="shared" si="86"/>
        <v>0</v>
      </c>
      <c r="DK58" s="830">
        <v>860227900</v>
      </c>
      <c r="DL58" s="831">
        <f t="shared" si="87"/>
        <v>0</v>
      </c>
      <c r="DM58" s="836"/>
      <c r="DN58" s="178"/>
      <c r="DO58" s="178"/>
      <c r="DP58" s="319">
        <v>1077931680</v>
      </c>
      <c r="DQ58" s="319">
        <f t="shared" si="88"/>
        <v>888199</v>
      </c>
      <c r="DR58" s="319">
        <v>607164900</v>
      </c>
      <c r="DS58" s="319">
        <f t="shared" si="89"/>
        <v>-253063000</v>
      </c>
      <c r="DT58" s="319">
        <v>607164900</v>
      </c>
      <c r="DU58" s="319">
        <f t="shared" si="90"/>
        <v>-253063000</v>
      </c>
      <c r="DV58" s="319">
        <v>607164900</v>
      </c>
      <c r="DW58" s="319">
        <f t="shared" si="91"/>
        <v>-253063000</v>
      </c>
      <c r="DX58" s="836"/>
    </row>
    <row r="59" spans="1:128" s="157" customFormat="1" ht="18.75" thickBot="1" x14ac:dyDescent="0.25">
      <c r="A59" s="146"/>
      <c r="B59" s="1022"/>
      <c r="C59" s="146"/>
      <c r="D59" s="146"/>
      <c r="E59" s="146"/>
      <c r="F59" s="169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401"/>
      <c r="AT59" s="600"/>
      <c r="AU59" s="600"/>
      <c r="AV59" s="600"/>
      <c r="AW59" s="600"/>
      <c r="AX59" s="600"/>
      <c r="AY59" s="600"/>
      <c r="AZ59" s="600"/>
      <c r="BA59" s="600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69"/>
      <c r="CD59" s="146"/>
      <c r="CE59" s="146"/>
      <c r="CF59" s="146"/>
      <c r="CG59" s="146"/>
      <c r="CH59" s="146"/>
      <c r="CI59" s="146"/>
      <c r="CJ59" s="146"/>
      <c r="CK59" s="146"/>
      <c r="CL59" s="146"/>
      <c r="CM59" s="146"/>
      <c r="CN59" s="146"/>
      <c r="CO59" s="146"/>
      <c r="CP59" s="146"/>
      <c r="CQ59" s="146"/>
      <c r="CR59" s="146"/>
      <c r="CS59" s="146"/>
      <c r="CT59" s="749"/>
      <c r="CU59" s="749"/>
      <c r="CV59" s="896"/>
      <c r="CW59" s="878"/>
      <c r="CX59" s="896"/>
      <c r="CY59" s="878"/>
      <c r="CZ59" s="896"/>
      <c r="DA59" s="879"/>
      <c r="DB59" s="602"/>
      <c r="DC59" s="602"/>
      <c r="DD59" s="602"/>
      <c r="DE59" s="602"/>
      <c r="DF59" s="602"/>
      <c r="DG59" s="602"/>
      <c r="DH59" s="602"/>
      <c r="DI59" s="603"/>
      <c r="DJ59" s="602"/>
      <c r="DK59" s="602"/>
      <c r="DL59" s="602"/>
      <c r="DM59" s="602"/>
      <c r="DN59" s="158"/>
      <c r="DO59" s="158"/>
      <c r="DP59" s="158"/>
      <c r="DQ59" s="158"/>
      <c r="DR59" s="158"/>
      <c r="DS59" s="159"/>
      <c r="DT59" s="158"/>
      <c r="DU59" s="158"/>
      <c r="DV59" s="158"/>
      <c r="DW59" s="158"/>
    </row>
    <row r="60" spans="1:128" s="255" customFormat="1" ht="31.5" customHeight="1" thickBot="1" x14ac:dyDescent="0.3">
      <c r="A60" s="252"/>
      <c r="B60" s="1026"/>
      <c r="C60" s="235" t="s">
        <v>656</v>
      </c>
      <c r="D60" s="236" t="s">
        <v>417</v>
      </c>
      <c r="E60" s="368" t="s">
        <v>59</v>
      </c>
      <c r="F60" s="238">
        <f>+F61+F70</f>
        <v>14229050000</v>
      </c>
      <c r="G60" s="238">
        <f>+G61+G70</f>
        <v>245000000</v>
      </c>
      <c r="H60" s="237">
        <f t="shared" ref="H60:BU60" si="93">+H61+H70</f>
        <v>245000000</v>
      </c>
      <c r="I60" s="238">
        <f t="shared" si="93"/>
        <v>340000000</v>
      </c>
      <c r="J60" s="256">
        <f t="shared" si="93"/>
        <v>340000000</v>
      </c>
      <c r="K60" s="237">
        <f t="shared" si="93"/>
        <v>22295692</v>
      </c>
      <c r="L60" s="261">
        <f>+L61+L70</f>
        <v>2882295692</v>
      </c>
      <c r="M60" s="237">
        <f t="shared" si="93"/>
        <v>100000000</v>
      </c>
      <c r="N60" s="261">
        <f t="shared" si="93"/>
        <v>100000000</v>
      </c>
      <c r="O60" s="237">
        <f t="shared" si="93"/>
        <v>285690820</v>
      </c>
      <c r="P60" s="238">
        <f t="shared" si="93"/>
        <v>285690820</v>
      </c>
      <c r="Q60" s="261">
        <f t="shared" si="93"/>
        <v>71000000</v>
      </c>
      <c r="R60" s="237">
        <f t="shared" si="93"/>
        <v>71000000</v>
      </c>
      <c r="S60" s="238">
        <f t="shared" si="93"/>
        <v>294000000</v>
      </c>
      <c r="T60" s="237">
        <f t="shared" si="93"/>
        <v>294000000</v>
      </c>
      <c r="U60" s="237">
        <f t="shared" si="93"/>
        <v>397278553</v>
      </c>
      <c r="V60" s="237">
        <f t="shared" si="93"/>
        <v>397278553</v>
      </c>
      <c r="W60" s="237">
        <f t="shared" si="93"/>
        <v>0</v>
      </c>
      <c r="X60" s="237">
        <f t="shared" si="93"/>
        <v>0</v>
      </c>
      <c r="Y60" s="237">
        <f t="shared" si="93"/>
        <v>89900000</v>
      </c>
      <c r="Z60" s="237">
        <f t="shared" si="93"/>
        <v>89900000</v>
      </c>
      <c r="AA60" s="237">
        <f t="shared" si="93"/>
        <v>0</v>
      </c>
      <c r="AB60" s="237">
        <f t="shared" si="93"/>
        <v>0</v>
      </c>
      <c r="AC60" s="237">
        <f t="shared" si="93"/>
        <v>0</v>
      </c>
      <c r="AD60" s="256">
        <f t="shared" si="93"/>
        <v>0</v>
      </c>
      <c r="AE60" s="237">
        <f t="shared" si="93"/>
        <v>1845165065</v>
      </c>
      <c r="AF60" s="237">
        <f t="shared" si="93"/>
        <v>4705165065</v>
      </c>
      <c r="AG60" s="238">
        <f t="shared" si="93"/>
        <v>2701552500</v>
      </c>
      <c r="AH60" s="261">
        <f>+AH61+AH70</f>
        <v>800000000</v>
      </c>
      <c r="AI60" s="237">
        <f>+AI61+AI70</f>
        <v>-1901552500</v>
      </c>
      <c r="AJ60" s="261">
        <f>+AJ61+AJ70</f>
        <v>0</v>
      </c>
      <c r="AK60" s="237">
        <f t="shared" si="93"/>
        <v>15187497500</v>
      </c>
      <c r="AL60" s="237">
        <f t="shared" si="93"/>
        <v>0</v>
      </c>
      <c r="AM60" s="237">
        <f t="shared" si="93"/>
        <v>14343370117.24</v>
      </c>
      <c r="AN60" s="237">
        <f>+AN61+AN70</f>
        <v>15187497500</v>
      </c>
      <c r="AO60" s="237">
        <f t="shared" si="93"/>
        <v>8788389039.9599991</v>
      </c>
      <c r="AP60" s="256">
        <f t="shared" si="93"/>
        <v>943497427.12</v>
      </c>
      <c r="AQ60" s="237">
        <f t="shared" si="93"/>
        <v>824667096</v>
      </c>
      <c r="AR60" s="237">
        <f t="shared" si="93"/>
        <v>914200382</v>
      </c>
      <c r="AS60" s="237">
        <f t="shared" si="93"/>
        <v>1135989387.1599998</v>
      </c>
      <c r="AT60" s="237">
        <f t="shared" si="93"/>
        <v>529614309</v>
      </c>
      <c r="AU60" s="237">
        <f t="shared" si="93"/>
        <v>225290646</v>
      </c>
      <c r="AV60" s="237">
        <f t="shared" si="93"/>
        <v>647979084</v>
      </c>
      <c r="AW60" s="237">
        <f t="shared" si="93"/>
        <v>207674210</v>
      </c>
      <c r="AX60" s="237">
        <f t="shared" si="93"/>
        <v>126068536</v>
      </c>
      <c r="AY60" s="237">
        <f t="shared" si="93"/>
        <v>0</v>
      </c>
      <c r="AZ60" s="237">
        <f t="shared" si="93"/>
        <v>0</v>
      </c>
      <c r="BA60" s="237">
        <f>+BA61+BA70</f>
        <v>14343370117.24</v>
      </c>
      <c r="BB60" s="238">
        <f t="shared" si="93"/>
        <v>6743801348.96</v>
      </c>
      <c r="BC60" s="261">
        <f t="shared" si="93"/>
        <v>670727036</v>
      </c>
      <c r="BD60" s="237">
        <f t="shared" si="93"/>
        <v>761249625.5</v>
      </c>
      <c r="BE60" s="238">
        <f t="shared" si="93"/>
        <v>899466752.75999999</v>
      </c>
      <c r="BF60" s="237">
        <f>+BF61+BF70</f>
        <v>402626019.19</v>
      </c>
      <c r="BG60" s="237">
        <f t="shared" si="93"/>
        <v>682119015.64999998</v>
      </c>
      <c r="BH60" s="237">
        <f t="shared" si="93"/>
        <v>1299815236</v>
      </c>
      <c r="BI60" s="237">
        <f t="shared" si="93"/>
        <v>524947303.12</v>
      </c>
      <c r="BJ60" s="237">
        <f t="shared" si="93"/>
        <v>382093187</v>
      </c>
      <c r="BK60" s="237">
        <f t="shared" si="93"/>
        <v>759038228</v>
      </c>
      <c r="BL60" s="237">
        <f t="shared" si="93"/>
        <v>0</v>
      </c>
      <c r="BM60" s="256">
        <f t="shared" si="93"/>
        <v>0</v>
      </c>
      <c r="BN60" s="237">
        <f t="shared" si="93"/>
        <v>13125883752.18</v>
      </c>
      <c r="BO60" s="238">
        <f t="shared" si="93"/>
        <v>273019843</v>
      </c>
      <c r="BP60" s="261">
        <f t="shared" si="93"/>
        <v>561042440.71000004</v>
      </c>
      <c r="BQ60" s="237">
        <f t="shared" si="93"/>
        <v>1136267087.5</v>
      </c>
      <c r="BR60" s="238">
        <f t="shared" si="93"/>
        <v>875005908</v>
      </c>
      <c r="BS60" s="237">
        <f t="shared" si="93"/>
        <v>961094605</v>
      </c>
      <c r="BT60" s="237">
        <f t="shared" si="93"/>
        <v>1203224790</v>
      </c>
      <c r="BU60" s="237">
        <f t="shared" si="93"/>
        <v>1101112967</v>
      </c>
      <c r="BV60" s="237">
        <f t="shared" ref="BV60:CA60" si="94">+BV61+BV70</f>
        <v>1121202562</v>
      </c>
      <c r="BW60" s="237">
        <f t="shared" si="94"/>
        <v>1106214635</v>
      </c>
      <c r="BX60" s="237">
        <f t="shared" si="94"/>
        <v>1061346158.65</v>
      </c>
      <c r="BY60" s="237">
        <f t="shared" si="94"/>
        <v>0</v>
      </c>
      <c r="BZ60" s="256">
        <f t="shared" si="94"/>
        <v>0</v>
      </c>
      <c r="CA60" s="237">
        <f t="shared" si="94"/>
        <v>9665135564.8600006</v>
      </c>
      <c r="CB60" s="238">
        <f t="shared" ref="CB60:CS60" si="95">+CB61+CB70</f>
        <v>209384408</v>
      </c>
      <c r="CC60" s="238">
        <f t="shared" si="95"/>
        <v>603194383.71000004</v>
      </c>
      <c r="CD60" s="237">
        <f t="shared" si="95"/>
        <v>1154102268.5</v>
      </c>
      <c r="CE60" s="237">
        <f t="shared" si="95"/>
        <v>852453270</v>
      </c>
      <c r="CF60" s="237">
        <f t="shared" si="95"/>
        <v>952440977</v>
      </c>
      <c r="CG60" s="237">
        <f t="shared" si="95"/>
        <v>1238079367</v>
      </c>
      <c r="CH60" s="237">
        <f t="shared" si="95"/>
        <v>1101112967</v>
      </c>
      <c r="CI60" s="237">
        <f t="shared" si="95"/>
        <v>1121202562</v>
      </c>
      <c r="CJ60" s="237">
        <f t="shared" si="95"/>
        <v>1101547427</v>
      </c>
      <c r="CK60" s="237">
        <f t="shared" si="95"/>
        <v>1325466041.6500001</v>
      </c>
      <c r="CL60" s="237">
        <f t="shared" si="95"/>
        <v>0</v>
      </c>
      <c r="CM60" s="237">
        <f t="shared" si="95"/>
        <v>0</v>
      </c>
      <c r="CN60" s="237">
        <f t="shared" si="95"/>
        <v>9658983671.8600006</v>
      </c>
      <c r="CO60" s="238">
        <f t="shared" si="12"/>
        <v>844127382.76000023</v>
      </c>
      <c r="CP60" s="238">
        <f t="shared" si="95"/>
        <v>844127382.75999999</v>
      </c>
      <c r="CQ60" s="238">
        <f t="shared" si="95"/>
        <v>1217486365.0599999</v>
      </c>
      <c r="CR60" s="238">
        <f t="shared" si="95"/>
        <v>3460403278.3200002</v>
      </c>
      <c r="CS60" s="238">
        <f t="shared" si="95"/>
        <v>6151893</v>
      </c>
      <c r="CT60" s="251">
        <f t="shared" si="13"/>
        <v>0.94441958704783324</v>
      </c>
      <c r="CU60" s="251">
        <f t="shared" si="14"/>
        <v>0.86425586257248765</v>
      </c>
      <c r="CV60" s="897">
        <f>+BN60/$BN$60</f>
        <v>1</v>
      </c>
      <c r="CW60" s="876"/>
      <c r="CX60" s="897">
        <f>+BK60/$BK$60</f>
        <v>1</v>
      </c>
      <c r="CY60" s="876"/>
      <c r="CZ60" s="876"/>
      <c r="DA60" s="876"/>
      <c r="DB60" s="616"/>
      <c r="DC60" s="253"/>
      <c r="DD60" s="320"/>
      <c r="DE60" s="253"/>
      <c r="DF60" s="320"/>
      <c r="DG60" s="253"/>
      <c r="DH60" s="254"/>
      <c r="DI60" s="323"/>
      <c r="DJ60" s="320"/>
      <c r="DK60" s="253"/>
      <c r="DL60" s="320"/>
      <c r="DN60" s="253"/>
      <c r="DO60" s="253"/>
      <c r="DP60" s="253"/>
      <c r="DQ60" s="253"/>
      <c r="DR60" s="253"/>
      <c r="DS60" s="254"/>
      <c r="DT60" s="253"/>
      <c r="DU60" s="253"/>
      <c r="DV60" s="253"/>
      <c r="DW60" s="253"/>
    </row>
    <row r="61" spans="1:128" s="639" customFormat="1" ht="20.25" customHeight="1" outlineLevel="1" thickBot="1" x14ac:dyDescent="0.3">
      <c r="A61" s="622"/>
      <c r="B61" s="1023"/>
      <c r="C61" s="624" t="s">
        <v>624</v>
      </c>
      <c r="D61" s="625" t="s">
        <v>417</v>
      </c>
      <c r="E61" s="626" t="s">
        <v>625</v>
      </c>
      <c r="F61" s="627">
        <f>+F62+F67</f>
        <v>198000000</v>
      </c>
      <c r="G61" s="628">
        <f t="shared" ref="G61:BU61" si="96">+G62+G67</f>
        <v>0</v>
      </c>
      <c r="H61" s="629">
        <f t="shared" si="96"/>
        <v>0</v>
      </c>
      <c r="I61" s="627">
        <f t="shared" si="96"/>
        <v>0</v>
      </c>
      <c r="J61" s="628">
        <f t="shared" si="96"/>
        <v>0</v>
      </c>
      <c r="K61" s="629">
        <f t="shared" si="96"/>
        <v>0</v>
      </c>
      <c r="L61" s="630">
        <f t="shared" si="96"/>
        <v>100000000</v>
      </c>
      <c r="M61" s="629">
        <f t="shared" si="96"/>
        <v>5000000</v>
      </c>
      <c r="N61" s="630">
        <f t="shared" si="96"/>
        <v>5000000</v>
      </c>
      <c r="O61" s="629">
        <f t="shared" si="96"/>
        <v>13690820</v>
      </c>
      <c r="P61" s="627">
        <f t="shared" si="96"/>
        <v>49690820</v>
      </c>
      <c r="Q61" s="630">
        <f t="shared" si="96"/>
        <v>0</v>
      </c>
      <c r="R61" s="629">
        <f t="shared" si="96"/>
        <v>0</v>
      </c>
      <c r="S61" s="627">
        <f t="shared" si="96"/>
        <v>1000000</v>
      </c>
      <c r="T61" s="629">
        <f t="shared" si="96"/>
        <v>1000000</v>
      </c>
      <c r="U61" s="629">
        <f t="shared" si="96"/>
        <v>0</v>
      </c>
      <c r="V61" s="629">
        <f t="shared" si="96"/>
        <v>0</v>
      </c>
      <c r="W61" s="629">
        <f t="shared" si="96"/>
        <v>0</v>
      </c>
      <c r="X61" s="629">
        <f t="shared" si="96"/>
        <v>0</v>
      </c>
      <c r="Y61" s="629">
        <f t="shared" si="96"/>
        <v>0</v>
      </c>
      <c r="Z61" s="629">
        <f t="shared" si="96"/>
        <v>0</v>
      </c>
      <c r="AA61" s="629">
        <f t="shared" si="96"/>
        <v>0</v>
      </c>
      <c r="AB61" s="629">
        <f t="shared" si="96"/>
        <v>0</v>
      </c>
      <c r="AC61" s="629">
        <f t="shared" si="96"/>
        <v>0</v>
      </c>
      <c r="AD61" s="628">
        <f t="shared" si="96"/>
        <v>0</v>
      </c>
      <c r="AE61" s="629">
        <f t="shared" si="96"/>
        <v>19690820</v>
      </c>
      <c r="AF61" s="629">
        <f t="shared" si="96"/>
        <v>155690820</v>
      </c>
      <c r="AG61" s="627">
        <f t="shared" si="96"/>
        <v>0</v>
      </c>
      <c r="AH61" s="630">
        <f>+AH62+AH67</f>
        <v>0</v>
      </c>
      <c r="AI61" s="629">
        <f>+AI62+AI67</f>
        <v>0</v>
      </c>
      <c r="AJ61" s="630">
        <f>+AJ62+AJ67</f>
        <v>0</v>
      </c>
      <c r="AK61" s="629">
        <f t="shared" si="96"/>
        <v>334000000</v>
      </c>
      <c r="AL61" s="629">
        <f t="shared" si="96"/>
        <v>0</v>
      </c>
      <c r="AM61" s="629">
        <f t="shared" si="96"/>
        <v>319924179</v>
      </c>
      <c r="AN61" s="629">
        <f>+AN62+AN67</f>
        <v>334000000</v>
      </c>
      <c r="AO61" s="629">
        <f t="shared" si="96"/>
        <v>43445462</v>
      </c>
      <c r="AP61" s="630">
        <f t="shared" si="96"/>
        <v>54011102</v>
      </c>
      <c r="AQ61" s="629">
        <f t="shared" si="96"/>
        <v>118063946</v>
      </c>
      <c r="AR61" s="629">
        <f t="shared" si="96"/>
        <v>1975300</v>
      </c>
      <c r="AS61" s="629">
        <f t="shared" si="96"/>
        <v>15875986</v>
      </c>
      <c r="AT61" s="629">
        <f t="shared" si="96"/>
        <v>86186463</v>
      </c>
      <c r="AU61" s="629">
        <f t="shared" si="96"/>
        <v>0</v>
      </c>
      <c r="AV61" s="629">
        <f t="shared" si="96"/>
        <v>0</v>
      </c>
      <c r="AW61" s="629">
        <f t="shared" si="96"/>
        <v>0</v>
      </c>
      <c r="AX61" s="629">
        <f t="shared" si="96"/>
        <v>365920</v>
      </c>
      <c r="AY61" s="629">
        <f t="shared" si="96"/>
        <v>0</v>
      </c>
      <c r="AZ61" s="629">
        <f t="shared" si="96"/>
        <v>0</v>
      </c>
      <c r="BA61" s="629">
        <f>+BA62+BA67</f>
        <v>319924179</v>
      </c>
      <c r="BB61" s="627">
        <f t="shared" si="96"/>
        <v>43445462</v>
      </c>
      <c r="BC61" s="630">
        <f t="shared" si="96"/>
        <v>54011102</v>
      </c>
      <c r="BD61" s="629">
        <f t="shared" si="96"/>
        <v>117240343</v>
      </c>
      <c r="BE61" s="627">
        <f t="shared" si="96"/>
        <v>1975300</v>
      </c>
      <c r="BF61" s="629">
        <f t="shared" si="96"/>
        <v>15875986</v>
      </c>
      <c r="BG61" s="629">
        <f t="shared" si="96"/>
        <v>86186463</v>
      </c>
      <c r="BH61" s="629">
        <f t="shared" si="96"/>
        <v>0</v>
      </c>
      <c r="BI61" s="629">
        <f t="shared" si="96"/>
        <v>0</v>
      </c>
      <c r="BJ61" s="629">
        <f t="shared" si="96"/>
        <v>0</v>
      </c>
      <c r="BK61" s="629">
        <f t="shared" si="96"/>
        <v>365920</v>
      </c>
      <c r="BL61" s="629">
        <f t="shared" si="96"/>
        <v>0</v>
      </c>
      <c r="BM61" s="628">
        <f t="shared" si="96"/>
        <v>0</v>
      </c>
      <c r="BN61" s="629">
        <f t="shared" si="96"/>
        <v>319100576</v>
      </c>
      <c r="BO61" s="627">
        <f t="shared" si="96"/>
        <v>23242780</v>
      </c>
      <c r="BP61" s="630">
        <f t="shared" si="96"/>
        <v>74213784</v>
      </c>
      <c r="BQ61" s="629">
        <f t="shared" si="96"/>
        <v>117240343</v>
      </c>
      <c r="BR61" s="627">
        <f t="shared" si="96"/>
        <v>1975300</v>
      </c>
      <c r="BS61" s="629">
        <f t="shared" si="96"/>
        <v>15875986</v>
      </c>
      <c r="BT61" s="629">
        <f t="shared" si="96"/>
        <v>86186463</v>
      </c>
      <c r="BU61" s="629">
        <f t="shared" si="96"/>
        <v>0</v>
      </c>
      <c r="BV61" s="629">
        <f t="shared" ref="BV61:CS61" si="97">+BV62+BV67</f>
        <v>0</v>
      </c>
      <c r="BW61" s="629">
        <f t="shared" si="97"/>
        <v>0</v>
      </c>
      <c r="BX61" s="629">
        <f t="shared" si="97"/>
        <v>365920</v>
      </c>
      <c r="BY61" s="629">
        <f t="shared" si="97"/>
        <v>0</v>
      </c>
      <c r="BZ61" s="628">
        <f t="shared" si="97"/>
        <v>0</v>
      </c>
      <c r="CA61" s="629">
        <f t="shared" si="97"/>
        <v>319100576</v>
      </c>
      <c r="CB61" s="627">
        <f t="shared" si="97"/>
        <v>1277880</v>
      </c>
      <c r="CC61" s="627">
        <f t="shared" si="97"/>
        <v>96178684</v>
      </c>
      <c r="CD61" s="629">
        <f t="shared" si="97"/>
        <v>117240343</v>
      </c>
      <c r="CE61" s="629">
        <f t="shared" si="97"/>
        <v>1975300</v>
      </c>
      <c r="CF61" s="629">
        <f t="shared" si="97"/>
        <v>15875986</v>
      </c>
      <c r="CG61" s="629">
        <f t="shared" si="97"/>
        <v>86186463</v>
      </c>
      <c r="CH61" s="629">
        <f t="shared" si="97"/>
        <v>0</v>
      </c>
      <c r="CI61" s="629">
        <f t="shared" si="97"/>
        <v>0</v>
      </c>
      <c r="CJ61" s="629">
        <f t="shared" si="97"/>
        <v>0</v>
      </c>
      <c r="CK61" s="629">
        <f t="shared" si="97"/>
        <v>365920</v>
      </c>
      <c r="CL61" s="629">
        <f t="shared" si="97"/>
        <v>0</v>
      </c>
      <c r="CM61" s="629">
        <f t="shared" si="97"/>
        <v>0</v>
      </c>
      <c r="CN61" s="629">
        <f t="shared" si="97"/>
        <v>319100576</v>
      </c>
      <c r="CO61" s="627">
        <f t="shared" si="12"/>
        <v>14075821</v>
      </c>
      <c r="CP61" s="627">
        <f t="shared" si="97"/>
        <v>14075821</v>
      </c>
      <c r="CQ61" s="627">
        <f t="shared" si="97"/>
        <v>823603</v>
      </c>
      <c r="CR61" s="627">
        <f t="shared" si="97"/>
        <v>0</v>
      </c>
      <c r="CS61" s="627">
        <f t="shared" si="97"/>
        <v>0</v>
      </c>
      <c r="CT61" s="631">
        <f t="shared" si="13"/>
        <v>0.95785682335329336</v>
      </c>
      <c r="CU61" s="632">
        <f t="shared" si="14"/>
        <v>0.95539094610778441</v>
      </c>
      <c r="CV61" s="898">
        <f>+BN61/$BN$60</f>
        <v>2.4310787907671549E-2</v>
      </c>
      <c r="CW61" s="899"/>
      <c r="CX61" s="898">
        <f>+BK61/$BK$60</f>
        <v>4.8208375612934215E-4</v>
      </c>
      <c r="CY61" s="899"/>
      <c r="CZ61" s="899"/>
      <c r="DA61" s="899"/>
      <c r="DB61" s="633"/>
      <c r="DC61" s="634"/>
      <c r="DD61" s="635"/>
      <c r="DE61" s="636"/>
      <c r="DF61" s="635"/>
      <c r="DG61" s="636"/>
      <c r="DH61" s="637"/>
      <c r="DI61" s="638"/>
      <c r="DJ61" s="635"/>
      <c r="DK61" s="636"/>
      <c r="DL61" s="635"/>
      <c r="DN61" s="634"/>
      <c r="DO61" s="634"/>
      <c r="DP61" s="634"/>
      <c r="DQ61" s="634"/>
      <c r="DR61" s="634"/>
      <c r="DS61" s="640"/>
      <c r="DT61" s="634"/>
      <c r="DU61" s="634"/>
      <c r="DV61" s="634"/>
      <c r="DW61" s="634"/>
    </row>
    <row r="62" spans="1:128" s="670" customFormat="1" ht="20.25" customHeight="1" outlineLevel="2" thickBot="1" x14ac:dyDescent="0.3">
      <c r="A62" s="654"/>
      <c r="B62" s="1023"/>
      <c r="C62" s="656" t="s">
        <v>626</v>
      </c>
      <c r="D62" s="657" t="s">
        <v>417</v>
      </c>
      <c r="E62" s="658" t="s">
        <v>632</v>
      </c>
      <c r="F62" s="659">
        <f>+SUM(F63:F66)</f>
        <v>191809413</v>
      </c>
      <c r="G62" s="660">
        <f t="shared" ref="G62:BU62" si="98">+SUM(G63:G66)</f>
        <v>0</v>
      </c>
      <c r="H62" s="661">
        <f t="shared" si="98"/>
        <v>0</v>
      </c>
      <c r="I62" s="659">
        <f t="shared" si="98"/>
        <v>0</v>
      </c>
      <c r="J62" s="660">
        <f t="shared" si="98"/>
        <v>0</v>
      </c>
      <c r="K62" s="661">
        <f t="shared" si="98"/>
        <v>0</v>
      </c>
      <c r="L62" s="662">
        <f t="shared" si="98"/>
        <v>100000000</v>
      </c>
      <c r="M62" s="661">
        <f t="shared" si="98"/>
        <v>5000000</v>
      </c>
      <c r="N62" s="662">
        <f t="shared" si="98"/>
        <v>5000000</v>
      </c>
      <c r="O62" s="661">
        <f t="shared" si="98"/>
        <v>7500233</v>
      </c>
      <c r="P62" s="659">
        <f t="shared" si="98"/>
        <v>49690820</v>
      </c>
      <c r="Q62" s="662">
        <f t="shared" si="98"/>
        <v>0</v>
      </c>
      <c r="R62" s="661">
        <f t="shared" si="98"/>
        <v>0</v>
      </c>
      <c r="S62" s="659">
        <f t="shared" si="98"/>
        <v>1000000</v>
      </c>
      <c r="T62" s="661">
        <f t="shared" si="98"/>
        <v>1000000</v>
      </c>
      <c r="U62" s="661">
        <f t="shared" si="98"/>
        <v>0</v>
      </c>
      <c r="V62" s="661">
        <f t="shared" si="98"/>
        <v>0</v>
      </c>
      <c r="W62" s="661">
        <f t="shared" si="98"/>
        <v>0</v>
      </c>
      <c r="X62" s="661">
        <f t="shared" si="98"/>
        <v>0</v>
      </c>
      <c r="Y62" s="661">
        <f t="shared" si="98"/>
        <v>0</v>
      </c>
      <c r="Z62" s="661">
        <f t="shared" si="98"/>
        <v>0</v>
      </c>
      <c r="AA62" s="661">
        <f t="shared" si="98"/>
        <v>0</v>
      </c>
      <c r="AB62" s="661">
        <f t="shared" si="98"/>
        <v>0</v>
      </c>
      <c r="AC62" s="661">
        <f t="shared" si="98"/>
        <v>0</v>
      </c>
      <c r="AD62" s="660">
        <f t="shared" si="98"/>
        <v>0</v>
      </c>
      <c r="AE62" s="661">
        <f t="shared" si="98"/>
        <v>13500233</v>
      </c>
      <c r="AF62" s="661">
        <f t="shared" si="98"/>
        <v>155690820</v>
      </c>
      <c r="AG62" s="659">
        <f>+SUM(AG63:AG66)</f>
        <v>0</v>
      </c>
      <c r="AH62" s="662">
        <f>+SUM(AH63:AH66)</f>
        <v>0</v>
      </c>
      <c r="AI62" s="661">
        <f>+SUM(AI63:AI66)</f>
        <v>0</v>
      </c>
      <c r="AJ62" s="662">
        <f>+SUM(AJ63:AJ66)</f>
        <v>0</v>
      </c>
      <c r="AK62" s="661">
        <f t="shared" si="98"/>
        <v>334000000</v>
      </c>
      <c r="AL62" s="661">
        <f t="shared" si="98"/>
        <v>0</v>
      </c>
      <c r="AM62" s="661">
        <f t="shared" si="98"/>
        <v>319924179</v>
      </c>
      <c r="AN62" s="661">
        <f>+SUM(AN63:AN66)</f>
        <v>334000000</v>
      </c>
      <c r="AO62" s="661">
        <f t="shared" si="98"/>
        <v>43445462</v>
      </c>
      <c r="AP62" s="662">
        <f t="shared" si="98"/>
        <v>54011102</v>
      </c>
      <c r="AQ62" s="661">
        <f t="shared" si="98"/>
        <v>118063946</v>
      </c>
      <c r="AR62" s="661">
        <f t="shared" si="98"/>
        <v>1975300</v>
      </c>
      <c r="AS62" s="661">
        <f t="shared" si="98"/>
        <v>15875986</v>
      </c>
      <c r="AT62" s="661">
        <f t="shared" si="98"/>
        <v>86186463</v>
      </c>
      <c r="AU62" s="661">
        <f t="shared" si="98"/>
        <v>0</v>
      </c>
      <c r="AV62" s="661">
        <f t="shared" si="98"/>
        <v>0</v>
      </c>
      <c r="AW62" s="661">
        <f t="shared" si="98"/>
        <v>0</v>
      </c>
      <c r="AX62" s="661">
        <f t="shared" si="98"/>
        <v>365920</v>
      </c>
      <c r="AY62" s="661">
        <f t="shared" si="98"/>
        <v>0</v>
      </c>
      <c r="AZ62" s="661">
        <f t="shared" si="98"/>
        <v>0</v>
      </c>
      <c r="BA62" s="661">
        <f t="shared" si="98"/>
        <v>319924179</v>
      </c>
      <c r="BB62" s="659">
        <f t="shared" si="98"/>
        <v>43445462</v>
      </c>
      <c r="BC62" s="662">
        <f t="shared" si="98"/>
        <v>54011102</v>
      </c>
      <c r="BD62" s="661">
        <f t="shared" si="98"/>
        <v>117240343</v>
      </c>
      <c r="BE62" s="659">
        <f t="shared" si="98"/>
        <v>1975300</v>
      </c>
      <c r="BF62" s="661">
        <f t="shared" si="98"/>
        <v>15875986</v>
      </c>
      <c r="BG62" s="661">
        <f t="shared" si="98"/>
        <v>86186463</v>
      </c>
      <c r="BH62" s="661">
        <f t="shared" si="98"/>
        <v>0</v>
      </c>
      <c r="BI62" s="661">
        <f t="shared" si="98"/>
        <v>0</v>
      </c>
      <c r="BJ62" s="661">
        <f t="shared" si="98"/>
        <v>0</v>
      </c>
      <c r="BK62" s="661">
        <f t="shared" si="98"/>
        <v>365920</v>
      </c>
      <c r="BL62" s="661">
        <f t="shared" si="98"/>
        <v>0</v>
      </c>
      <c r="BM62" s="660">
        <f t="shared" si="98"/>
        <v>0</v>
      </c>
      <c r="BN62" s="661">
        <f t="shared" si="98"/>
        <v>319100576</v>
      </c>
      <c r="BO62" s="659">
        <f t="shared" si="98"/>
        <v>23242780</v>
      </c>
      <c r="BP62" s="662">
        <f t="shared" si="98"/>
        <v>74213784</v>
      </c>
      <c r="BQ62" s="661">
        <f t="shared" si="98"/>
        <v>117240343</v>
      </c>
      <c r="BR62" s="659">
        <f t="shared" si="98"/>
        <v>1975300</v>
      </c>
      <c r="BS62" s="661">
        <f t="shared" si="98"/>
        <v>15875986</v>
      </c>
      <c r="BT62" s="661">
        <f t="shared" si="98"/>
        <v>86186463</v>
      </c>
      <c r="BU62" s="661">
        <f t="shared" si="98"/>
        <v>0</v>
      </c>
      <c r="BV62" s="661">
        <f t="shared" ref="BV62:CS62" si="99">+SUM(BV63:BV66)</f>
        <v>0</v>
      </c>
      <c r="BW62" s="661">
        <f t="shared" si="99"/>
        <v>0</v>
      </c>
      <c r="BX62" s="661">
        <f t="shared" si="99"/>
        <v>365920</v>
      </c>
      <c r="BY62" s="661">
        <f t="shared" si="99"/>
        <v>0</v>
      </c>
      <c r="BZ62" s="660">
        <f t="shared" si="99"/>
        <v>0</v>
      </c>
      <c r="CA62" s="661">
        <f t="shared" si="99"/>
        <v>319100576</v>
      </c>
      <c r="CB62" s="659">
        <f t="shared" si="99"/>
        <v>1277880</v>
      </c>
      <c r="CC62" s="659">
        <f t="shared" si="99"/>
        <v>96178684</v>
      </c>
      <c r="CD62" s="661">
        <f t="shared" si="99"/>
        <v>117240343</v>
      </c>
      <c r="CE62" s="661">
        <f t="shared" si="99"/>
        <v>1975300</v>
      </c>
      <c r="CF62" s="661">
        <f t="shared" si="99"/>
        <v>15875986</v>
      </c>
      <c r="CG62" s="661">
        <f t="shared" si="99"/>
        <v>86186463</v>
      </c>
      <c r="CH62" s="661">
        <f t="shared" si="99"/>
        <v>0</v>
      </c>
      <c r="CI62" s="661">
        <f t="shared" si="99"/>
        <v>0</v>
      </c>
      <c r="CJ62" s="661">
        <f t="shared" si="99"/>
        <v>0</v>
      </c>
      <c r="CK62" s="661">
        <f t="shared" si="99"/>
        <v>365920</v>
      </c>
      <c r="CL62" s="661">
        <f t="shared" si="99"/>
        <v>0</v>
      </c>
      <c r="CM62" s="661">
        <f t="shared" si="99"/>
        <v>0</v>
      </c>
      <c r="CN62" s="661">
        <f t="shared" si="99"/>
        <v>319100576</v>
      </c>
      <c r="CO62" s="659">
        <f t="shared" si="12"/>
        <v>14075821</v>
      </c>
      <c r="CP62" s="659">
        <f t="shared" si="99"/>
        <v>14075821</v>
      </c>
      <c r="CQ62" s="659">
        <f t="shared" si="99"/>
        <v>823603</v>
      </c>
      <c r="CR62" s="659">
        <f t="shared" si="99"/>
        <v>0</v>
      </c>
      <c r="CS62" s="659">
        <f t="shared" si="99"/>
        <v>0</v>
      </c>
      <c r="CT62" s="663">
        <f t="shared" si="13"/>
        <v>0.95785682335329336</v>
      </c>
      <c r="CU62" s="664">
        <f t="shared" si="14"/>
        <v>0.95539094610778441</v>
      </c>
      <c r="CV62" s="888">
        <f>IFERROR(BN62/$BN$62,0)</f>
        <v>1</v>
      </c>
      <c r="CW62" s="900"/>
      <c r="CX62" s="888">
        <f>IFERROR(BK62/$BK$62,0)</f>
        <v>1</v>
      </c>
      <c r="CY62" s="900"/>
      <c r="CZ62" s="900"/>
      <c r="DA62" s="900"/>
      <c r="DB62" s="479"/>
      <c r="DC62" s="665"/>
      <c r="DD62" s="666"/>
      <c r="DE62" s="667"/>
      <c r="DF62" s="666"/>
      <c r="DG62" s="667"/>
      <c r="DH62" s="668"/>
      <c r="DI62" s="669"/>
      <c r="DJ62" s="666"/>
      <c r="DK62" s="667"/>
      <c r="DL62" s="666"/>
      <c r="DN62" s="665"/>
      <c r="DO62" s="665"/>
      <c r="DP62" s="665"/>
      <c r="DQ62" s="665"/>
      <c r="DR62" s="665"/>
      <c r="DS62" s="671"/>
      <c r="DT62" s="665"/>
      <c r="DU62" s="665"/>
      <c r="DV62" s="665"/>
      <c r="DW62" s="665"/>
    </row>
    <row r="63" spans="1:128" s="157" customFormat="1" ht="18" customHeight="1" outlineLevel="3" x14ac:dyDescent="0.2">
      <c r="A63" s="146"/>
      <c r="B63" s="1022" t="str">
        <f>+C63&amp;D63</f>
        <v>A-2-0-3-50-210</v>
      </c>
      <c r="C63" s="185" t="s">
        <v>490</v>
      </c>
      <c r="D63" s="175" t="s">
        <v>417</v>
      </c>
      <c r="E63" s="248" t="s">
        <v>389</v>
      </c>
      <c r="F63" s="163">
        <v>6190587</v>
      </c>
      <c r="G63" s="152"/>
      <c r="H63" s="151"/>
      <c r="I63" s="188"/>
      <c r="J63" s="155"/>
      <c r="K63" s="151"/>
      <c r="L63" s="153"/>
      <c r="M63" s="151"/>
      <c r="N63" s="153"/>
      <c r="O63" s="160"/>
      <c r="P63" s="163">
        <v>184713</v>
      </c>
      <c r="Q63" s="153"/>
      <c r="R63" s="151"/>
      <c r="S63" s="188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55"/>
      <c r="AE63" s="151">
        <f t="shared" ref="AE63:AF66" si="100">+G63+I63+K63+M63+O63+Q63+S63+U63+W63+Y63+AA63+AC63</f>
        <v>0</v>
      </c>
      <c r="AF63" s="160">
        <f t="shared" si="100"/>
        <v>184713</v>
      </c>
      <c r="AG63" s="154"/>
      <c r="AH63" s="153"/>
      <c r="AI63" s="160">
        <f>+-AG63+AH63</f>
        <v>0</v>
      </c>
      <c r="AJ63" s="153"/>
      <c r="AK63" s="160">
        <f>+F63-AE63+AF63+AI63</f>
        <v>6375300</v>
      </c>
      <c r="AL63" s="151"/>
      <c r="AM63" s="573">
        <f>+AL63+BA63</f>
        <v>6375300</v>
      </c>
      <c r="AN63" s="160">
        <f>+AK63-AL63</f>
        <v>6375300</v>
      </c>
      <c r="AO63" s="164">
        <v>0</v>
      </c>
      <c r="AP63" s="162">
        <v>0</v>
      </c>
      <c r="AQ63" s="160">
        <v>0</v>
      </c>
      <c r="AR63" s="160">
        <v>1975300</v>
      </c>
      <c r="AS63" s="160">
        <v>4400000</v>
      </c>
      <c r="AT63" s="160">
        <v>0</v>
      </c>
      <c r="AU63" s="160">
        <v>0</v>
      </c>
      <c r="AV63" s="172">
        <v>0</v>
      </c>
      <c r="AW63" s="172">
        <v>0</v>
      </c>
      <c r="AX63" s="172">
        <v>0</v>
      </c>
      <c r="AY63" s="160"/>
      <c r="AZ63" s="160"/>
      <c r="BA63" s="430">
        <f>+SUM(AO63:AZ63)</f>
        <v>6375300</v>
      </c>
      <c r="BB63" s="509">
        <v>0</v>
      </c>
      <c r="BC63" s="510">
        <v>0</v>
      </c>
      <c r="BD63" s="167">
        <v>0</v>
      </c>
      <c r="BE63" s="196">
        <v>1975300</v>
      </c>
      <c r="BF63" s="172">
        <v>4400000</v>
      </c>
      <c r="BG63" s="172">
        <v>0</v>
      </c>
      <c r="BH63" s="172">
        <v>0</v>
      </c>
      <c r="BI63" s="172">
        <v>0</v>
      </c>
      <c r="BJ63" s="172">
        <v>0</v>
      </c>
      <c r="BK63" s="513">
        <v>0</v>
      </c>
      <c r="BL63" s="513"/>
      <c r="BM63" s="510"/>
      <c r="BN63" s="160">
        <f>+SUM(BB63:BM63)</f>
        <v>6375300</v>
      </c>
      <c r="BO63" s="163">
        <v>0</v>
      </c>
      <c r="BP63" s="162">
        <v>0</v>
      </c>
      <c r="BQ63" s="160">
        <v>0</v>
      </c>
      <c r="BR63" s="183">
        <v>1975300</v>
      </c>
      <c r="BS63" s="170">
        <v>4400000</v>
      </c>
      <c r="BT63" s="170">
        <v>0</v>
      </c>
      <c r="BU63" s="170">
        <v>0</v>
      </c>
      <c r="BV63" s="170">
        <v>0</v>
      </c>
      <c r="BW63" s="170">
        <v>0</v>
      </c>
      <c r="BX63" s="170">
        <v>0</v>
      </c>
      <c r="BY63" s="170"/>
      <c r="BZ63" s="165"/>
      <c r="CA63" s="160">
        <f>+SUM(BO63:BZ63)</f>
        <v>6375300</v>
      </c>
      <c r="CB63" s="163">
        <v>0</v>
      </c>
      <c r="CC63" s="183">
        <v>0</v>
      </c>
      <c r="CD63" s="170">
        <v>0</v>
      </c>
      <c r="CE63" s="170">
        <v>1975300</v>
      </c>
      <c r="CF63" s="170">
        <v>4400000</v>
      </c>
      <c r="CG63" s="172">
        <v>0</v>
      </c>
      <c r="CH63" s="170">
        <v>0</v>
      </c>
      <c r="CI63" s="170">
        <v>0</v>
      </c>
      <c r="CJ63" s="170">
        <v>0</v>
      </c>
      <c r="CK63" s="170">
        <v>0</v>
      </c>
      <c r="CL63" s="170"/>
      <c r="CM63" s="170"/>
      <c r="CN63" s="166">
        <f>+SUM(CB63:CM63)</f>
        <v>6375300</v>
      </c>
      <c r="CO63" s="163">
        <f>+AN63-BA63</f>
        <v>0</v>
      </c>
      <c r="CP63" s="163">
        <f>+AN63-BA63</f>
        <v>0</v>
      </c>
      <c r="CQ63" s="163">
        <f>+BA63-BN63</f>
        <v>0</v>
      </c>
      <c r="CR63" s="163">
        <f>+BN63-CA63</f>
        <v>0</v>
      </c>
      <c r="CS63" s="163">
        <f>+CA63-CN63</f>
        <v>0</v>
      </c>
      <c r="CT63" s="272">
        <f t="shared" si="13"/>
        <v>1</v>
      </c>
      <c r="CU63" s="273">
        <f t="shared" si="14"/>
        <v>1</v>
      </c>
      <c r="CV63" s="838"/>
      <c r="CW63" s="839"/>
      <c r="CX63" s="838"/>
      <c r="CY63" s="839"/>
      <c r="CZ63" s="839"/>
      <c r="DA63" s="839"/>
      <c r="DB63" s="840"/>
      <c r="DC63" s="830">
        <v>6375300</v>
      </c>
      <c r="DD63" s="830">
        <f>+DC63-AN63</f>
        <v>0</v>
      </c>
      <c r="DE63" s="830">
        <v>6375300</v>
      </c>
      <c r="DF63" s="831">
        <f>+DE63-BA63</f>
        <v>0</v>
      </c>
      <c r="DG63" s="830">
        <v>6375300</v>
      </c>
      <c r="DH63" s="832">
        <f>+DG63-BN63</f>
        <v>0</v>
      </c>
      <c r="DI63" s="830">
        <v>6375300</v>
      </c>
      <c r="DJ63" s="831">
        <f>+DI63-CA63</f>
        <v>0</v>
      </c>
      <c r="DK63" s="830">
        <v>6375300</v>
      </c>
      <c r="DL63" s="831">
        <f>+DK63-CN63</f>
        <v>0</v>
      </c>
      <c r="DM63" s="841"/>
      <c r="DN63" s="158"/>
      <c r="DO63" s="158"/>
      <c r="DP63" s="319">
        <v>6375300</v>
      </c>
      <c r="DQ63" s="319">
        <f>+DC63-DP63</f>
        <v>0</v>
      </c>
      <c r="DR63" s="319">
        <v>6375300</v>
      </c>
      <c r="DS63" s="319">
        <f>+DR63-DG63</f>
        <v>0</v>
      </c>
      <c r="DT63" s="319">
        <v>6375300</v>
      </c>
      <c r="DU63" s="319">
        <f>+DT63-DI63</f>
        <v>0</v>
      </c>
      <c r="DV63" s="319">
        <v>6375300</v>
      </c>
      <c r="DW63" s="319">
        <f>+DV63-DK63</f>
        <v>0</v>
      </c>
      <c r="DX63" s="841"/>
    </row>
    <row r="64" spans="1:128" s="146" customFormat="1" ht="18" customHeight="1" outlineLevel="3" x14ac:dyDescent="0.2">
      <c r="B64" s="1022" t="str">
        <f>+C64&amp;D64</f>
        <v>A-2-0-3-50-310</v>
      </c>
      <c r="C64" s="185" t="s">
        <v>491</v>
      </c>
      <c r="D64" s="175" t="s">
        <v>417</v>
      </c>
      <c r="E64" s="248" t="s">
        <v>390</v>
      </c>
      <c r="F64" s="163">
        <v>172618593</v>
      </c>
      <c r="G64" s="161"/>
      <c r="H64" s="160"/>
      <c r="I64" s="183"/>
      <c r="J64" s="165"/>
      <c r="K64" s="160"/>
      <c r="L64" s="162">
        <v>100000000</v>
      </c>
      <c r="M64" s="160"/>
      <c r="N64" s="153">
        <v>5000000</v>
      </c>
      <c r="O64" s="160"/>
      <c r="P64" s="163">
        <f>13506107+36000000</f>
        <v>49506107</v>
      </c>
      <c r="Q64" s="162"/>
      <c r="R64" s="160"/>
      <c r="S64" s="183">
        <v>1000000</v>
      </c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65"/>
      <c r="AE64" s="160">
        <f t="shared" si="100"/>
        <v>1000000</v>
      </c>
      <c r="AF64" s="160">
        <f t="shared" si="100"/>
        <v>154506107</v>
      </c>
      <c r="AG64" s="163"/>
      <c r="AH64" s="162"/>
      <c r="AI64" s="160">
        <f>+-AG64+AH64</f>
        <v>0</v>
      </c>
      <c r="AJ64" s="162"/>
      <c r="AK64" s="167">
        <f>+F64-AE64+AF64+AI64</f>
        <v>326124700</v>
      </c>
      <c r="AL64" s="160"/>
      <c r="AM64" s="509">
        <f>+AL64+BA64</f>
        <v>312682959</v>
      </c>
      <c r="AN64" s="167">
        <f>+AK64-AL64</f>
        <v>326124700</v>
      </c>
      <c r="AO64" s="164">
        <v>43445462</v>
      </c>
      <c r="AP64" s="162">
        <v>53511102</v>
      </c>
      <c r="AQ64" s="160">
        <v>118063946</v>
      </c>
      <c r="AR64" s="160">
        <v>0</v>
      </c>
      <c r="AS64" s="160">
        <v>11475986</v>
      </c>
      <c r="AT64" s="160">
        <v>86186463</v>
      </c>
      <c r="AU64" s="160">
        <v>0</v>
      </c>
      <c r="AV64" s="172">
        <v>0</v>
      </c>
      <c r="AW64" s="172">
        <v>0</v>
      </c>
      <c r="AX64" s="172">
        <v>0</v>
      </c>
      <c r="AY64" s="160"/>
      <c r="AZ64" s="160"/>
      <c r="BA64" s="430">
        <f>+SUM(AO64:AZ64)</f>
        <v>312682959</v>
      </c>
      <c r="BB64" s="545">
        <v>43445462</v>
      </c>
      <c r="BC64" s="546">
        <v>53511102</v>
      </c>
      <c r="BD64" s="167">
        <v>117240343</v>
      </c>
      <c r="BE64" s="196">
        <v>0</v>
      </c>
      <c r="BF64" s="172">
        <v>11475986</v>
      </c>
      <c r="BG64" s="172">
        <v>86186463</v>
      </c>
      <c r="BH64" s="172">
        <v>0</v>
      </c>
      <c r="BI64" s="172">
        <v>0</v>
      </c>
      <c r="BJ64" s="172">
        <v>0</v>
      </c>
      <c r="BK64" s="172">
        <v>0</v>
      </c>
      <c r="BL64" s="172"/>
      <c r="BM64" s="510"/>
      <c r="BN64" s="160">
        <f>+SUM(BB64:BM64)</f>
        <v>311859356</v>
      </c>
      <c r="BO64" s="163">
        <v>23242780</v>
      </c>
      <c r="BP64" s="162">
        <v>73713784</v>
      </c>
      <c r="BQ64" s="160">
        <v>117240343</v>
      </c>
      <c r="BR64" s="183">
        <v>0</v>
      </c>
      <c r="BS64" s="170">
        <v>11475986</v>
      </c>
      <c r="BT64" s="170">
        <v>86186463</v>
      </c>
      <c r="BU64" s="170">
        <v>0</v>
      </c>
      <c r="BV64" s="170">
        <v>0</v>
      </c>
      <c r="BW64" s="170">
        <v>0</v>
      </c>
      <c r="BX64" s="170">
        <v>0</v>
      </c>
      <c r="BY64" s="170"/>
      <c r="BZ64" s="165"/>
      <c r="CA64" s="160">
        <f>+SUM(BO64:BZ64)</f>
        <v>311859356</v>
      </c>
      <c r="CB64" s="163">
        <v>1277880</v>
      </c>
      <c r="CC64" s="183">
        <v>95678684</v>
      </c>
      <c r="CD64" s="170">
        <v>117240343</v>
      </c>
      <c r="CE64" s="170">
        <v>0</v>
      </c>
      <c r="CF64" s="170">
        <v>11475986</v>
      </c>
      <c r="CG64" s="172">
        <v>86186463</v>
      </c>
      <c r="CH64" s="170">
        <v>0</v>
      </c>
      <c r="CI64" s="170">
        <v>0</v>
      </c>
      <c r="CJ64" s="170">
        <v>0</v>
      </c>
      <c r="CK64" s="170">
        <v>0</v>
      </c>
      <c r="CL64" s="170"/>
      <c r="CM64" s="170"/>
      <c r="CN64" s="166">
        <f>+SUM(CB64:CM64)</f>
        <v>311859356</v>
      </c>
      <c r="CO64" s="163">
        <f>+AN64-BA64</f>
        <v>13441741</v>
      </c>
      <c r="CP64" s="163">
        <f>+AN64-BA64</f>
        <v>13441741</v>
      </c>
      <c r="CQ64" s="163">
        <f>+BA64-BN64</f>
        <v>823603</v>
      </c>
      <c r="CR64" s="163">
        <f>+BN64-CA64</f>
        <v>0</v>
      </c>
      <c r="CS64" s="163">
        <f>+CA64-CN64</f>
        <v>0</v>
      </c>
      <c r="CT64" s="272">
        <f t="shared" si="13"/>
        <v>0.95878343161373547</v>
      </c>
      <c r="CU64" s="273">
        <f t="shared" si="14"/>
        <v>0.95625800805642747</v>
      </c>
      <c r="CV64" s="838"/>
      <c r="CW64" s="839"/>
      <c r="CX64" s="838"/>
      <c r="CY64" s="839"/>
      <c r="CZ64" s="839"/>
      <c r="DA64" s="839"/>
      <c r="DB64" s="840"/>
      <c r="DC64" s="830">
        <v>326124700</v>
      </c>
      <c r="DD64" s="830">
        <f>+DC64-AN64</f>
        <v>0</v>
      </c>
      <c r="DE64" s="830">
        <v>312682959</v>
      </c>
      <c r="DF64" s="831">
        <f>+DE64-BA64</f>
        <v>0</v>
      </c>
      <c r="DG64" s="830">
        <v>311859356</v>
      </c>
      <c r="DH64" s="832">
        <f>+DG64-BN64</f>
        <v>0</v>
      </c>
      <c r="DI64" s="830">
        <v>311859356</v>
      </c>
      <c r="DJ64" s="831">
        <f>+DI64-CA64</f>
        <v>0</v>
      </c>
      <c r="DK64" s="830">
        <v>311859356</v>
      </c>
      <c r="DL64" s="831">
        <f>+DK64-CN64</f>
        <v>0</v>
      </c>
      <c r="DM64" s="833"/>
      <c r="DN64" s="168"/>
      <c r="DO64" s="168"/>
      <c r="DP64" s="319">
        <v>312682959</v>
      </c>
      <c r="DQ64" s="319">
        <f>+DC64-DP64</f>
        <v>13441741</v>
      </c>
      <c r="DR64" s="319">
        <v>311859356</v>
      </c>
      <c r="DS64" s="319">
        <f>+DR64-DG64</f>
        <v>0</v>
      </c>
      <c r="DT64" s="319">
        <v>311859356</v>
      </c>
      <c r="DU64" s="319">
        <f>+DT64-DI64</f>
        <v>0</v>
      </c>
      <c r="DV64" s="319">
        <v>311859356</v>
      </c>
      <c r="DW64" s="319">
        <f>+DV64-DK64</f>
        <v>0</v>
      </c>
      <c r="DX64" s="833"/>
    </row>
    <row r="65" spans="1:128" s="146" customFormat="1" ht="18" customHeight="1" outlineLevel="3" x14ac:dyDescent="0.2">
      <c r="B65" s="1022" t="str">
        <f>+C65&amp;D65</f>
        <v>A-2-0-3-50-1610</v>
      </c>
      <c r="C65" s="185" t="s">
        <v>489</v>
      </c>
      <c r="D65" s="175" t="s">
        <v>417</v>
      </c>
      <c r="E65" s="248" t="s">
        <v>391</v>
      </c>
      <c r="F65" s="163">
        <v>12381174</v>
      </c>
      <c r="G65" s="161"/>
      <c r="H65" s="160"/>
      <c r="I65" s="183"/>
      <c r="J65" s="165"/>
      <c r="K65" s="160"/>
      <c r="L65" s="162"/>
      <c r="M65" s="151">
        <v>5000000</v>
      </c>
      <c r="N65" s="153"/>
      <c r="O65" s="160">
        <v>7381174</v>
      </c>
      <c r="P65" s="154"/>
      <c r="Q65" s="162"/>
      <c r="R65" s="160"/>
      <c r="S65" s="183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65"/>
      <c r="AE65" s="160">
        <f t="shared" si="100"/>
        <v>12381174</v>
      </c>
      <c r="AF65" s="160">
        <f t="shared" si="100"/>
        <v>0</v>
      </c>
      <c r="AG65" s="163"/>
      <c r="AH65" s="162"/>
      <c r="AI65" s="160">
        <f>+-AG65+AH65</f>
        <v>0</v>
      </c>
      <c r="AJ65" s="162"/>
      <c r="AK65" s="167">
        <f>+F65-AE65+AF65+AI65</f>
        <v>0</v>
      </c>
      <c r="AL65" s="160"/>
      <c r="AM65" s="509">
        <f>+AL65+BA65</f>
        <v>0</v>
      </c>
      <c r="AN65" s="167">
        <f>+AK65-AL65</f>
        <v>0</v>
      </c>
      <c r="AO65" s="164">
        <v>0</v>
      </c>
      <c r="AP65" s="162">
        <v>0</v>
      </c>
      <c r="AQ65" s="160">
        <v>0</v>
      </c>
      <c r="AR65" s="160">
        <v>0</v>
      </c>
      <c r="AS65" s="160">
        <v>0</v>
      </c>
      <c r="AT65" s="160">
        <v>0</v>
      </c>
      <c r="AU65" s="160">
        <v>0</v>
      </c>
      <c r="AV65" s="172">
        <v>0</v>
      </c>
      <c r="AW65" s="172">
        <v>0</v>
      </c>
      <c r="AX65" s="172">
        <v>0</v>
      </c>
      <c r="AY65" s="160"/>
      <c r="AZ65" s="160"/>
      <c r="BA65" s="430">
        <f>+SUM(AO65:AZ65)</f>
        <v>0</v>
      </c>
      <c r="BB65" s="545">
        <v>0</v>
      </c>
      <c r="BC65" s="546">
        <v>0</v>
      </c>
      <c r="BD65" s="167">
        <v>0</v>
      </c>
      <c r="BE65" s="196">
        <v>0</v>
      </c>
      <c r="BF65" s="172">
        <v>0</v>
      </c>
      <c r="BG65" s="172">
        <v>0</v>
      </c>
      <c r="BH65" s="172">
        <v>0</v>
      </c>
      <c r="BI65" s="172">
        <v>0</v>
      </c>
      <c r="BJ65" s="172">
        <v>0</v>
      </c>
      <c r="BK65" s="172">
        <v>0</v>
      </c>
      <c r="BL65" s="172"/>
      <c r="BM65" s="510"/>
      <c r="BN65" s="160">
        <f>+SUM(BB65:BM65)</f>
        <v>0</v>
      </c>
      <c r="BO65" s="163">
        <v>0</v>
      </c>
      <c r="BP65" s="162">
        <v>0</v>
      </c>
      <c r="BQ65" s="160">
        <v>0</v>
      </c>
      <c r="BR65" s="183">
        <v>0</v>
      </c>
      <c r="BS65" s="170">
        <v>0</v>
      </c>
      <c r="BT65" s="170">
        <v>0</v>
      </c>
      <c r="BU65" s="170">
        <v>0</v>
      </c>
      <c r="BV65" s="170">
        <v>0</v>
      </c>
      <c r="BW65" s="170">
        <v>0</v>
      </c>
      <c r="BX65" s="170">
        <v>0</v>
      </c>
      <c r="BY65" s="170"/>
      <c r="BZ65" s="165"/>
      <c r="CA65" s="160">
        <f>+SUM(BO65:BZ65)</f>
        <v>0</v>
      </c>
      <c r="CB65" s="163">
        <v>0</v>
      </c>
      <c r="CC65" s="183">
        <v>0</v>
      </c>
      <c r="CD65" s="170">
        <v>0</v>
      </c>
      <c r="CE65" s="170">
        <v>0</v>
      </c>
      <c r="CF65" s="170">
        <v>0</v>
      </c>
      <c r="CG65" s="172">
        <v>0</v>
      </c>
      <c r="CH65" s="170">
        <v>0</v>
      </c>
      <c r="CI65" s="170">
        <v>0</v>
      </c>
      <c r="CJ65" s="170">
        <v>0</v>
      </c>
      <c r="CK65" s="170">
        <v>0</v>
      </c>
      <c r="CL65" s="170"/>
      <c r="CM65" s="170"/>
      <c r="CN65" s="166">
        <f>+SUM(CB65:CM65)</f>
        <v>0</v>
      </c>
      <c r="CO65" s="163">
        <f>+AN65-BA65</f>
        <v>0</v>
      </c>
      <c r="CP65" s="163">
        <f>+AN65-BA65</f>
        <v>0</v>
      </c>
      <c r="CQ65" s="163">
        <f>+BA65-BN65</f>
        <v>0</v>
      </c>
      <c r="CR65" s="163">
        <f>+BN65-CA65</f>
        <v>0</v>
      </c>
      <c r="CS65" s="163">
        <f>+CA65-CN65</f>
        <v>0</v>
      </c>
      <c r="CT65" s="272">
        <f t="shared" si="13"/>
        <v>0</v>
      </c>
      <c r="CU65" s="273">
        <f t="shared" si="14"/>
        <v>0</v>
      </c>
      <c r="CV65" s="838"/>
      <c r="CW65" s="839"/>
      <c r="CX65" s="838"/>
      <c r="CY65" s="839"/>
      <c r="CZ65" s="839"/>
      <c r="DA65" s="839"/>
      <c r="DB65" s="840"/>
      <c r="DC65" s="830">
        <v>0</v>
      </c>
      <c r="DD65" s="830">
        <f>+DC65-AN65</f>
        <v>0</v>
      </c>
      <c r="DE65" s="830">
        <v>0</v>
      </c>
      <c r="DF65" s="831">
        <f>+DE65-BA65</f>
        <v>0</v>
      </c>
      <c r="DG65" s="830">
        <v>0</v>
      </c>
      <c r="DH65" s="832">
        <f>+DG65-BN65</f>
        <v>0</v>
      </c>
      <c r="DI65" s="830">
        <v>0</v>
      </c>
      <c r="DJ65" s="831">
        <f>+DI65-CA65</f>
        <v>0</v>
      </c>
      <c r="DK65" s="830">
        <v>0</v>
      </c>
      <c r="DL65" s="831">
        <f>+DK65-CN65</f>
        <v>0</v>
      </c>
      <c r="DM65" s="833"/>
      <c r="DN65" s="168"/>
      <c r="DO65" s="168"/>
      <c r="DP65" s="319">
        <v>0</v>
      </c>
      <c r="DQ65" s="319">
        <f>+DC65-DP65</f>
        <v>0</v>
      </c>
      <c r="DR65" s="319">
        <v>0</v>
      </c>
      <c r="DS65" s="319">
        <f>+DR65-DG65</f>
        <v>0</v>
      </c>
      <c r="DT65" s="319">
        <v>0</v>
      </c>
      <c r="DU65" s="319">
        <f>+DT65-DI65</f>
        <v>0</v>
      </c>
      <c r="DV65" s="319">
        <v>0</v>
      </c>
      <c r="DW65" s="319">
        <f>+DV65-DK65</f>
        <v>0</v>
      </c>
      <c r="DX65" s="833"/>
    </row>
    <row r="66" spans="1:128" s="146" customFormat="1" ht="18" customHeight="1" outlineLevel="3" thickBot="1" x14ac:dyDescent="0.25">
      <c r="B66" s="1022" t="str">
        <f>+C66&amp;D66</f>
        <v>A-2-0-3-50-9010</v>
      </c>
      <c r="C66" s="185" t="s">
        <v>492</v>
      </c>
      <c r="D66" s="175" t="s">
        <v>417</v>
      </c>
      <c r="E66" s="248" t="s">
        <v>392</v>
      </c>
      <c r="F66" s="163">
        <v>619059</v>
      </c>
      <c r="G66" s="161"/>
      <c r="H66" s="160"/>
      <c r="I66" s="183"/>
      <c r="J66" s="165"/>
      <c r="K66" s="160"/>
      <c r="L66" s="162"/>
      <c r="M66" s="160"/>
      <c r="N66" s="153"/>
      <c r="O66" s="160">
        <v>119059</v>
      </c>
      <c r="P66" s="154"/>
      <c r="Q66" s="162"/>
      <c r="R66" s="160"/>
      <c r="S66" s="183"/>
      <c r="T66" s="170">
        <v>1000000</v>
      </c>
      <c r="U66" s="170"/>
      <c r="V66" s="170"/>
      <c r="W66" s="170"/>
      <c r="X66" s="170"/>
      <c r="Y66" s="170"/>
      <c r="Z66" s="170"/>
      <c r="AA66" s="170"/>
      <c r="AB66" s="170"/>
      <c r="AC66" s="170"/>
      <c r="AD66" s="165"/>
      <c r="AE66" s="160">
        <f t="shared" si="100"/>
        <v>119059</v>
      </c>
      <c r="AF66" s="160">
        <f t="shared" si="100"/>
        <v>1000000</v>
      </c>
      <c r="AG66" s="163"/>
      <c r="AH66" s="162"/>
      <c r="AI66" s="160">
        <f>+-AG66+AH66</f>
        <v>0</v>
      </c>
      <c r="AJ66" s="162"/>
      <c r="AK66" s="167">
        <f>+F66-AE66+AF66+AI66</f>
        <v>1500000</v>
      </c>
      <c r="AL66" s="160"/>
      <c r="AM66" s="509">
        <f>+AL66+BA66</f>
        <v>865920</v>
      </c>
      <c r="AN66" s="167">
        <f>+AK66-AL66</f>
        <v>1500000</v>
      </c>
      <c r="AO66" s="164">
        <v>0</v>
      </c>
      <c r="AP66" s="162">
        <v>500000</v>
      </c>
      <c r="AQ66" s="160">
        <v>0</v>
      </c>
      <c r="AR66" s="160">
        <v>0</v>
      </c>
      <c r="AS66" s="160">
        <v>0</v>
      </c>
      <c r="AT66" s="160">
        <v>0</v>
      </c>
      <c r="AU66" s="160">
        <v>0</v>
      </c>
      <c r="AV66" s="172">
        <v>0</v>
      </c>
      <c r="AW66" s="172">
        <v>0</v>
      </c>
      <c r="AX66" s="172">
        <v>365920</v>
      </c>
      <c r="AY66" s="160"/>
      <c r="AZ66" s="160"/>
      <c r="BA66" s="430">
        <f>+SUM(AO66:AZ66)</f>
        <v>865920</v>
      </c>
      <c r="BB66" s="545">
        <v>0</v>
      </c>
      <c r="BC66" s="546">
        <v>500000</v>
      </c>
      <c r="BD66" s="167">
        <v>0</v>
      </c>
      <c r="BE66" s="196">
        <v>0</v>
      </c>
      <c r="BF66" s="172">
        <v>0</v>
      </c>
      <c r="BG66" s="172">
        <v>0</v>
      </c>
      <c r="BH66" s="172">
        <v>0</v>
      </c>
      <c r="BI66" s="172">
        <v>0</v>
      </c>
      <c r="BJ66" s="172">
        <v>0</v>
      </c>
      <c r="BK66" s="172">
        <v>365920</v>
      </c>
      <c r="BL66" s="172"/>
      <c r="BM66" s="510"/>
      <c r="BN66" s="160">
        <f>+SUM(BB66:BM66)</f>
        <v>865920</v>
      </c>
      <c r="BO66" s="163">
        <v>0</v>
      </c>
      <c r="BP66" s="162">
        <v>500000</v>
      </c>
      <c r="BQ66" s="160">
        <v>0</v>
      </c>
      <c r="BR66" s="183">
        <v>0</v>
      </c>
      <c r="BS66" s="170">
        <v>0</v>
      </c>
      <c r="BT66" s="170">
        <v>0</v>
      </c>
      <c r="BU66" s="170">
        <v>0</v>
      </c>
      <c r="BV66" s="170">
        <v>0</v>
      </c>
      <c r="BW66" s="170">
        <v>0</v>
      </c>
      <c r="BX66" s="170">
        <v>365920</v>
      </c>
      <c r="BY66" s="170"/>
      <c r="BZ66" s="165"/>
      <c r="CA66" s="160">
        <f>+SUM(BO66:BZ66)</f>
        <v>865920</v>
      </c>
      <c r="CB66" s="163">
        <v>0</v>
      </c>
      <c r="CC66" s="183">
        <v>500000</v>
      </c>
      <c r="CD66" s="170">
        <v>0</v>
      </c>
      <c r="CE66" s="170">
        <v>0</v>
      </c>
      <c r="CF66" s="170">
        <v>0</v>
      </c>
      <c r="CG66" s="172">
        <v>0</v>
      </c>
      <c r="CH66" s="170">
        <v>0</v>
      </c>
      <c r="CI66" s="170">
        <v>0</v>
      </c>
      <c r="CJ66" s="170">
        <v>0</v>
      </c>
      <c r="CK66" s="170">
        <v>365920</v>
      </c>
      <c r="CL66" s="170"/>
      <c r="CM66" s="170"/>
      <c r="CN66" s="166">
        <f>+SUM(CB66:CM66)</f>
        <v>865920</v>
      </c>
      <c r="CO66" s="163">
        <f>+AN66-BA66</f>
        <v>634080</v>
      </c>
      <c r="CP66" s="163">
        <f>+AN66-BA66</f>
        <v>634080</v>
      </c>
      <c r="CQ66" s="163">
        <f>+BA66-BN66</f>
        <v>0</v>
      </c>
      <c r="CR66" s="163">
        <f>+BN66-CA66</f>
        <v>0</v>
      </c>
      <c r="CS66" s="163">
        <f>+CA66-CN66</f>
        <v>0</v>
      </c>
      <c r="CT66" s="272">
        <f t="shared" si="13"/>
        <v>0.57728000000000002</v>
      </c>
      <c r="CU66" s="273">
        <f t="shared" si="14"/>
        <v>0.57728000000000002</v>
      </c>
      <c r="CV66" s="838"/>
      <c r="CW66" s="839"/>
      <c r="CX66" s="838"/>
      <c r="CY66" s="839"/>
      <c r="CZ66" s="839"/>
      <c r="DA66" s="839"/>
      <c r="DB66" s="840"/>
      <c r="DC66" s="830">
        <v>1500000</v>
      </c>
      <c r="DD66" s="830">
        <f>+DC66-AN66</f>
        <v>0</v>
      </c>
      <c r="DE66" s="830">
        <v>865920</v>
      </c>
      <c r="DF66" s="831">
        <f>+DE66-BA66</f>
        <v>0</v>
      </c>
      <c r="DG66" s="830">
        <v>865920</v>
      </c>
      <c r="DH66" s="832">
        <f>+DG66-BN66</f>
        <v>0</v>
      </c>
      <c r="DI66" s="830">
        <v>865920</v>
      </c>
      <c r="DJ66" s="831">
        <f>+DI66-CA66</f>
        <v>0</v>
      </c>
      <c r="DK66" s="830">
        <v>865920</v>
      </c>
      <c r="DL66" s="831">
        <f>+DK66-CN66</f>
        <v>0</v>
      </c>
      <c r="DM66" s="833"/>
      <c r="DN66" s="168"/>
      <c r="DO66" s="168"/>
      <c r="DP66" s="319">
        <v>500000</v>
      </c>
      <c r="DQ66" s="319">
        <f>+DC66-DP66</f>
        <v>1000000</v>
      </c>
      <c r="DR66" s="319">
        <v>500000</v>
      </c>
      <c r="DS66" s="319">
        <f>+DR66-DG66</f>
        <v>-365920</v>
      </c>
      <c r="DT66" s="319">
        <v>500000</v>
      </c>
      <c r="DU66" s="319">
        <f>+DT66-DI66</f>
        <v>-365920</v>
      </c>
      <c r="DV66" s="319">
        <v>500000</v>
      </c>
      <c r="DW66" s="319">
        <f>+DV66-DK66</f>
        <v>-365920</v>
      </c>
      <c r="DX66" s="833"/>
    </row>
    <row r="67" spans="1:128" s="639" customFormat="1" ht="20.25" customHeight="1" outlineLevel="2" thickBot="1" x14ac:dyDescent="0.3">
      <c r="A67" s="622"/>
      <c r="B67" s="1023"/>
      <c r="C67" s="641" t="s">
        <v>627</v>
      </c>
      <c r="D67" s="642" t="s">
        <v>417</v>
      </c>
      <c r="E67" s="643" t="s">
        <v>628</v>
      </c>
      <c r="F67" s="644">
        <f>+SUM(F68:F69)</f>
        <v>6190587</v>
      </c>
      <c r="G67" s="645">
        <f t="shared" ref="G67:BU67" si="101">+SUM(G68:G69)</f>
        <v>0</v>
      </c>
      <c r="H67" s="646">
        <f t="shared" si="101"/>
        <v>0</v>
      </c>
      <c r="I67" s="644">
        <f t="shared" si="101"/>
        <v>0</v>
      </c>
      <c r="J67" s="645">
        <f t="shared" si="101"/>
        <v>0</v>
      </c>
      <c r="K67" s="646">
        <f t="shared" si="101"/>
        <v>0</v>
      </c>
      <c r="L67" s="647">
        <f t="shared" si="101"/>
        <v>0</v>
      </c>
      <c r="M67" s="646">
        <f t="shared" si="101"/>
        <v>0</v>
      </c>
      <c r="N67" s="647">
        <f t="shared" si="101"/>
        <v>0</v>
      </c>
      <c r="O67" s="646">
        <f t="shared" si="101"/>
        <v>6190587</v>
      </c>
      <c r="P67" s="644">
        <f t="shared" si="101"/>
        <v>0</v>
      </c>
      <c r="Q67" s="647">
        <f t="shared" si="101"/>
        <v>0</v>
      </c>
      <c r="R67" s="646">
        <f t="shared" si="101"/>
        <v>0</v>
      </c>
      <c r="S67" s="644">
        <f t="shared" si="101"/>
        <v>0</v>
      </c>
      <c r="T67" s="646">
        <f t="shared" si="101"/>
        <v>0</v>
      </c>
      <c r="U67" s="646">
        <f t="shared" si="101"/>
        <v>0</v>
      </c>
      <c r="V67" s="646">
        <f t="shared" si="101"/>
        <v>0</v>
      </c>
      <c r="W67" s="646">
        <f t="shared" si="101"/>
        <v>0</v>
      </c>
      <c r="X67" s="646">
        <f t="shared" si="101"/>
        <v>0</v>
      </c>
      <c r="Y67" s="646">
        <f t="shared" si="101"/>
        <v>0</v>
      </c>
      <c r="Z67" s="646">
        <f t="shared" si="101"/>
        <v>0</v>
      </c>
      <c r="AA67" s="646">
        <f t="shared" si="101"/>
        <v>0</v>
      </c>
      <c r="AB67" s="646">
        <f t="shared" si="101"/>
        <v>0</v>
      </c>
      <c r="AC67" s="646">
        <f t="shared" si="101"/>
        <v>0</v>
      </c>
      <c r="AD67" s="645">
        <f t="shared" si="101"/>
        <v>0</v>
      </c>
      <c r="AE67" s="646">
        <f t="shared" si="101"/>
        <v>6190587</v>
      </c>
      <c r="AF67" s="646">
        <f t="shared" si="101"/>
        <v>0</v>
      </c>
      <c r="AG67" s="644">
        <f>+SUM(AG68:AG69)</f>
        <v>0</v>
      </c>
      <c r="AH67" s="647">
        <f>+SUM(AH68:AH69)</f>
        <v>0</v>
      </c>
      <c r="AI67" s="646">
        <f>+SUM(AI68:AI69)</f>
        <v>0</v>
      </c>
      <c r="AJ67" s="647">
        <f>+SUM(AJ68:AJ69)</f>
        <v>0</v>
      </c>
      <c r="AK67" s="646">
        <f t="shared" si="101"/>
        <v>0</v>
      </c>
      <c r="AL67" s="646">
        <f t="shared" si="101"/>
        <v>0</v>
      </c>
      <c r="AM67" s="646">
        <f t="shared" si="101"/>
        <v>0</v>
      </c>
      <c r="AN67" s="646">
        <f>+SUM(AN68:AN69)</f>
        <v>0</v>
      </c>
      <c r="AO67" s="646">
        <f t="shared" si="101"/>
        <v>0</v>
      </c>
      <c r="AP67" s="647">
        <f t="shared" si="101"/>
        <v>0</v>
      </c>
      <c r="AQ67" s="646">
        <f t="shared" si="101"/>
        <v>0</v>
      </c>
      <c r="AR67" s="646">
        <f t="shared" si="101"/>
        <v>0</v>
      </c>
      <c r="AS67" s="646">
        <f t="shared" si="101"/>
        <v>0</v>
      </c>
      <c r="AT67" s="646">
        <f t="shared" si="101"/>
        <v>0</v>
      </c>
      <c r="AU67" s="646">
        <f t="shared" si="101"/>
        <v>0</v>
      </c>
      <c r="AV67" s="646">
        <f t="shared" si="101"/>
        <v>0</v>
      </c>
      <c r="AW67" s="646">
        <f t="shared" si="101"/>
        <v>0</v>
      </c>
      <c r="AX67" s="646">
        <f t="shared" si="101"/>
        <v>0</v>
      </c>
      <c r="AY67" s="646">
        <f t="shared" si="101"/>
        <v>0</v>
      </c>
      <c r="AZ67" s="646">
        <f t="shared" si="101"/>
        <v>0</v>
      </c>
      <c r="BA67" s="646">
        <f t="shared" si="101"/>
        <v>0</v>
      </c>
      <c r="BB67" s="644">
        <f t="shared" si="101"/>
        <v>0</v>
      </c>
      <c r="BC67" s="647">
        <f t="shared" si="101"/>
        <v>0</v>
      </c>
      <c r="BD67" s="646">
        <f t="shared" si="101"/>
        <v>0</v>
      </c>
      <c r="BE67" s="644">
        <f t="shared" si="101"/>
        <v>0</v>
      </c>
      <c r="BF67" s="646">
        <f t="shared" si="101"/>
        <v>0</v>
      </c>
      <c r="BG67" s="646">
        <f t="shared" si="101"/>
        <v>0</v>
      </c>
      <c r="BH67" s="646">
        <f t="shared" si="101"/>
        <v>0</v>
      </c>
      <c r="BI67" s="646">
        <f t="shared" si="101"/>
        <v>0</v>
      </c>
      <c r="BJ67" s="646">
        <f t="shared" si="101"/>
        <v>0</v>
      </c>
      <c r="BK67" s="646">
        <f t="shared" si="101"/>
        <v>0</v>
      </c>
      <c r="BL67" s="646">
        <f t="shared" si="101"/>
        <v>0</v>
      </c>
      <c r="BM67" s="645">
        <f t="shared" si="101"/>
        <v>0</v>
      </c>
      <c r="BN67" s="646">
        <f t="shared" si="101"/>
        <v>0</v>
      </c>
      <c r="BO67" s="644">
        <f t="shared" si="101"/>
        <v>0</v>
      </c>
      <c r="BP67" s="647">
        <f t="shared" si="101"/>
        <v>0</v>
      </c>
      <c r="BQ67" s="646">
        <f t="shared" si="101"/>
        <v>0</v>
      </c>
      <c r="BR67" s="644">
        <f t="shared" si="101"/>
        <v>0</v>
      </c>
      <c r="BS67" s="646">
        <f t="shared" si="101"/>
        <v>0</v>
      </c>
      <c r="BT67" s="646">
        <f t="shared" si="101"/>
        <v>0</v>
      </c>
      <c r="BU67" s="646">
        <f t="shared" si="101"/>
        <v>0</v>
      </c>
      <c r="BV67" s="646">
        <f t="shared" ref="BV67:CS67" si="102">+SUM(BV68:BV69)</f>
        <v>0</v>
      </c>
      <c r="BW67" s="646">
        <f t="shared" si="102"/>
        <v>0</v>
      </c>
      <c r="BX67" s="646">
        <f t="shared" si="102"/>
        <v>0</v>
      </c>
      <c r="BY67" s="646">
        <f t="shared" si="102"/>
        <v>0</v>
      </c>
      <c r="BZ67" s="645">
        <f t="shared" si="102"/>
        <v>0</v>
      </c>
      <c r="CA67" s="646">
        <f t="shared" si="102"/>
        <v>0</v>
      </c>
      <c r="CB67" s="644">
        <f t="shared" si="102"/>
        <v>0</v>
      </c>
      <c r="CC67" s="644">
        <f t="shared" si="102"/>
        <v>0</v>
      </c>
      <c r="CD67" s="646">
        <f t="shared" si="102"/>
        <v>0</v>
      </c>
      <c r="CE67" s="646">
        <f t="shared" si="102"/>
        <v>0</v>
      </c>
      <c r="CF67" s="646">
        <f t="shared" si="102"/>
        <v>0</v>
      </c>
      <c r="CG67" s="646">
        <f t="shared" si="102"/>
        <v>0</v>
      </c>
      <c r="CH67" s="646">
        <f t="shared" si="102"/>
        <v>0</v>
      </c>
      <c r="CI67" s="646">
        <f t="shared" si="102"/>
        <v>0</v>
      </c>
      <c r="CJ67" s="646">
        <f t="shared" si="102"/>
        <v>0</v>
      </c>
      <c r="CK67" s="646">
        <f t="shared" si="102"/>
        <v>0</v>
      </c>
      <c r="CL67" s="646">
        <f t="shared" si="102"/>
        <v>0</v>
      </c>
      <c r="CM67" s="646">
        <f t="shared" si="102"/>
        <v>0</v>
      </c>
      <c r="CN67" s="646">
        <f t="shared" si="102"/>
        <v>0</v>
      </c>
      <c r="CO67" s="644">
        <f t="shared" si="12"/>
        <v>0</v>
      </c>
      <c r="CP67" s="644">
        <f t="shared" si="102"/>
        <v>0</v>
      </c>
      <c r="CQ67" s="644">
        <f t="shared" si="102"/>
        <v>0</v>
      </c>
      <c r="CR67" s="644">
        <f t="shared" si="102"/>
        <v>0</v>
      </c>
      <c r="CS67" s="644">
        <f t="shared" si="102"/>
        <v>0</v>
      </c>
      <c r="CT67" s="648">
        <f t="shared" si="13"/>
        <v>0</v>
      </c>
      <c r="CU67" s="649">
        <f t="shared" si="14"/>
        <v>0</v>
      </c>
      <c r="CV67" s="888">
        <f>IFERROR(BN67/$BN$62,0)</f>
        <v>0</v>
      </c>
      <c r="CW67" s="900"/>
      <c r="CX67" s="888">
        <f>IFERROR(BK67/$BK$62,0)</f>
        <v>0</v>
      </c>
      <c r="CY67" s="900"/>
      <c r="CZ67" s="900"/>
      <c r="DA67" s="900"/>
      <c r="DB67" s="479"/>
      <c r="DC67" s="634"/>
      <c r="DD67" s="635"/>
      <c r="DE67" s="636"/>
      <c r="DF67" s="635"/>
      <c r="DG67" s="636"/>
      <c r="DH67" s="637"/>
      <c r="DI67" s="638"/>
      <c r="DJ67" s="635"/>
      <c r="DK67" s="636"/>
      <c r="DL67" s="635"/>
      <c r="DN67" s="634"/>
      <c r="DO67" s="634"/>
      <c r="DP67" s="634"/>
      <c r="DQ67" s="634"/>
      <c r="DR67" s="634"/>
      <c r="DS67" s="640"/>
      <c r="DT67" s="634"/>
      <c r="DU67" s="634"/>
      <c r="DV67" s="634"/>
      <c r="DW67" s="634"/>
    </row>
    <row r="68" spans="1:128" s="146" customFormat="1" ht="18" customHeight="1" outlineLevel="3" x14ac:dyDescent="0.2">
      <c r="B68" s="1022" t="str">
        <f>+C68&amp;D68</f>
        <v>A-2-0-3-51-110</v>
      </c>
      <c r="C68" s="185" t="s">
        <v>493</v>
      </c>
      <c r="D68" s="175" t="s">
        <v>417</v>
      </c>
      <c r="E68" s="248" t="s">
        <v>393</v>
      </c>
      <c r="F68" s="163">
        <v>1190587</v>
      </c>
      <c r="G68" s="161"/>
      <c r="H68" s="160"/>
      <c r="I68" s="183"/>
      <c r="J68" s="165"/>
      <c r="K68" s="160"/>
      <c r="L68" s="162"/>
      <c r="M68" s="160"/>
      <c r="N68" s="153"/>
      <c r="O68" s="160">
        <v>1190587</v>
      </c>
      <c r="P68" s="154"/>
      <c r="Q68" s="162"/>
      <c r="R68" s="160"/>
      <c r="S68" s="183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65"/>
      <c r="AE68" s="160">
        <f>+G68+I68+K68+M68+O68+Q68+S68+U68+W68+Y68+AA68+AC68</f>
        <v>1190587</v>
      </c>
      <c r="AF68" s="160">
        <f>+H68+J68+L68+N68+P68+R68+T68+V68+X68+Z68+AB68+AD68</f>
        <v>0</v>
      </c>
      <c r="AG68" s="163"/>
      <c r="AH68" s="162"/>
      <c r="AI68" s="160">
        <f>+-AG68+AH68</f>
        <v>0</v>
      </c>
      <c r="AJ68" s="162"/>
      <c r="AK68" s="167">
        <f>+F68-AE68+AF68+AI68</f>
        <v>0</v>
      </c>
      <c r="AL68" s="160"/>
      <c r="AM68" s="509">
        <f>+AL68+BA68</f>
        <v>0</v>
      </c>
      <c r="AN68" s="167">
        <f>+AK68-AL68</f>
        <v>0</v>
      </c>
      <c r="AO68" s="164">
        <v>0</v>
      </c>
      <c r="AP68" s="162">
        <v>0</v>
      </c>
      <c r="AQ68" s="160">
        <v>0</v>
      </c>
      <c r="AR68" s="160">
        <v>0</v>
      </c>
      <c r="AS68" s="160">
        <v>0</v>
      </c>
      <c r="AT68" s="160">
        <v>0</v>
      </c>
      <c r="AU68" s="160">
        <v>0</v>
      </c>
      <c r="AV68" s="172">
        <v>0</v>
      </c>
      <c r="AW68" s="172">
        <v>0</v>
      </c>
      <c r="AX68" s="172">
        <v>0</v>
      </c>
      <c r="AY68" s="160"/>
      <c r="AZ68" s="160"/>
      <c r="BA68" s="430">
        <f>+SUM(AO68:AZ68)</f>
        <v>0</v>
      </c>
      <c r="BB68" s="545">
        <v>0</v>
      </c>
      <c r="BC68" s="546">
        <v>0</v>
      </c>
      <c r="BD68" s="167">
        <v>0</v>
      </c>
      <c r="BE68" s="196">
        <v>0</v>
      </c>
      <c r="BF68" s="172">
        <v>0</v>
      </c>
      <c r="BG68" s="172">
        <v>0</v>
      </c>
      <c r="BH68" s="172">
        <v>0</v>
      </c>
      <c r="BI68" s="172">
        <v>0</v>
      </c>
      <c r="BJ68" s="172">
        <v>0</v>
      </c>
      <c r="BK68" s="172">
        <v>0</v>
      </c>
      <c r="BL68" s="172"/>
      <c r="BM68" s="510"/>
      <c r="BN68" s="160">
        <f>+SUM(BB68:BM68)</f>
        <v>0</v>
      </c>
      <c r="BO68" s="163">
        <v>0</v>
      </c>
      <c r="BP68" s="162">
        <v>0</v>
      </c>
      <c r="BQ68" s="160">
        <v>0</v>
      </c>
      <c r="BR68" s="183">
        <v>0</v>
      </c>
      <c r="BS68" s="170">
        <v>0</v>
      </c>
      <c r="BT68" s="170">
        <v>0</v>
      </c>
      <c r="BU68" s="170">
        <v>0</v>
      </c>
      <c r="BV68" s="170">
        <v>0</v>
      </c>
      <c r="BW68" s="170">
        <v>0</v>
      </c>
      <c r="BX68" s="170">
        <v>0</v>
      </c>
      <c r="BY68" s="170"/>
      <c r="BZ68" s="165"/>
      <c r="CA68" s="160">
        <f>+SUM(BO68:BZ68)</f>
        <v>0</v>
      </c>
      <c r="CB68" s="163">
        <v>0</v>
      </c>
      <c r="CC68" s="183">
        <v>0</v>
      </c>
      <c r="CD68" s="170">
        <v>0</v>
      </c>
      <c r="CE68" s="170">
        <v>0</v>
      </c>
      <c r="CF68" s="170">
        <v>0</v>
      </c>
      <c r="CG68" s="172">
        <v>0</v>
      </c>
      <c r="CH68" s="170">
        <v>0</v>
      </c>
      <c r="CI68" s="170">
        <v>0</v>
      </c>
      <c r="CJ68" s="170">
        <v>0</v>
      </c>
      <c r="CK68" s="170">
        <v>0</v>
      </c>
      <c r="CL68" s="170"/>
      <c r="CM68" s="170"/>
      <c r="CN68" s="166">
        <f>+SUM(CB68:CM68)</f>
        <v>0</v>
      </c>
      <c r="CO68" s="163">
        <f>+AN68-BA68</f>
        <v>0</v>
      </c>
      <c r="CP68" s="163">
        <f>+AN68-BA68</f>
        <v>0</v>
      </c>
      <c r="CQ68" s="163">
        <f>+BA68-BN68</f>
        <v>0</v>
      </c>
      <c r="CR68" s="163">
        <f>+BN68-CA68</f>
        <v>0</v>
      </c>
      <c r="CS68" s="163">
        <f>+CA68-CN68</f>
        <v>0</v>
      </c>
      <c r="CT68" s="272">
        <f t="shared" si="13"/>
        <v>0</v>
      </c>
      <c r="CU68" s="273">
        <f t="shared" si="14"/>
        <v>0</v>
      </c>
      <c r="CV68" s="838"/>
      <c r="CW68" s="839"/>
      <c r="CX68" s="838"/>
      <c r="CY68" s="839"/>
      <c r="CZ68" s="839"/>
      <c r="DA68" s="839"/>
      <c r="DB68" s="840"/>
      <c r="DC68" s="830">
        <v>0</v>
      </c>
      <c r="DD68" s="830">
        <f>+DC68-AN68</f>
        <v>0</v>
      </c>
      <c r="DE68" s="830">
        <v>0</v>
      </c>
      <c r="DF68" s="831">
        <f>+DE68-BA68</f>
        <v>0</v>
      </c>
      <c r="DG68" s="830">
        <v>0</v>
      </c>
      <c r="DH68" s="832">
        <f>+DG68-BN68</f>
        <v>0</v>
      </c>
      <c r="DI68" s="830">
        <v>0</v>
      </c>
      <c r="DJ68" s="831">
        <f>+DI68-CA68</f>
        <v>0</v>
      </c>
      <c r="DK68" s="830">
        <v>0</v>
      </c>
      <c r="DL68" s="831">
        <f>+DK68-CN68</f>
        <v>0</v>
      </c>
      <c r="DM68" s="833"/>
      <c r="DN68" s="168"/>
      <c r="DO68" s="168"/>
      <c r="DP68" s="319">
        <v>0</v>
      </c>
      <c r="DQ68" s="319">
        <f>+DC68-DP68</f>
        <v>0</v>
      </c>
      <c r="DR68" s="319">
        <v>0</v>
      </c>
      <c r="DS68" s="319">
        <f>+DR68-DG68</f>
        <v>0</v>
      </c>
      <c r="DT68" s="319">
        <v>0</v>
      </c>
      <c r="DU68" s="319">
        <f>+DT68-DI68</f>
        <v>0</v>
      </c>
      <c r="DV68" s="319">
        <v>0</v>
      </c>
      <c r="DW68" s="319">
        <f>+DV68-DK68</f>
        <v>0</v>
      </c>
      <c r="DX68" s="833"/>
    </row>
    <row r="69" spans="1:128" s="146" customFormat="1" ht="18" customHeight="1" outlineLevel="3" x14ac:dyDescent="0.2">
      <c r="B69" s="1022" t="str">
        <f>+C69&amp;D69</f>
        <v>A-2-0-3-51-210</v>
      </c>
      <c r="C69" s="185" t="s">
        <v>494</v>
      </c>
      <c r="D69" s="175" t="s">
        <v>417</v>
      </c>
      <c r="E69" s="248" t="s">
        <v>394</v>
      </c>
      <c r="F69" s="163">
        <v>5000000</v>
      </c>
      <c r="G69" s="161"/>
      <c r="H69" s="160"/>
      <c r="I69" s="183"/>
      <c r="J69" s="165"/>
      <c r="K69" s="160"/>
      <c r="L69" s="162"/>
      <c r="M69" s="160"/>
      <c r="N69" s="153"/>
      <c r="O69" s="160">
        <v>5000000</v>
      </c>
      <c r="P69" s="154"/>
      <c r="Q69" s="162"/>
      <c r="R69" s="160"/>
      <c r="S69" s="183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65"/>
      <c r="AE69" s="160">
        <f>+G69+I69+K69+M69+O69+Q69+S69+U69+W69+Y69+AA69+AC69</f>
        <v>5000000</v>
      </c>
      <c r="AF69" s="160">
        <f>+H69+J69+L69+N69+P69+R69+T69+V69+X69+Z69+AB69+AD69</f>
        <v>0</v>
      </c>
      <c r="AG69" s="163"/>
      <c r="AH69" s="162"/>
      <c r="AI69" s="160">
        <f>+-AG69+AH69</f>
        <v>0</v>
      </c>
      <c r="AJ69" s="162"/>
      <c r="AK69" s="167">
        <f>+F69-AE69+AF69+AI69</f>
        <v>0</v>
      </c>
      <c r="AL69" s="160"/>
      <c r="AM69" s="509">
        <f>+AL69+BA69</f>
        <v>0</v>
      </c>
      <c r="AN69" s="167">
        <f>+AK69-AL69</f>
        <v>0</v>
      </c>
      <c r="AO69" s="164">
        <v>0</v>
      </c>
      <c r="AP69" s="162">
        <v>0</v>
      </c>
      <c r="AQ69" s="160">
        <v>0</v>
      </c>
      <c r="AR69" s="160">
        <v>0</v>
      </c>
      <c r="AS69" s="160">
        <v>0</v>
      </c>
      <c r="AT69" s="160">
        <v>0</v>
      </c>
      <c r="AU69" s="160">
        <v>0</v>
      </c>
      <c r="AV69" s="172">
        <v>0</v>
      </c>
      <c r="AW69" s="172">
        <v>0</v>
      </c>
      <c r="AX69" s="172">
        <v>0</v>
      </c>
      <c r="AY69" s="160"/>
      <c r="AZ69" s="160"/>
      <c r="BA69" s="430">
        <f>+SUM(AO69:AZ69)</f>
        <v>0</v>
      </c>
      <c r="BB69" s="545">
        <v>0</v>
      </c>
      <c r="BC69" s="546">
        <v>0</v>
      </c>
      <c r="BD69" s="167">
        <v>0</v>
      </c>
      <c r="BE69" s="196">
        <v>0</v>
      </c>
      <c r="BF69" s="172">
        <v>0</v>
      </c>
      <c r="BG69" s="172">
        <v>0</v>
      </c>
      <c r="BH69" s="172">
        <v>0</v>
      </c>
      <c r="BI69" s="172">
        <v>0</v>
      </c>
      <c r="BJ69" s="172">
        <v>0</v>
      </c>
      <c r="BK69" s="172">
        <v>0</v>
      </c>
      <c r="BL69" s="172"/>
      <c r="BM69" s="510"/>
      <c r="BN69" s="160">
        <f>+SUM(BB69:BM69)</f>
        <v>0</v>
      </c>
      <c r="BO69" s="509">
        <v>0</v>
      </c>
      <c r="BP69" s="172">
        <v>0</v>
      </c>
      <c r="BQ69" s="172">
        <v>0</v>
      </c>
      <c r="BR69" s="172">
        <v>0</v>
      </c>
      <c r="BS69" s="172">
        <v>0</v>
      </c>
      <c r="BT69" s="170">
        <v>0</v>
      </c>
      <c r="BU69" s="170">
        <v>0</v>
      </c>
      <c r="BV69" s="170">
        <v>0</v>
      </c>
      <c r="BW69" s="170">
        <v>0</v>
      </c>
      <c r="BX69" s="170">
        <v>0</v>
      </c>
      <c r="BY69" s="170"/>
      <c r="BZ69" s="165"/>
      <c r="CA69" s="160">
        <f>+SUM(BO69:BZ69)</f>
        <v>0</v>
      </c>
      <c r="CB69" s="163">
        <v>0</v>
      </c>
      <c r="CC69" s="183">
        <v>0</v>
      </c>
      <c r="CD69" s="170">
        <v>0</v>
      </c>
      <c r="CE69" s="170">
        <v>0</v>
      </c>
      <c r="CF69" s="170">
        <v>0</v>
      </c>
      <c r="CG69" s="172">
        <v>0</v>
      </c>
      <c r="CH69" s="170">
        <v>0</v>
      </c>
      <c r="CI69" s="170">
        <v>0</v>
      </c>
      <c r="CJ69" s="170">
        <v>0</v>
      </c>
      <c r="CK69" s="170">
        <v>0</v>
      </c>
      <c r="CL69" s="170"/>
      <c r="CM69" s="170"/>
      <c r="CN69" s="166">
        <f>+SUM(CB69:CM69)</f>
        <v>0</v>
      </c>
      <c r="CO69" s="163">
        <f>+AN69-BA69</f>
        <v>0</v>
      </c>
      <c r="CP69" s="163">
        <f>+AN69-BA69</f>
        <v>0</v>
      </c>
      <c r="CQ69" s="163">
        <f>+BA69-BN69</f>
        <v>0</v>
      </c>
      <c r="CR69" s="163">
        <f>+BN69-CA69</f>
        <v>0</v>
      </c>
      <c r="CS69" s="163">
        <f>+CA69-CN69</f>
        <v>0</v>
      </c>
      <c r="CT69" s="272">
        <f t="shared" si="13"/>
        <v>0</v>
      </c>
      <c r="CU69" s="273">
        <f t="shared" si="14"/>
        <v>0</v>
      </c>
      <c r="CV69" s="838"/>
      <c r="CW69" s="839"/>
      <c r="CX69" s="838"/>
      <c r="CY69" s="839"/>
      <c r="CZ69" s="839"/>
      <c r="DA69" s="839"/>
      <c r="DB69" s="840"/>
      <c r="DC69" s="830">
        <v>0</v>
      </c>
      <c r="DD69" s="830">
        <f>+DC69-AN69</f>
        <v>0</v>
      </c>
      <c r="DE69" s="830">
        <v>0</v>
      </c>
      <c r="DF69" s="831">
        <f>+DE69-BA69</f>
        <v>0</v>
      </c>
      <c r="DG69" s="830">
        <v>0</v>
      </c>
      <c r="DH69" s="832">
        <f>+DG69-BN69</f>
        <v>0</v>
      </c>
      <c r="DI69" s="830">
        <v>0</v>
      </c>
      <c r="DJ69" s="831">
        <f>+DI69-CA69</f>
        <v>0</v>
      </c>
      <c r="DK69" s="830">
        <v>0</v>
      </c>
      <c r="DL69" s="831">
        <f>+DK69-CN69</f>
        <v>0</v>
      </c>
      <c r="DM69" s="834"/>
      <c r="DN69" s="168"/>
      <c r="DO69" s="168"/>
      <c r="DP69" s="319">
        <v>0</v>
      </c>
      <c r="DQ69" s="319">
        <f>+DC69-DP69</f>
        <v>0</v>
      </c>
      <c r="DR69" s="319">
        <v>0</v>
      </c>
      <c r="DS69" s="319">
        <f>+DR69-DG69</f>
        <v>0</v>
      </c>
      <c r="DT69" s="319">
        <v>0</v>
      </c>
      <c r="DU69" s="319">
        <f>+DT69-DI69</f>
        <v>0</v>
      </c>
      <c r="DV69" s="319">
        <v>0</v>
      </c>
      <c r="DW69" s="319">
        <f>+DV69-DK69</f>
        <v>0</v>
      </c>
      <c r="DX69" s="833"/>
    </row>
    <row r="70" spans="1:128" s="639" customFormat="1" ht="20.25" customHeight="1" outlineLevel="1" thickBot="1" x14ac:dyDescent="0.3">
      <c r="A70" s="622"/>
      <c r="B70" s="1023"/>
      <c r="C70" s="641" t="s">
        <v>629</v>
      </c>
      <c r="D70" s="642" t="s">
        <v>417</v>
      </c>
      <c r="E70" s="643" t="s">
        <v>630</v>
      </c>
      <c r="F70" s="644">
        <f t="shared" ref="F70:K70" si="103">+F71+F79+F82+F92+F101+F105+F108+F114+F118+F120+F123+F128+F129+F133</f>
        <v>14031050000</v>
      </c>
      <c r="G70" s="644">
        <f t="shared" si="103"/>
        <v>245000000</v>
      </c>
      <c r="H70" s="644">
        <f t="shared" si="103"/>
        <v>245000000</v>
      </c>
      <c r="I70" s="644">
        <f t="shared" si="103"/>
        <v>340000000</v>
      </c>
      <c r="J70" s="647">
        <f t="shared" si="103"/>
        <v>340000000</v>
      </c>
      <c r="K70" s="646">
        <f t="shared" si="103"/>
        <v>22295692</v>
      </c>
      <c r="L70" s="647">
        <f>+L71+L79+L82+L92+L101+L105+L108+L114+L118+L120+L123+L128+L129+L133</f>
        <v>2782295692</v>
      </c>
      <c r="M70" s="646">
        <f t="shared" ref="M70:BZ70" si="104">+M71+M79+M82+M92+M101+M105+M108+M114+M118+M120+M123+M128+M129+M133</f>
        <v>95000000</v>
      </c>
      <c r="N70" s="647">
        <f t="shared" si="104"/>
        <v>95000000</v>
      </c>
      <c r="O70" s="646">
        <f t="shared" si="104"/>
        <v>272000000</v>
      </c>
      <c r="P70" s="644">
        <f t="shared" si="104"/>
        <v>236000000</v>
      </c>
      <c r="Q70" s="647">
        <f t="shared" si="104"/>
        <v>71000000</v>
      </c>
      <c r="R70" s="646">
        <f t="shared" si="104"/>
        <v>71000000</v>
      </c>
      <c r="S70" s="644">
        <f t="shared" si="104"/>
        <v>293000000</v>
      </c>
      <c r="T70" s="644">
        <f t="shared" si="104"/>
        <v>293000000</v>
      </c>
      <c r="U70" s="644">
        <f t="shared" si="104"/>
        <v>397278553</v>
      </c>
      <c r="V70" s="644">
        <f t="shared" si="104"/>
        <v>397278553</v>
      </c>
      <c r="W70" s="644">
        <f t="shared" si="104"/>
        <v>0</v>
      </c>
      <c r="X70" s="644">
        <f t="shared" si="104"/>
        <v>0</v>
      </c>
      <c r="Y70" s="644">
        <f t="shared" si="104"/>
        <v>89900000</v>
      </c>
      <c r="Z70" s="644">
        <f t="shared" si="104"/>
        <v>89900000</v>
      </c>
      <c r="AA70" s="644">
        <f t="shared" si="104"/>
        <v>0</v>
      </c>
      <c r="AB70" s="644">
        <f t="shared" si="104"/>
        <v>0</v>
      </c>
      <c r="AC70" s="644">
        <f t="shared" si="104"/>
        <v>0</v>
      </c>
      <c r="AD70" s="647">
        <f t="shared" si="104"/>
        <v>0</v>
      </c>
      <c r="AE70" s="646">
        <f t="shared" si="104"/>
        <v>1825474245</v>
      </c>
      <c r="AF70" s="644">
        <f t="shared" si="104"/>
        <v>4549474245</v>
      </c>
      <c r="AG70" s="644">
        <f>+AG71+AG79+AG82+AG92+AG101+AG105+AG108+AG114+AG118+AG120+AG123+AG128+AG129</f>
        <v>2701552500</v>
      </c>
      <c r="AH70" s="647">
        <f>+AH71+AH79+AH82+AH92+AH101+AH105+AH108+AH114+AH118+AH120+AH123+AH128+AH129+AH133</f>
        <v>800000000</v>
      </c>
      <c r="AI70" s="646">
        <f>+AI71+AI79+AI82+AI92+AI101+AI105+AI108+AI114+AI118+AI120+AI123+AI128+AI129+AI133</f>
        <v>-1901552500</v>
      </c>
      <c r="AJ70" s="647">
        <f>+AJ71+AJ79+AJ82+AJ92+AJ101+AJ105+AJ108+AJ114+AJ118+AJ120+AJ123+AJ128+AJ129+AJ133</f>
        <v>0</v>
      </c>
      <c r="AK70" s="646">
        <f t="shared" si="104"/>
        <v>14853497500</v>
      </c>
      <c r="AL70" s="646">
        <f t="shared" si="104"/>
        <v>0</v>
      </c>
      <c r="AM70" s="646">
        <f t="shared" si="104"/>
        <v>14023445938.24</v>
      </c>
      <c r="AN70" s="646">
        <f t="shared" si="104"/>
        <v>14853497500</v>
      </c>
      <c r="AO70" s="646">
        <f t="shared" si="104"/>
        <v>8744943577.9599991</v>
      </c>
      <c r="AP70" s="647">
        <f t="shared" si="104"/>
        <v>889486325.12</v>
      </c>
      <c r="AQ70" s="646">
        <f t="shared" si="104"/>
        <v>706603150</v>
      </c>
      <c r="AR70" s="646">
        <f t="shared" si="104"/>
        <v>912225082</v>
      </c>
      <c r="AS70" s="646">
        <f t="shared" si="104"/>
        <v>1120113401.1599998</v>
      </c>
      <c r="AT70" s="646">
        <f t="shared" si="104"/>
        <v>443427846</v>
      </c>
      <c r="AU70" s="646">
        <f t="shared" si="104"/>
        <v>225290646</v>
      </c>
      <c r="AV70" s="646">
        <f t="shared" si="104"/>
        <v>647979084</v>
      </c>
      <c r="AW70" s="646">
        <f t="shared" si="104"/>
        <v>207674210</v>
      </c>
      <c r="AX70" s="646">
        <f t="shared" si="104"/>
        <v>125702616</v>
      </c>
      <c r="AY70" s="646">
        <f t="shared" si="104"/>
        <v>0</v>
      </c>
      <c r="AZ70" s="646">
        <f t="shared" si="104"/>
        <v>0</v>
      </c>
      <c r="BA70" s="644">
        <f t="shared" si="104"/>
        <v>14023445938.24</v>
      </c>
      <c r="BB70" s="644">
        <f t="shared" si="104"/>
        <v>6700355886.96</v>
      </c>
      <c r="BC70" s="647">
        <f t="shared" si="104"/>
        <v>616715934</v>
      </c>
      <c r="BD70" s="646">
        <f t="shared" si="104"/>
        <v>644009282.5</v>
      </c>
      <c r="BE70" s="644">
        <f t="shared" si="104"/>
        <v>897491452.75999999</v>
      </c>
      <c r="BF70" s="644">
        <f t="shared" si="104"/>
        <v>386750033.19</v>
      </c>
      <c r="BG70" s="644">
        <f t="shared" si="104"/>
        <v>595932552.64999998</v>
      </c>
      <c r="BH70" s="644">
        <f t="shared" si="104"/>
        <v>1299815236</v>
      </c>
      <c r="BI70" s="644">
        <f t="shared" si="104"/>
        <v>524947303.12</v>
      </c>
      <c r="BJ70" s="644">
        <f t="shared" si="104"/>
        <v>382093187</v>
      </c>
      <c r="BK70" s="644">
        <f t="shared" si="104"/>
        <v>758672308</v>
      </c>
      <c r="BL70" s="644">
        <f t="shared" si="104"/>
        <v>0</v>
      </c>
      <c r="BM70" s="647">
        <f t="shared" si="104"/>
        <v>0</v>
      </c>
      <c r="BN70" s="646">
        <f t="shared" si="104"/>
        <v>12806783176.18</v>
      </c>
      <c r="BO70" s="644">
        <f t="shared" si="104"/>
        <v>249777063</v>
      </c>
      <c r="BP70" s="647">
        <f t="shared" si="104"/>
        <v>486828656.71000004</v>
      </c>
      <c r="BQ70" s="646">
        <f t="shared" si="104"/>
        <v>1019026744.5</v>
      </c>
      <c r="BR70" s="644">
        <f t="shared" si="104"/>
        <v>873030608</v>
      </c>
      <c r="BS70" s="644">
        <f t="shared" si="104"/>
        <v>945218619</v>
      </c>
      <c r="BT70" s="644">
        <f t="shared" si="104"/>
        <v>1117038327</v>
      </c>
      <c r="BU70" s="644">
        <f t="shared" si="104"/>
        <v>1101112967</v>
      </c>
      <c r="BV70" s="644">
        <f t="shared" si="104"/>
        <v>1121202562</v>
      </c>
      <c r="BW70" s="644">
        <f t="shared" si="104"/>
        <v>1106214635</v>
      </c>
      <c r="BX70" s="644">
        <f t="shared" si="104"/>
        <v>1060980238.65</v>
      </c>
      <c r="BY70" s="644">
        <f t="shared" si="104"/>
        <v>0</v>
      </c>
      <c r="BZ70" s="647">
        <f t="shared" si="104"/>
        <v>0</v>
      </c>
      <c r="CA70" s="646">
        <f>+CA71+CA79+CA82+CA92+CA101+CA105+CA108+CA114+CA118+CA120+CA123+CA128+CA129+CA133</f>
        <v>9346034988.8600006</v>
      </c>
      <c r="CB70" s="644">
        <f t="shared" ref="CB70:CS70" si="105">+CB71+CB79+CB82+CB92+CB101+CB105+CB108+CB114+CB118+CB120+CB123+CB128+CB129+CB133</f>
        <v>208106528</v>
      </c>
      <c r="CC70" s="644">
        <f t="shared" si="105"/>
        <v>507015699.71000004</v>
      </c>
      <c r="CD70" s="644">
        <f>+CD71+CD79+CD82+CD92+CD101+CD105+CD108+CD114+CD118+CD120+CD123+CD128+CD129+CD133</f>
        <v>1036861925.5</v>
      </c>
      <c r="CE70" s="644">
        <f t="shared" si="105"/>
        <v>850477970</v>
      </c>
      <c r="CF70" s="644">
        <f t="shared" si="105"/>
        <v>936564991</v>
      </c>
      <c r="CG70" s="644">
        <f t="shared" si="105"/>
        <v>1151892904</v>
      </c>
      <c r="CH70" s="644">
        <f t="shared" si="105"/>
        <v>1101112967</v>
      </c>
      <c r="CI70" s="644">
        <f t="shared" si="105"/>
        <v>1121202562</v>
      </c>
      <c r="CJ70" s="644">
        <f>+CJ71+CJ79+CJ82+CJ92+CJ101+CJ105+CJ108+CJ114+CJ118+CJ120+CJ123+CJ128+CJ129+CJ133</f>
        <v>1101547427</v>
      </c>
      <c r="CK70" s="644">
        <f t="shared" si="105"/>
        <v>1325100121.6500001</v>
      </c>
      <c r="CL70" s="644">
        <f t="shared" si="105"/>
        <v>0</v>
      </c>
      <c r="CM70" s="644">
        <f t="shared" si="105"/>
        <v>0</v>
      </c>
      <c r="CN70" s="644">
        <f t="shared" si="105"/>
        <v>9339883095.8600006</v>
      </c>
      <c r="CO70" s="644">
        <f t="shared" si="12"/>
        <v>830051561.76000023</v>
      </c>
      <c r="CP70" s="644">
        <f t="shared" si="105"/>
        <v>830051561.75999999</v>
      </c>
      <c r="CQ70" s="644">
        <f t="shared" si="105"/>
        <v>1216662762.0599999</v>
      </c>
      <c r="CR70" s="644">
        <f t="shared" si="105"/>
        <v>3460403278.3200002</v>
      </c>
      <c r="CS70" s="644">
        <f t="shared" si="105"/>
        <v>6151893</v>
      </c>
      <c r="CT70" s="648">
        <f t="shared" si="13"/>
        <v>0.94411743350278277</v>
      </c>
      <c r="CU70" s="649">
        <f t="shared" si="14"/>
        <v>0.86220657297582604</v>
      </c>
      <c r="CV70" s="898">
        <f>+BN70/$BN$60</f>
        <v>0.97568921209232851</v>
      </c>
      <c r="CW70" s="899"/>
      <c r="CX70" s="898">
        <f>+BK70/$BK$60</f>
        <v>0.99951791624387065</v>
      </c>
      <c r="CY70" s="899"/>
      <c r="CZ70" s="899"/>
      <c r="DA70" s="899"/>
      <c r="DB70" s="633"/>
      <c r="DC70" s="634"/>
      <c r="DD70" s="635"/>
      <c r="DE70" s="636"/>
      <c r="DF70" s="635"/>
      <c r="DG70" s="636"/>
      <c r="DH70" s="637"/>
      <c r="DI70" s="638"/>
      <c r="DJ70" s="635"/>
      <c r="DK70" s="636"/>
      <c r="DL70" s="635"/>
      <c r="DN70" s="634"/>
      <c r="DO70" s="634"/>
      <c r="DP70" s="634"/>
      <c r="DQ70" s="634"/>
      <c r="DR70" s="634"/>
      <c r="DS70" s="640"/>
      <c r="DT70" s="634"/>
      <c r="DU70" s="634"/>
      <c r="DV70" s="634"/>
      <c r="DW70" s="634"/>
    </row>
    <row r="71" spans="1:128" s="485" customFormat="1" ht="20.25" customHeight="1" outlineLevel="1" thickBot="1" x14ac:dyDescent="0.3">
      <c r="A71" s="466"/>
      <c r="B71" s="1023"/>
      <c r="C71" s="468" t="s">
        <v>631</v>
      </c>
      <c r="D71" s="469" t="s">
        <v>417</v>
      </c>
      <c r="E71" s="470" t="s">
        <v>633</v>
      </c>
      <c r="F71" s="650">
        <f>+SUM(F72:F78)</f>
        <v>1022000000</v>
      </c>
      <c r="G71" s="472">
        <f t="shared" ref="G71:BU71" si="106">+SUM(G72:G78)</f>
        <v>0</v>
      </c>
      <c r="H71" s="471">
        <f t="shared" si="106"/>
        <v>0</v>
      </c>
      <c r="I71" s="650">
        <f t="shared" si="106"/>
        <v>0</v>
      </c>
      <c r="J71" s="472">
        <f t="shared" si="106"/>
        <v>0</v>
      </c>
      <c r="K71" s="471">
        <f t="shared" si="106"/>
        <v>0</v>
      </c>
      <c r="L71" s="651">
        <f t="shared" si="106"/>
        <v>730000000</v>
      </c>
      <c r="M71" s="471">
        <f t="shared" si="106"/>
        <v>80000000</v>
      </c>
      <c r="N71" s="651">
        <f t="shared" si="106"/>
        <v>0</v>
      </c>
      <c r="O71" s="471">
        <f t="shared" si="106"/>
        <v>272000000</v>
      </c>
      <c r="P71" s="650">
        <f t="shared" si="106"/>
        <v>1000000</v>
      </c>
      <c r="Q71" s="651">
        <f t="shared" si="106"/>
        <v>0</v>
      </c>
      <c r="R71" s="471">
        <f t="shared" si="106"/>
        <v>0</v>
      </c>
      <c r="S71" s="650">
        <f t="shared" si="106"/>
        <v>115500000</v>
      </c>
      <c r="T71" s="471">
        <f t="shared" si="106"/>
        <v>110000000</v>
      </c>
      <c r="U71" s="471">
        <f t="shared" si="106"/>
        <v>0</v>
      </c>
      <c r="V71" s="471">
        <f t="shared" si="106"/>
        <v>14219443</v>
      </c>
      <c r="W71" s="471">
        <f t="shared" si="106"/>
        <v>0</v>
      </c>
      <c r="X71" s="471">
        <f t="shared" si="106"/>
        <v>0</v>
      </c>
      <c r="Y71" s="471">
        <f t="shared" si="106"/>
        <v>0</v>
      </c>
      <c r="Z71" s="471">
        <f t="shared" si="106"/>
        <v>0</v>
      </c>
      <c r="AA71" s="471">
        <f t="shared" si="106"/>
        <v>0</v>
      </c>
      <c r="AB71" s="471">
        <f t="shared" si="106"/>
        <v>0</v>
      </c>
      <c r="AC71" s="471">
        <f t="shared" si="106"/>
        <v>0</v>
      </c>
      <c r="AD71" s="472">
        <f t="shared" si="106"/>
        <v>0</v>
      </c>
      <c r="AE71" s="471">
        <f t="shared" si="106"/>
        <v>467500000</v>
      </c>
      <c r="AF71" s="471">
        <f t="shared" si="106"/>
        <v>855219443</v>
      </c>
      <c r="AG71" s="650">
        <f t="shared" si="106"/>
        <v>899000000</v>
      </c>
      <c r="AH71" s="651">
        <f>+SUM(AH72:AH78)</f>
        <v>300000000</v>
      </c>
      <c r="AI71" s="471">
        <f>+SUM(AI72:AI78)</f>
        <v>-599000000</v>
      </c>
      <c r="AJ71" s="651">
        <f>+SUM(AJ72:AJ78)</f>
        <v>0</v>
      </c>
      <c r="AK71" s="471">
        <f t="shared" si="106"/>
        <v>810719443</v>
      </c>
      <c r="AL71" s="471">
        <f t="shared" si="106"/>
        <v>0</v>
      </c>
      <c r="AM71" s="471">
        <f t="shared" si="106"/>
        <v>784831693</v>
      </c>
      <c r="AN71" s="471">
        <f>+SUM(AN72:AN78)</f>
        <v>810719443</v>
      </c>
      <c r="AO71" s="471">
        <f t="shared" si="106"/>
        <v>0</v>
      </c>
      <c r="AP71" s="651">
        <f t="shared" si="106"/>
        <v>72219443</v>
      </c>
      <c r="AQ71" s="471">
        <f t="shared" si="106"/>
        <v>0</v>
      </c>
      <c r="AR71" s="471">
        <f t="shared" si="106"/>
        <v>561100000</v>
      </c>
      <c r="AS71" s="471">
        <f t="shared" si="106"/>
        <v>191400</v>
      </c>
      <c r="AT71" s="471">
        <f t="shared" si="106"/>
        <v>0</v>
      </c>
      <c r="AU71" s="471">
        <f t="shared" si="106"/>
        <v>106120850</v>
      </c>
      <c r="AV71" s="471">
        <f t="shared" si="106"/>
        <v>44920000</v>
      </c>
      <c r="AW71" s="471">
        <f t="shared" si="106"/>
        <v>280000</v>
      </c>
      <c r="AX71" s="471">
        <f t="shared" si="106"/>
        <v>0</v>
      </c>
      <c r="AY71" s="471">
        <f t="shared" si="106"/>
        <v>0</v>
      </c>
      <c r="AZ71" s="471">
        <f t="shared" si="106"/>
        <v>0</v>
      </c>
      <c r="BA71" s="471">
        <f t="shared" si="106"/>
        <v>784831693</v>
      </c>
      <c r="BB71" s="650">
        <f t="shared" si="106"/>
        <v>0</v>
      </c>
      <c r="BC71" s="651">
        <f t="shared" si="106"/>
        <v>46307832</v>
      </c>
      <c r="BD71" s="471">
        <f t="shared" si="106"/>
        <v>0</v>
      </c>
      <c r="BE71" s="650">
        <f t="shared" si="106"/>
        <v>286599133</v>
      </c>
      <c r="BF71" s="471">
        <f t="shared" si="106"/>
        <v>191400</v>
      </c>
      <c r="BG71" s="471">
        <f t="shared" si="106"/>
        <v>0</v>
      </c>
      <c r="BH71" s="471">
        <f t="shared" si="106"/>
        <v>405737984</v>
      </c>
      <c r="BI71" s="471">
        <f t="shared" si="106"/>
        <v>44720000</v>
      </c>
      <c r="BJ71" s="471">
        <f t="shared" si="106"/>
        <v>280000</v>
      </c>
      <c r="BK71" s="471">
        <f t="shared" si="106"/>
        <v>0</v>
      </c>
      <c r="BL71" s="471">
        <f t="shared" si="106"/>
        <v>0</v>
      </c>
      <c r="BM71" s="472">
        <f t="shared" si="106"/>
        <v>0</v>
      </c>
      <c r="BN71" s="471">
        <f t="shared" si="106"/>
        <v>783836349</v>
      </c>
      <c r="BO71" s="650">
        <f t="shared" si="106"/>
        <v>0</v>
      </c>
      <c r="BP71" s="651">
        <f t="shared" si="106"/>
        <v>2500000</v>
      </c>
      <c r="BQ71" s="471">
        <f t="shared" si="106"/>
        <v>0</v>
      </c>
      <c r="BR71" s="650">
        <f t="shared" si="106"/>
        <v>43807832</v>
      </c>
      <c r="BS71" s="471">
        <f t="shared" si="106"/>
        <v>191400</v>
      </c>
      <c r="BT71" s="471">
        <f t="shared" si="106"/>
        <v>25910912</v>
      </c>
      <c r="BU71" s="471">
        <f t="shared" si="106"/>
        <v>120850</v>
      </c>
      <c r="BV71" s="471">
        <f t="shared" ref="BV71:CS71" si="107">+SUM(BV72:BV78)</f>
        <v>420000</v>
      </c>
      <c r="BW71" s="471">
        <f t="shared" si="107"/>
        <v>300280000</v>
      </c>
      <c r="BX71" s="471">
        <f t="shared" si="107"/>
        <v>97662848</v>
      </c>
      <c r="BY71" s="471">
        <f t="shared" si="107"/>
        <v>0</v>
      </c>
      <c r="BZ71" s="472">
        <f t="shared" si="107"/>
        <v>0</v>
      </c>
      <c r="CA71" s="471">
        <f t="shared" si="107"/>
        <v>470893842</v>
      </c>
      <c r="CB71" s="650">
        <f t="shared" si="107"/>
        <v>0</v>
      </c>
      <c r="CC71" s="650">
        <f t="shared" si="107"/>
        <v>2500000</v>
      </c>
      <c r="CD71" s="471">
        <f t="shared" si="107"/>
        <v>0</v>
      </c>
      <c r="CE71" s="471">
        <f t="shared" si="107"/>
        <v>43807832</v>
      </c>
      <c r="CF71" s="471">
        <f t="shared" si="107"/>
        <v>191400</v>
      </c>
      <c r="CG71" s="471">
        <f t="shared" si="107"/>
        <v>25910912</v>
      </c>
      <c r="CH71" s="471">
        <f t="shared" si="107"/>
        <v>120850</v>
      </c>
      <c r="CI71" s="471">
        <f t="shared" si="107"/>
        <v>420000</v>
      </c>
      <c r="CJ71" s="471">
        <f t="shared" si="107"/>
        <v>300280000</v>
      </c>
      <c r="CK71" s="471">
        <f t="shared" si="107"/>
        <v>97662848</v>
      </c>
      <c r="CL71" s="471">
        <f t="shared" si="107"/>
        <v>0</v>
      </c>
      <c r="CM71" s="471">
        <f t="shared" si="107"/>
        <v>0</v>
      </c>
      <c r="CN71" s="471">
        <f t="shared" si="107"/>
        <v>470893842</v>
      </c>
      <c r="CO71" s="650">
        <f t="shared" si="12"/>
        <v>25887750</v>
      </c>
      <c r="CP71" s="650">
        <f t="shared" si="107"/>
        <v>25887750</v>
      </c>
      <c r="CQ71" s="650">
        <f t="shared" si="107"/>
        <v>995344</v>
      </c>
      <c r="CR71" s="650">
        <f t="shared" si="107"/>
        <v>312942507</v>
      </c>
      <c r="CS71" s="650">
        <f t="shared" si="107"/>
        <v>0</v>
      </c>
      <c r="CT71" s="652">
        <f t="shared" si="13"/>
        <v>0.96806817669969214</v>
      </c>
      <c r="CU71" s="653">
        <f t="shared" si="14"/>
        <v>0.96684044741727004</v>
      </c>
      <c r="CV71" s="901">
        <f>IFERROR(BN71/$BN$70,0)</f>
        <v>6.1204780171331227E-2</v>
      </c>
      <c r="CW71" s="1468">
        <f>+SUM(CV71:CV129)</f>
        <v>0.9996645768151996</v>
      </c>
      <c r="CX71" s="901">
        <f>IFERROR(BK71/$BK$70,0)</f>
        <v>0</v>
      </c>
      <c r="CY71" s="1468">
        <f>+SUM(CX71:CX129)</f>
        <v>1</v>
      </c>
      <c r="CZ71" s="900"/>
      <c r="DA71" s="902"/>
      <c r="DB71" s="479"/>
      <c r="DC71" s="480"/>
      <c r="DD71" s="481"/>
      <c r="DE71" s="482"/>
      <c r="DF71" s="481"/>
      <c r="DG71" s="482"/>
      <c r="DH71" s="483"/>
      <c r="DI71" s="484"/>
      <c r="DJ71" s="481"/>
      <c r="DK71" s="482"/>
      <c r="DL71" s="481"/>
      <c r="DN71" s="480"/>
      <c r="DO71" s="480"/>
      <c r="DP71" s="480"/>
      <c r="DQ71" s="480"/>
      <c r="DR71" s="480"/>
      <c r="DS71" s="486"/>
      <c r="DT71" s="480"/>
      <c r="DU71" s="480"/>
      <c r="DV71" s="480"/>
      <c r="DW71" s="480"/>
    </row>
    <row r="72" spans="1:128" s="157" customFormat="1" ht="18" customHeight="1" outlineLevel="2" thickBot="1" x14ac:dyDescent="0.3">
      <c r="A72" s="146"/>
      <c r="B72" s="1022" t="str">
        <f t="shared" ref="B72:B127" si="108">+C72&amp;D72</f>
        <v>A-2-0-4-1-310</v>
      </c>
      <c r="C72" s="185" t="s">
        <v>497</v>
      </c>
      <c r="D72" s="175" t="s">
        <v>417</v>
      </c>
      <c r="E72" s="248" t="s">
        <v>575</v>
      </c>
      <c r="F72" s="163">
        <v>10000000</v>
      </c>
      <c r="G72" s="152"/>
      <c r="H72" s="151"/>
      <c r="I72" s="188"/>
      <c r="J72" s="155"/>
      <c r="K72" s="151"/>
      <c r="L72" s="153"/>
      <c r="M72" s="151"/>
      <c r="N72" s="153"/>
      <c r="O72" s="151"/>
      <c r="P72" s="154"/>
      <c r="Q72" s="153"/>
      <c r="R72" s="151"/>
      <c r="S72" s="188"/>
      <c r="T72" s="171"/>
      <c r="U72" s="171"/>
      <c r="V72" s="171"/>
      <c r="W72" s="171"/>
      <c r="X72" s="171"/>
      <c r="Y72" s="171"/>
      <c r="Z72" s="171"/>
      <c r="AA72" s="171"/>
      <c r="AB72" s="171"/>
      <c r="AC72" s="171"/>
      <c r="AD72" s="155"/>
      <c r="AE72" s="151">
        <f t="shared" ref="AE72:AE78" si="109">+G72+I72+K72+M72+O72+Q72+S72+U72+W72+Y72+AA72+AC72</f>
        <v>0</v>
      </c>
      <c r="AF72" s="151">
        <f t="shared" ref="AF72:AF78" si="110">+H72+J72+L72+N72+P72+R72+T72+V72+X72+Z72+AB72+AD72</f>
        <v>0</v>
      </c>
      <c r="AG72" s="154"/>
      <c r="AH72" s="153"/>
      <c r="AI72" s="160">
        <f t="shared" ref="AI72:AI78" si="111">+-AG72+AH72</f>
        <v>0</v>
      </c>
      <c r="AJ72" s="153"/>
      <c r="AK72" s="160">
        <f t="shared" ref="AK72:AK78" si="112">+F72-AE72+AF72+AI72</f>
        <v>10000000</v>
      </c>
      <c r="AL72" s="151"/>
      <c r="AM72" s="573">
        <f t="shared" ref="AM72:AM78" si="113">+AL72+BA72</f>
        <v>620850</v>
      </c>
      <c r="AN72" s="160">
        <f t="shared" ref="AN72:AN78" si="114">+AK72-AL72</f>
        <v>10000000</v>
      </c>
      <c r="AO72" s="164">
        <v>0</v>
      </c>
      <c r="AP72" s="162">
        <v>500000</v>
      </c>
      <c r="AQ72" s="160">
        <v>0</v>
      </c>
      <c r="AR72" s="160">
        <v>0</v>
      </c>
      <c r="AS72" s="160">
        <v>0</v>
      </c>
      <c r="AT72" s="160">
        <v>0</v>
      </c>
      <c r="AU72" s="160">
        <v>120850</v>
      </c>
      <c r="AV72" s="172">
        <v>0</v>
      </c>
      <c r="AW72" s="172">
        <v>0</v>
      </c>
      <c r="AX72" s="172">
        <v>0</v>
      </c>
      <c r="AY72" s="160"/>
      <c r="AZ72" s="160"/>
      <c r="BA72" s="430">
        <f t="shared" ref="BA72:BA78" si="115">+SUM(AO72:AZ72)</f>
        <v>620850</v>
      </c>
      <c r="BB72" s="545">
        <v>0</v>
      </c>
      <c r="BC72" s="546">
        <v>500000</v>
      </c>
      <c r="BD72" s="167">
        <v>0</v>
      </c>
      <c r="BE72" s="196">
        <v>0</v>
      </c>
      <c r="BF72" s="172">
        <v>0</v>
      </c>
      <c r="BG72" s="172">
        <v>0</v>
      </c>
      <c r="BH72" s="172">
        <v>120850</v>
      </c>
      <c r="BI72" s="172">
        <v>0</v>
      </c>
      <c r="BJ72" s="172">
        <v>0</v>
      </c>
      <c r="BK72" s="172">
        <v>0</v>
      </c>
      <c r="BL72" s="172"/>
      <c r="BM72" s="510"/>
      <c r="BN72" s="160">
        <f t="shared" ref="BN72:BN78" si="116">+SUM(BB72:BM72)</f>
        <v>620850</v>
      </c>
      <c r="BO72" s="509">
        <v>0</v>
      </c>
      <c r="BP72" s="172">
        <v>500000</v>
      </c>
      <c r="BQ72" s="172">
        <v>0</v>
      </c>
      <c r="BR72" s="172">
        <v>0</v>
      </c>
      <c r="BS72" s="172">
        <v>0</v>
      </c>
      <c r="BT72" s="170">
        <v>0</v>
      </c>
      <c r="BU72" s="170">
        <v>120850</v>
      </c>
      <c r="BV72" s="170">
        <v>0</v>
      </c>
      <c r="BW72" s="170">
        <v>0</v>
      </c>
      <c r="BX72" s="170">
        <v>0</v>
      </c>
      <c r="BY72" s="170"/>
      <c r="BZ72" s="165"/>
      <c r="CA72" s="160">
        <f t="shared" ref="CA72:CA78" si="117">+SUM(BO72:BZ72)</f>
        <v>620850</v>
      </c>
      <c r="CB72" s="163">
        <v>0</v>
      </c>
      <c r="CC72" s="183">
        <v>500000</v>
      </c>
      <c r="CD72" s="170">
        <v>0</v>
      </c>
      <c r="CE72" s="170">
        <v>0</v>
      </c>
      <c r="CF72" s="170">
        <v>0</v>
      </c>
      <c r="CG72" s="172">
        <v>0</v>
      </c>
      <c r="CH72" s="170">
        <v>120850</v>
      </c>
      <c r="CI72" s="170">
        <v>0</v>
      </c>
      <c r="CJ72" s="170">
        <v>0</v>
      </c>
      <c r="CK72" s="170">
        <v>0</v>
      </c>
      <c r="CL72" s="170"/>
      <c r="CM72" s="170"/>
      <c r="CN72" s="166">
        <f t="shared" ref="CN72:CN78" si="118">+SUM(CB72:CM72)</f>
        <v>620850</v>
      </c>
      <c r="CO72" s="163">
        <f t="shared" ref="CO72:CO78" si="119">+AN72-BA72</f>
        <v>9379150</v>
      </c>
      <c r="CP72" s="163">
        <f t="shared" ref="CP72:CP78" si="120">+AN72-BA72</f>
        <v>9379150</v>
      </c>
      <c r="CQ72" s="163">
        <f t="shared" ref="CQ72:CQ78" si="121">+BA72-BN72</f>
        <v>0</v>
      </c>
      <c r="CR72" s="163">
        <f t="shared" ref="CR72:CR78" si="122">+BN72-CA72</f>
        <v>0</v>
      </c>
      <c r="CS72" s="163">
        <f t="shared" ref="CS72:CS78" si="123">+CA72-CN72</f>
        <v>0</v>
      </c>
      <c r="CT72" s="272">
        <f t="shared" si="13"/>
        <v>6.2085000000000001E-2</v>
      </c>
      <c r="CU72" s="273">
        <f t="shared" si="14"/>
        <v>6.2085000000000001E-2</v>
      </c>
      <c r="CV72" s="891"/>
      <c r="CW72" s="1459"/>
      <c r="CX72" s="891"/>
      <c r="CY72" s="1459"/>
      <c r="CZ72" s="903">
        <f t="shared" ref="CZ72:CZ78" si="124">IFERROR(BK72/$BK$71,0)</f>
        <v>0</v>
      </c>
      <c r="DA72" s="1468">
        <f>+SUM(CZ72:CZ78)</f>
        <v>0</v>
      </c>
      <c r="DB72" s="840"/>
      <c r="DC72" s="830">
        <v>10000000</v>
      </c>
      <c r="DD72" s="830">
        <f t="shared" ref="DD72:DD78" si="125">+DC72-AN72</f>
        <v>0</v>
      </c>
      <c r="DE72" s="830">
        <v>620850</v>
      </c>
      <c r="DF72" s="831">
        <f t="shared" ref="DF72:DF78" si="126">+DE72-BA72</f>
        <v>0</v>
      </c>
      <c r="DG72" s="830">
        <v>620850</v>
      </c>
      <c r="DH72" s="832">
        <f t="shared" ref="DH72:DH78" si="127">+DG72-BN72</f>
        <v>0</v>
      </c>
      <c r="DI72" s="830">
        <v>620850</v>
      </c>
      <c r="DJ72" s="831">
        <f t="shared" ref="DJ72:DJ78" si="128">+DI72-CA72</f>
        <v>0</v>
      </c>
      <c r="DK72" s="830">
        <v>620850</v>
      </c>
      <c r="DL72" s="831">
        <f t="shared" ref="DL72:DL78" si="129">+DK72-CN72</f>
        <v>0</v>
      </c>
      <c r="DM72" s="841"/>
      <c r="DN72" s="158"/>
      <c r="DO72" s="149"/>
      <c r="DP72" s="319">
        <v>620850</v>
      </c>
      <c r="DQ72" s="319">
        <f t="shared" ref="DQ72:DQ78" si="130">+DC72-DP72</f>
        <v>9379150</v>
      </c>
      <c r="DR72" s="319">
        <v>620850</v>
      </c>
      <c r="DS72" s="319">
        <f t="shared" ref="DS72:DS78" si="131">+DR72-DG72</f>
        <v>0</v>
      </c>
      <c r="DT72" s="319">
        <v>620850</v>
      </c>
      <c r="DU72" s="319">
        <f t="shared" ref="DU72:DU78" si="132">+DT72-DI72</f>
        <v>0</v>
      </c>
      <c r="DV72" s="319">
        <v>620850</v>
      </c>
      <c r="DW72" s="319">
        <f t="shared" ref="DW72:DW78" si="133">+DV72-DK72</f>
        <v>0</v>
      </c>
      <c r="DX72" s="841"/>
    </row>
    <row r="73" spans="1:128" s="146" customFormat="1" ht="18" customHeight="1" outlineLevel="2" thickBot="1" x14ac:dyDescent="0.3">
      <c r="B73" s="1022" t="str">
        <f t="shared" si="108"/>
        <v>A-2-0-4-1-410</v>
      </c>
      <c r="C73" s="185" t="s">
        <v>498</v>
      </c>
      <c r="D73" s="175" t="s">
        <v>417</v>
      </c>
      <c r="E73" s="248" t="s">
        <v>395</v>
      </c>
      <c r="F73" s="163">
        <v>10000000</v>
      </c>
      <c r="G73" s="161"/>
      <c r="H73" s="160"/>
      <c r="I73" s="183"/>
      <c r="J73" s="165"/>
      <c r="K73" s="160"/>
      <c r="L73" s="162"/>
      <c r="M73" s="151"/>
      <c r="N73" s="153"/>
      <c r="O73" s="160">
        <v>1000000</v>
      </c>
      <c r="P73" s="154"/>
      <c r="Q73" s="162"/>
      <c r="R73" s="160"/>
      <c r="S73" s="183">
        <v>4500000</v>
      </c>
      <c r="T73" s="170"/>
      <c r="U73" s="170"/>
      <c r="V73" s="170"/>
      <c r="W73" s="170"/>
      <c r="X73" s="170"/>
      <c r="Y73" s="170"/>
      <c r="Z73" s="170"/>
      <c r="AA73" s="170"/>
      <c r="AB73" s="170"/>
      <c r="AC73" s="170"/>
      <c r="AD73" s="165"/>
      <c r="AE73" s="160">
        <f t="shared" si="109"/>
        <v>5500000</v>
      </c>
      <c r="AF73" s="160">
        <f t="shared" si="110"/>
        <v>0</v>
      </c>
      <c r="AG73" s="163"/>
      <c r="AH73" s="162"/>
      <c r="AI73" s="160">
        <f t="shared" si="111"/>
        <v>0</v>
      </c>
      <c r="AJ73" s="162"/>
      <c r="AK73" s="167">
        <f t="shared" si="112"/>
        <v>4500000</v>
      </c>
      <c r="AL73" s="160"/>
      <c r="AM73" s="509">
        <f t="shared" si="113"/>
        <v>500000</v>
      </c>
      <c r="AN73" s="167">
        <f t="shared" si="114"/>
        <v>4500000</v>
      </c>
      <c r="AO73" s="164">
        <v>0</v>
      </c>
      <c r="AP73" s="162">
        <v>500000</v>
      </c>
      <c r="AQ73" s="160">
        <v>0</v>
      </c>
      <c r="AR73" s="160">
        <v>0</v>
      </c>
      <c r="AS73" s="160">
        <v>0</v>
      </c>
      <c r="AT73" s="160">
        <v>0</v>
      </c>
      <c r="AU73" s="160">
        <v>0</v>
      </c>
      <c r="AV73" s="172">
        <v>0</v>
      </c>
      <c r="AW73" s="172">
        <v>0</v>
      </c>
      <c r="AX73" s="172">
        <v>0</v>
      </c>
      <c r="AY73" s="160"/>
      <c r="AZ73" s="160"/>
      <c r="BA73" s="430">
        <f t="shared" si="115"/>
        <v>500000</v>
      </c>
      <c r="BB73" s="545">
        <v>0</v>
      </c>
      <c r="BC73" s="546">
        <v>500000</v>
      </c>
      <c r="BD73" s="167">
        <v>0</v>
      </c>
      <c r="BE73" s="196">
        <v>0</v>
      </c>
      <c r="BF73" s="172">
        <v>0</v>
      </c>
      <c r="BG73" s="172">
        <v>0</v>
      </c>
      <c r="BH73" s="172">
        <v>0</v>
      </c>
      <c r="BI73" s="172">
        <v>0</v>
      </c>
      <c r="BJ73" s="172">
        <v>0</v>
      </c>
      <c r="BK73" s="172">
        <v>0</v>
      </c>
      <c r="BL73" s="172"/>
      <c r="BM73" s="510"/>
      <c r="BN73" s="160">
        <f t="shared" si="116"/>
        <v>500000</v>
      </c>
      <c r="BO73" s="509">
        <v>0</v>
      </c>
      <c r="BP73" s="172">
        <v>500000</v>
      </c>
      <c r="BQ73" s="172">
        <v>0</v>
      </c>
      <c r="BR73" s="172">
        <v>0</v>
      </c>
      <c r="BS73" s="172">
        <v>0</v>
      </c>
      <c r="BT73" s="170">
        <v>0</v>
      </c>
      <c r="BU73" s="170">
        <v>0</v>
      </c>
      <c r="BV73" s="170">
        <v>0</v>
      </c>
      <c r="BW73" s="170">
        <v>0</v>
      </c>
      <c r="BX73" s="170">
        <v>0</v>
      </c>
      <c r="BY73" s="170"/>
      <c r="BZ73" s="165"/>
      <c r="CA73" s="160">
        <f t="shared" si="117"/>
        <v>500000</v>
      </c>
      <c r="CB73" s="163">
        <v>0</v>
      </c>
      <c r="CC73" s="183">
        <v>500000</v>
      </c>
      <c r="CD73" s="170">
        <v>0</v>
      </c>
      <c r="CE73" s="170">
        <v>0</v>
      </c>
      <c r="CF73" s="170">
        <v>0</v>
      </c>
      <c r="CG73" s="172">
        <v>0</v>
      </c>
      <c r="CH73" s="170">
        <v>0</v>
      </c>
      <c r="CI73" s="170">
        <v>0</v>
      </c>
      <c r="CJ73" s="170">
        <v>0</v>
      </c>
      <c r="CK73" s="170">
        <v>0</v>
      </c>
      <c r="CL73" s="170"/>
      <c r="CM73" s="170"/>
      <c r="CN73" s="166">
        <f t="shared" si="118"/>
        <v>500000</v>
      </c>
      <c r="CO73" s="163">
        <f t="shared" si="119"/>
        <v>4000000</v>
      </c>
      <c r="CP73" s="163">
        <f t="shared" si="120"/>
        <v>4000000</v>
      </c>
      <c r="CQ73" s="163">
        <f t="shared" si="121"/>
        <v>0</v>
      </c>
      <c r="CR73" s="163">
        <f t="shared" si="122"/>
        <v>0</v>
      </c>
      <c r="CS73" s="163">
        <f t="shared" si="123"/>
        <v>0</v>
      </c>
      <c r="CT73" s="272">
        <f t="shared" si="13"/>
        <v>0.1111111111111111</v>
      </c>
      <c r="CU73" s="273">
        <f t="shared" si="14"/>
        <v>0.1111111111111111</v>
      </c>
      <c r="CV73" s="891"/>
      <c r="CW73" s="1459"/>
      <c r="CX73" s="891"/>
      <c r="CY73" s="1459"/>
      <c r="CZ73" s="903">
        <f t="shared" si="124"/>
        <v>0</v>
      </c>
      <c r="DA73" s="1459"/>
      <c r="DB73" s="840"/>
      <c r="DC73" s="830">
        <v>4500000</v>
      </c>
      <c r="DD73" s="830">
        <f t="shared" si="125"/>
        <v>0</v>
      </c>
      <c r="DE73" s="830">
        <v>500000</v>
      </c>
      <c r="DF73" s="831">
        <f t="shared" si="126"/>
        <v>0</v>
      </c>
      <c r="DG73" s="830">
        <v>500000</v>
      </c>
      <c r="DH73" s="832">
        <f t="shared" si="127"/>
        <v>0</v>
      </c>
      <c r="DI73" s="830">
        <v>500000</v>
      </c>
      <c r="DJ73" s="831">
        <f t="shared" si="128"/>
        <v>0</v>
      </c>
      <c r="DK73" s="830">
        <v>500000</v>
      </c>
      <c r="DL73" s="831">
        <f t="shared" si="129"/>
        <v>0</v>
      </c>
      <c r="DM73" s="833"/>
      <c r="DN73" s="168"/>
      <c r="DO73" s="168"/>
      <c r="DP73" s="319">
        <v>500000</v>
      </c>
      <c r="DQ73" s="319">
        <f t="shared" si="130"/>
        <v>4000000</v>
      </c>
      <c r="DR73" s="319">
        <v>500000</v>
      </c>
      <c r="DS73" s="319">
        <f t="shared" si="131"/>
        <v>0</v>
      </c>
      <c r="DT73" s="319">
        <v>500000</v>
      </c>
      <c r="DU73" s="319">
        <f t="shared" si="132"/>
        <v>0</v>
      </c>
      <c r="DV73" s="319">
        <v>500000</v>
      </c>
      <c r="DW73" s="319">
        <f t="shared" si="133"/>
        <v>0</v>
      </c>
      <c r="DX73" s="833"/>
    </row>
    <row r="74" spans="1:128" s="146" customFormat="1" ht="18" customHeight="1" outlineLevel="2" thickBot="1" x14ac:dyDescent="0.3">
      <c r="B74" s="1022" t="str">
        <f t="shared" si="108"/>
        <v>A-2-0-4-1-610</v>
      </c>
      <c r="C74" s="185" t="s">
        <v>499</v>
      </c>
      <c r="D74" s="175" t="s">
        <v>417</v>
      </c>
      <c r="E74" s="248" t="s">
        <v>396</v>
      </c>
      <c r="F74" s="163">
        <v>300000000</v>
      </c>
      <c r="G74" s="161"/>
      <c r="H74" s="160"/>
      <c r="I74" s="183"/>
      <c r="J74" s="165"/>
      <c r="K74" s="160"/>
      <c r="L74" s="162"/>
      <c r="M74" s="151"/>
      <c r="N74" s="153"/>
      <c r="O74" s="151"/>
      <c r="P74" s="163">
        <v>1000000</v>
      </c>
      <c r="Q74" s="162"/>
      <c r="R74" s="160"/>
      <c r="S74" s="183"/>
      <c r="T74" s="170">
        <v>110000000</v>
      </c>
      <c r="U74" s="170"/>
      <c r="V74" s="170"/>
      <c r="W74" s="170"/>
      <c r="X74" s="170"/>
      <c r="Y74" s="170"/>
      <c r="Z74" s="170"/>
      <c r="AA74" s="170"/>
      <c r="AB74" s="170"/>
      <c r="AC74" s="170"/>
      <c r="AD74" s="165"/>
      <c r="AE74" s="160">
        <f t="shared" si="109"/>
        <v>0</v>
      </c>
      <c r="AF74" s="160">
        <f t="shared" si="110"/>
        <v>111000000</v>
      </c>
      <c r="AG74" s="163">
        <v>299500000</v>
      </c>
      <c r="AH74" s="162">
        <v>300000000</v>
      </c>
      <c r="AI74" s="160">
        <f t="shared" si="111"/>
        <v>500000</v>
      </c>
      <c r="AJ74" s="162"/>
      <c r="AK74" s="167">
        <f t="shared" si="112"/>
        <v>411500000</v>
      </c>
      <c r="AL74" s="160"/>
      <c r="AM74" s="509">
        <f t="shared" si="113"/>
        <v>407391400</v>
      </c>
      <c r="AN74" s="167">
        <f t="shared" si="114"/>
        <v>411500000</v>
      </c>
      <c r="AO74" s="164">
        <v>0</v>
      </c>
      <c r="AP74" s="162">
        <v>500000</v>
      </c>
      <c r="AQ74" s="160">
        <v>0</v>
      </c>
      <c r="AR74" s="160">
        <v>300000000</v>
      </c>
      <c r="AS74" s="160">
        <v>191400</v>
      </c>
      <c r="AT74" s="160">
        <v>0</v>
      </c>
      <c r="AU74" s="160">
        <v>106000000</v>
      </c>
      <c r="AV74" s="172">
        <v>420000</v>
      </c>
      <c r="AW74" s="172">
        <v>280000</v>
      </c>
      <c r="AX74" s="172">
        <v>0</v>
      </c>
      <c r="AY74" s="160"/>
      <c r="AZ74" s="160"/>
      <c r="BA74" s="430">
        <f t="shared" si="115"/>
        <v>407391400</v>
      </c>
      <c r="BB74" s="545">
        <v>0</v>
      </c>
      <c r="BC74" s="546">
        <v>500000</v>
      </c>
      <c r="BD74" s="167">
        <v>0</v>
      </c>
      <c r="BE74" s="196">
        <v>0</v>
      </c>
      <c r="BF74" s="172">
        <v>191400</v>
      </c>
      <c r="BG74" s="172">
        <v>0</v>
      </c>
      <c r="BH74" s="172">
        <v>405617134</v>
      </c>
      <c r="BI74" s="172">
        <v>420000</v>
      </c>
      <c r="BJ74" s="172">
        <v>280000</v>
      </c>
      <c r="BK74" s="172">
        <v>0</v>
      </c>
      <c r="BL74" s="172"/>
      <c r="BM74" s="510"/>
      <c r="BN74" s="160">
        <f t="shared" si="116"/>
        <v>407008534</v>
      </c>
      <c r="BO74" s="509">
        <v>0</v>
      </c>
      <c r="BP74" s="172">
        <v>500000</v>
      </c>
      <c r="BQ74" s="172">
        <v>0</v>
      </c>
      <c r="BR74" s="172">
        <v>0</v>
      </c>
      <c r="BS74" s="172">
        <v>191400</v>
      </c>
      <c r="BT74" s="170">
        <v>0</v>
      </c>
      <c r="BU74" s="170">
        <v>0</v>
      </c>
      <c r="BV74" s="170">
        <v>420000</v>
      </c>
      <c r="BW74" s="170">
        <v>300280000</v>
      </c>
      <c r="BX74" s="170">
        <v>97662848</v>
      </c>
      <c r="BY74" s="170"/>
      <c r="BZ74" s="165"/>
      <c r="CA74" s="160">
        <f t="shared" si="117"/>
        <v>399054248</v>
      </c>
      <c r="CB74" s="163">
        <v>0</v>
      </c>
      <c r="CC74" s="183">
        <v>500000</v>
      </c>
      <c r="CD74" s="170">
        <v>0</v>
      </c>
      <c r="CE74" s="170">
        <v>0</v>
      </c>
      <c r="CF74" s="170">
        <v>191400</v>
      </c>
      <c r="CG74" s="172">
        <v>0</v>
      </c>
      <c r="CH74" s="170">
        <v>0</v>
      </c>
      <c r="CI74" s="170">
        <v>420000</v>
      </c>
      <c r="CJ74" s="170">
        <v>300280000</v>
      </c>
      <c r="CK74" s="170">
        <v>97662848</v>
      </c>
      <c r="CL74" s="170"/>
      <c r="CM74" s="170"/>
      <c r="CN74" s="166">
        <f t="shared" si="118"/>
        <v>399054248</v>
      </c>
      <c r="CO74" s="163">
        <f t="shared" si="119"/>
        <v>4108600</v>
      </c>
      <c r="CP74" s="163">
        <f t="shared" si="120"/>
        <v>4108600</v>
      </c>
      <c r="CQ74" s="163">
        <f t="shared" si="121"/>
        <v>382866</v>
      </c>
      <c r="CR74" s="163">
        <f t="shared" si="122"/>
        <v>7954286</v>
      </c>
      <c r="CS74" s="163">
        <f t="shared" si="123"/>
        <v>0</v>
      </c>
      <c r="CT74" s="272">
        <f t="shared" si="13"/>
        <v>0.9900155528554071</v>
      </c>
      <c r="CU74" s="273">
        <f t="shared" si="14"/>
        <v>0.98908513730255165</v>
      </c>
      <c r="CV74" s="891"/>
      <c r="CW74" s="1459"/>
      <c r="CX74" s="891"/>
      <c r="CY74" s="1459"/>
      <c r="CZ74" s="903">
        <f t="shared" si="124"/>
        <v>0</v>
      </c>
      <c r="DA74" s="1459"/>
      <c r="DB74" s="840"/>
      <c r="DC74" s="830">
        <v>411500000</v>
      </c>
      <c r="DD74" s="830">
        <f t="shared" si="125"/>
        <v>0</v>
      </c>
      <c r="DE74" s="830">
        <v>407391400</v>
      </c>
      <c r="DF74" s="831">
        <f t="shared" si="126"/>
        <v>0</v>
      </c>
      <c r="DG74" s="830">
        <v>407008534</v>
      </c>
      <c r="DH74" s="832">
        <f t="shared" si="127"/>
        <v>0</v>
      </c>
      <c r="DI74" s="830">
        <v>399054248</v>
      </c>
      <c r="DJ74" s="831">
        <f t="shared" si="128"/>
        <v>0</v>
      </c>
      <c r="DK74" s="830">
        <v>399054248</v>
      </c>
      <c r="DL74" s="831">
        <f t="shared" si="129"/>
        <v>0</v>
      </c>
      <c r="DM74" s="833"/>
      <c r="DN74" s="168"/>
      <c r="DO74" s="168"/>
      <c r="DP74" s="319">
        <v>406691400</v>
      </c>
      <c r="DQ74" s="319">
        <f t="shared" si="130"/>
        <v>4808600</v>
      </c>
      <c r="DR74" s="319">
        <v>406308534</v>
      </c>
      <c r="DS74" s="319">
        <f t="shared" si="131"/>
        <v>-700000</v>
      </c>
      <c r="DT74" s="319">
        <v>691400</v>
      </c>
      <c r="DU74" s="319">
        <f t="shared" si="132"/>
        <v>-398362848</v>
      </c>
      <c r="DV74" s="319">
        <v>691400</v>
      </c>
      <c r="DW74" s="319">
        <f t="shared" si="133"/>
        <v>-398362848</v>
      </c>
      <c r="DX74" s="833"/>
    </row>
    <row r="75" spans="1:128" s="146" customFormat="1" ht="18" customHeight="1" outlineLevel="2" thickBot="1" x14ac:dyDescent="0.3">
      <c r="B75" s="1022" t="str">
        <f t="shared" si="108"/>
        <v>A-2-0-4-1-810</v>
      </c>
      <c r="C75" s="185" t="s">
        <v>500</v>
      </c>
      <c r="D75" s="175" t="s">
        <v>417</v>
      </c>
      <c r="E75" s="248" t="s">
        <v>397</v>
      </c>
      <c r="F75" s="163">
        <v>100000000</v>
      </c>
      <c r="G75" s="161"/>
      <c r="H75" s="160"/>
      <c r="I75" s="183"/>
      <c r="J75" s="165"/>
      <c r="K75" s="160"/>
      <c r="L75" s="162"/>
      <c r="M75" s="151"/>
      <c r="N75" s="153"/>
      <c r="O75" s="151"/>
      <c r="P75" s="154"/>
      <c r="Q75" s="162"/>
      <c r="R75" s="160"/>
      <c r="S75" s="183"/>
      <c r="T75" s="170"/>
      <c r="U75" s="170"/>
      <c r="V75" s="170">
        <v>14219443</v>
      </c>
      <c r="W75" s="170"/>
      <c r="X75" s="170"/>
      <c r="Y75" s="170"/>
      <c r="Z75" s="170"/>
      <c r="AA75" s="170"/>
      <c r="AB75" s="170"/>
      <c r="AC75" s="170"/>
      <c r="AD75" s="165"/>
      <c r="AE75" s="160">
        <f t="shared" si="109"/>
        <v>0</v>
      </c>
      <c r="AF75" s="160">
        <f t="shared" si="110"/>
        <v>14219443</v>
      </c>
      <c r="AG75" s="163"/>
      <c r="AH75" s="162"/>
      <c r="AI75" s="160">
        <f t="shared" si="111"/>
        <v>0</v>
      </c>
      <c r="AJ75" s="162"/>
      <c r="AK75" s="167">
        <f t="shared" si="112"/>
        <v>114219443</v>
      </c>
      <c r="AL75" s="160"/>
      <c r="AM75" s="509">
        <f t="shared" si="113"/>
        <v>114219443</v>
      </c>
      <c r="AN75" s="167">
        <f t="shared" si="114"/>
        <v>114219443</v>
      </c>
      <c r="AO75" s="164">
        <v>0</v>
      </c>
      <c r="AP75" s="162">
        <v>69719443</v>
      </c>
      <c r="AQ75" s="160">
        <v>0</v>
      </c>
      <c r="AR75" s="160">
        <v>0</v>
      </c>
      <c r="AS75" s="160">
        <v>0</v>
      </c>
      <c r="AT75" s="160">
        <v>0</v>
      </c>
      <c r="AU75" s="160">
        <v>0</v>
      </c>
      <c r="AV75" s="172">
        <v>44500000</v>
      </c>
      <c r="AW75" s="172">
        <v>0</v>
      </c>
      <c r="AX75" s="172">
        <v>0</v>
      </c>
      <c r="AY75" s="160"/>
      <c r="AZ75" s="160"/>
      <c r="BA75" s="430">
        <f t="shared" si="115"/>
        <v>114219443</v>
      </c>
      <c r="BB75" s="545">
        <v>0</v>
      </c>
      <c r="BC75" s="546">
        <v>43807832</v>
      </c>
      <c r="BD75" s="167">
        <v>0</v>
      </c>
      <c r="BE75" s="196">
        <v>25910912</v>
      </c>
      <c r="BF75" s="172">
        <v>0</v>
      </c>
      <c r="BG75" s="172">
        <v>0</v>
      </c>
      <c r="BH75" s="172">
        <v>0</v>
      </c>
      <c r="BI75" s="172">
        <v>44300000</v>
      </c>
      <c r="BJ75" s="172">
        <v>0</v>
      </c>
      <c r="BK75" s="172">
        <v>0</v>
      </c>
      <c r="BL75" s="172"/>
      <c r="BM75" s="510"/>
      <c r="BN75" s="160">
        <f t="shared" si="116"/>
        <v>114018744</v>
      </c>
      <c r="BO75" s="509">
        <v>0</v>
      </c>
      <c r="BP75" s="172">
        <v>0</v>
      </c>
      <c r="BQ75" s="172">
        <v>0</v>
      </c>
      <c r="BR75" s="172">
        <v>43807832</v>
      </c>
      <c r="BS75" s="172">
        <v>0</v>
      </c>
      <c r="BT75" s="170">
        <v>25910912</v>
      </c>
      <c r="BU75" s="170">
        <v>0</v>
      </c>
      <c r="BV75" s="170">
        <v>0</v>
      </c>
      <c r="BW75" s="170">
        <v>0</v>
      </c>
      <c r="BX75" s="170">
        <v>0</v>
      </c>
      <c r="BY75" s="170"/>
      <c r="BZ75" s="165"/>
      <c r="CA75" s="160">
        <f t="shared" si="117"/>
        <v>69718744</v>
      </c>
      <c r="CB75" s="163">
        <v>0</v>
      </c>
      <c r="CC75" s="183">
        <v>0</v>
      </c>
      <c r="CD75" s="170">
        <v>0</v>
      </c>
      <c r="CE75" s="170">
        <v>43807832</v>
      </c>
      <c r="CF75" s="170">
        <v>0</v>
      </c>
      <c r="CG75" s="172">
        <v>25910912</v>
      </c>
      <c r="CH75" s="170">
        <v>0</v>
      </c>
      <c r="CI75" s="170">
        <v>0</v>
      </c>
      <c r="CJ75" s="170">
        <v>0</v>
      </c>
      <c r="CK75" s="170">
        <v>0</v>
      </c>
      <c r="CL75" s="170"/>
      <c r="CM75" s="170"/>
      <c r="CN75" s="166">
        <f t="shared" si="118"/>
        <v>69718744</v>
      </c>
      <c r="CO75" s="163">
        <f t="shared" si="119"/>
        <v>0</v>
      </c>
      <c r="CP75" s="163">
        <f t="shared" si="120"/>
        <v>0</v>
      </c>
      <c r="CQ75" s="163">
        <f t="shared" si="121"/>
        <v>200699</v>
      </c>
      <c r="CR75" s="163">
        <f t="shared" si="122"/>
        <v>44300000</v>
      </c>
      <c r="CS75" s="163">
        <f t="shared" si="123"/>
        <v>0</v>
      </c>
      <c r="CT75" s="272">
        <f t="shared" si="13"/>
        <v>1</v>
      </c>
      <c r="CU75" s="273">
        <f t="shared" si="14"/>
        <v>0.99824286483344171</v>
      </c>
      <c r="CV75" s="891"/>
      <c r="CW75" s="1459"/>
      <c r="CX75" s="891"/>
      <c r="CY75" s="1459"/>
      <c r="CZ75" s="903">
        <f t="shared" si="124"/>
        <v>0</v>
      </c>
      <c r="DA75" s="1459"/>
      <c r="DB75" s="840"/>
      <c r="DC75" s="830">
        <v>114219443</v>
      </c>
      <c r="DD75" s="830">
        <f t="shared" si="125"/>
        <v>0</v>
      </c>
      <c r="DE75" s="830">
        <v>114219443</v>
      </c>
      <c r="DF75" s="831">
        <f t="shared" si="126"/>
        <v>0</v>
      </c>
      <c r="DG75" s="830">
        <v>114018744</v>
      </c>
      <c r="DH75" s="832">
        <f t="shared" si="127"/>
        <v>0</v>
      </c>
      <c r="DI75" s="830">
        <v>69718744</v>
      </c>
      <c r="DJ75" s="831">
        <f t="shared" si="128"/>
        <v>0</v>
      </c>
      <c r="DK75" s="830">
        <v>69718744</v>
      </c>
      <c r="DL75" s="831">
        <f t="shared" si="129"/>
        <v>0</v>
      </c>
      <c r="DM75" s="833"/>
      <c r="DN75" s="168"/>
      <c r="DO75" s="168"/>
      <c r="DP75" s="319">
        <v>69719443</v>
      </c>
      <c r="DQ75" s="319">
        <f t="shared" si="130"/>
        <v>44500000</v>
      </c>
      <c r="DR75" s="319">
        <v>69718744</v>
      </c>
      <c r="DS75" s="319">
        <f t="shared" si="131"/>
        <v>-44300000</v>
      </c>
      <c r="DT75" s="319">
        <v>69718744</v>
      </c>
      <c r="DU75" s="319">
        <f t="shared" si="132"/>
        <v>0</v>
      </c>
      <c r="DV75" s="319">
        <v>69718744</v>
      </c>
      <c r="DW75" s="319">
        <f t="shared" si="133"/>
        <v>0</v>
      </c>
      <c r="DX75" s="833"/>
    </row>
    <row r="76" spans="1:128" s="146" customFormat="1" ht="18" customHeight="1" outlineLevel="2" thickBot="1" x14ac:dyDescent="0.3">
      <c r="B76" s="1022" t="str">
        <f t="shared" si="108"/>
        <v>A-2-0-4-1-910</v>
      </c>
      <c r="C76" s="185" t="s">
        <v>501</v>
      </c>
      <c r="D76" s="175" t="s">
        <v>417</v>
      </c>
      <c r="E76" s="248" t="s">
        <v>398</v>
      </c>
      <c r="F76" s="163">
        <v>1000000</v>
      </c>
      <c r="G76" s="161"/>
      <c r="H76" s="160"/>
      <c r="I76" s="183"/>
      <c r="J76" s="165"/>
      <c r="K76" s="160"/>
      <c r="L76" s="162"/>
      <c r="M76" s="151"/>
      <c r="N76" s="153"/>
      <c r="O76" s="151"/>
      <c r="P76" s="154"/>
      <c r="Q76" s="162"/>
      <c r="R76" s="160"/>
      <c r="S76" s="183"/>
      <c r="T76" s="170"/>
      <c r="U76" s="170"/>
      <c r="V76" s="170"/>
      <c r="W76" s="170"/>
      <c r="X76" s="170"/>
      <c r="Y76" s="170"/>
      <c r="Z76" s="170"/>
      <c r="AA76" s="170"/>
      <c r="AB76" s="170"/>
      <c r="AC76" s="170"/>
      <c r="AD76" s="165"/>
      <c r="AE76" s="160">
        <f t="shared" si="109"/>
        <v>0</v>
      </c>
      <c r="AF76" s="160">
        <f t="shared" si="110"/>
        <v>0</v>
      </c>
      <c r="AG76" s="163"/>
      <c r="AH76" s="162"/>
      <c r="AI76" s="160">
        <f t="shared" si="111"/>
        <v>0</v>
      </c>
      <c r="AJ76" s="162"/>
      <c r="AK76" s="167">
        <f t="shared" si="112"/>
        <v>1000000</v>
      </c>
      <c r="AL76" s="160"/>
      <c r="AM76" s="509">
        <f t="shared" si="113"/>
        <v>500000</v>
      </c>
      <c r="AN76" s="167">
        <f t="shared" si="114"/>
        <v>1000000</v>
      </c>
      <c r="AO76" s="164">
        <v>0</v>
      </c>
      <c r="AP76" s="162">
        <v>500000</v>
      </c>
      <c r="AQ76" s="160">
        <v>0</v>
      </c>
      <c r="AR76" s="160">
        <v>0</v>
      </c>
      <c r="AS76" s="160">
        <v>0</v>
      </c>
      <c r="AT76" s="160">
        <v>0</v>
      </c>
      <c r="AU76" s="160">
        <v>0</v>
      </c>
      <c r="AV76" s="172">
        <v>0</v>
      </c>
      <c r="AW76" s="172">
        <v>0</v>
      </c>
      <c r="AX76" s="172">
        <v>0</v>
      </c>
      <c r="AY76" s="160"/>
      <c r="AZ76" s="160"/>
      <c r="BA76" s="430">
        <f t="shared" si="115"/>
        <v>500000</v>
      </c>
      <c r="BB76" s="545">
        <v>0</v>
      </c>
      <c r="BC76" s="546">
        <v>500000</v>
      </c>
      <c r="BD76" s="167">
        <v>0</v>
      </c>
      <c r="BE76" s="196">
        <v>0</v>
      </c>
      <c r="BF76" s="172">
        <v>0</v>
      </c>
      <c r="BG76" s="172">
        <v>0</v>
      </c>
      <c r="BH76" s="172">
        <v>0</v>
      </c>
      <c r="BI76" s="172">
        <v>0</v>
      </c>
      <c r="BJ76" s="172">
        <v>0</v>
      </c>
      <c r="BK76" s="172">
        <v>0</v>
      </c>
      <c r="BL76" s="172"/>
      <c r="BM76" s="510"/>
      <c r="BN76" s="160">
        <f t="shared" si="116"/>
        <v>500000</v>
      </c>
      <c r="BO76" s="509">
        <v>0</v>
      </c>
      <c r="BP76" s="172">
        <v>500000</v>
      </c>
      <c r="BQ76" s="172">
        <v>0</v>
      </c>
      <c r="BR76" s="172">
        <v>0</v>
      </c>
      <c r="BS76" s="172">
        <v>0</v>
      </c>
      <c r="BT76" s="170">
        <v>0</v>
      </c>
      <c r="BU76" s="170">
        <v>0</v>
      </c>
      <c r="BV76" s="170">
        <v>0</v>
      </c>
      <c r="BW76" s="170">
        <v>0</v>
      </c>
      <c r="BX76" s="170">
        <v>0</v>
      </c>
      <c r="BY76" s="170"/>
      <c r="BZ76" s="165"/>
      <c r="CA76" s="160">
        <f t="shared" si="117"/>
        <v>500000</v>
      </c>
      <c r="CB76" s="163">
        <v>0</v>
      </c>
      <c r="CC76" s="183">
        <v>500000</v>
      </c>
      <c r="CD76" s="170">
        <v>0</v>
      </c>
      <c r="CE76" s="170">
        <v>0</v>
      </c>
      <c r="CF76" s="170">
        <v>0</v>
      </c>
      <c r="CG76" s="172">
        <v>0</v>
      </c>
      <c r="CH76" s="170">
        <v>0</v>
      </c>
      <c r="CI76" s="170">
        <v>0</v>
      </c>
      <c r="CJ76" s="170">
        <v>0</v>
      </c>
      <c r="CK76" s="170">
        <v>0</v>
      </c>
      <c r="CL76" s="170"/>
      <c r="CM76" s="170"/>
      <c r="CN76" s="166">
        <f t="shared" si="118"/>
        <v>500000</v>
      </c>
      <c r="CO76" s="163">
        <f t="shared" si="119"/>
        <v>500000</v>
      </c>
      <c r="CP76" s="163">
        <f t="shared" si="120"/>
        <v>500000</v>
      </c>
      <c r="CQ76" s="163">
        <f t="shared" si="121"/>
        <v>0</v>
      </c>
      <c r="CR76" s="163">
        <f t="shared" si="122"/>
        <v>0</v>
      </c>
      <c r="CS76" s="163">
        <f t="shared" si="123"/>
        <v>0</v>
      </c>
      <c r="CT76" s="272">
        <f t="shared" si="13"/>
        <v>0.5</v>
      </c>
      <c r="CU76" s="273">
        <f t="shared" si="14"/>
        <v>0.5</v>
      </c>
      <c r="CV76" s="891"/>
      <c r="CW76" s="1459"/>
      <c r="CX76" s="891"/>
      <c r="CY76" s="1459"/>
      <c r="CZ76" s="903">
        <f t="shared" si="124"/>
        <v>0</v>
      </c>
      <c r="DA76" s="1459"/>
      <c r="DB76" s="840"/>
      <c r="DC76" s="830">
        <v>1000000</v>
      </c>
      <c r="DD76" s="830">
        <f t="shared" si="125"/>
        <v>0</v>
      </c>
      <c r="DE76" s="830">
        <v>500000</v>
      </c>
      <c r="DF76" s="831">
        <f t="shared" si="126"/>
        <v>0</v>
      </c>
      <c r="DG76" s="830">
        <v>500000</v>
      </c>
      <c r="DH76" s="832">
        <f t="shared" si="127"/>
        <v>0</v>
      </c>
      <c r="DI76" s="830">
        <v>500000</v>
      </c>
      <c r="DJ76" s="831">
        <f t="shared" si="128"/>
        <v>0</v>
      </c>
      <c r="DK76" s="830">
        <v>500000</v>
      </c>
      <c r="DL76" s="831">
        <f t="shared" si="129"/>
        <v>0</v>
      </c>
      <c r="DM76" s="833"/>
      <c r="DN76" s="168"/>
      <c r="DO76" s="168"/>
      <c r="DP76" s="319">
        <v>500000</v>
      </c>
      <c r="DQ76" s="319">
        <f t="shared" si="130"/>
        <v>500000</v>
      </c>
      <c r="DR76" s="319">
        <v>500000</v>
      </c>
      <c r="DS76" s="319">
        <f t="shared" si="131"/>
        <v>0</v>
      </c>
      <c r="DT76" s="319">
        <v>500000</v>
      </c>
      <c r="DU76" s="319">
        <f t="shared" si="132"/>
        <v>0</v>
      </c>
      <c r="DV76" s="319">
        <v>500000</v>
      </c>
      <c r="DW76" s="319">
        <f t="shared" si="133"/>
        <v>0</v>
      </c>
      <c r="DX76" s="833"/>
    </row>
    <row r="77" spans="1:128" s="146" customFormat="1" ht="18" customHeight="1" outlineLevel="2" thickBot="1" x14ac:dyDescent="0.3">
      <c r="B77" s="1022" t="str">
        <f t="shared" si="108"/>
        <v>A-2-0-4-1-1610</v>
      </c>
      <c r="C77" s="185" t="s">
        <v>495</v>
      </c>
      <c r="D77" s="175" t="s">
        <v>417</v>
      </c>
      <c r="E77" s="248" t="s">
        <v>399</v>
      </c>
      <c r="F77" s="163">
        <v>1000000</v>
      </c>
      <c r="G77" s="161"/>
      <c r="H77" s="160"/>
      <c r="I77" s="183"/>
      <c r="J77" s="165"/>
      <c r="K77" s="160"/>
      <c r="L77" s="162"/>
      <c r="M77" s="160"/>
      <c r="N77" s="153"/>
      <c r="O77" s="151"/>
      <c r="P77" s="154"/>
      <c r="Q77" s="162"/>
      <c r="R77" s="160"/>
      <c r="S77" s="183">
        <v>1000000</v>
      </c>
      <c r="T77" s="170"/>
      <c r="U77" s="170"/>
      <c r="V77" s="170"/>
      <c r="W77" s="170"/>
      <c r="X77" s="170"/>
      <c r="Y77" s="170"/>
      <c r="Z77" s="170"/>
      <c r="AA77" s="170"/>
      <c r="AB77" s="170"/>
      <c r="AC77" s="170"/>
      <c r="AD77" s="165"/>
      <c r="AE77" s="160">
        <f t="shared" si="109"/>
        <v>1000000</v>
      </c>
      <c r="AF77" s="160">
        <f t="shared" si="110"/>
        <v>0</v>
      </c>
      <c r="AG77" s="163"/>
      <c r="AH77" s="162"/>
      <c r="AI77" s="160">
        <f t="shared" si="111"/>
        <v>0</v>
      </c>
      <c r="AJ77" s="162"/>
      <c r="AK77" s="167">
        <f t="shared" si="112"/>
        <v>0</v>
      </c>
      <c r="AL77" s="160"/>
      <c r="AM77" s="509">
        <f t="shared" si="113"/>
        <v>0</v>
      </c>
      <c r="AN77" s="167">
        <f t="shared" si="114"/>
        <v>0</v>
      </c>
      <c r="AO77" s="164">
        <v>0</v>
      </c>
      <c r="AP77" s="162">
        <v>0</v>
      </c>
      <c r="AQ77" s="160">
        <v>0</v>
      </c>
      <c r="AR77" s="160">
        <v>0</v>
      </c>
      <c r="AS77" s="160">
        <v>0</v>
      </c>
      <c r="AT77" s="160">
        <v>0</v>
      </c>
      <c r="AU77" s="160">
        <v>0</v>
      </c>
      <c r="AV77" s="172">
        <v>0</v>
      </c>
      <c r="AW77" s="172">
        <v>0</v>
      </c>
      <c r="AX77" s="172">
        <v>0</v>
      </c>
      <c r="AY77" s="160"/>
      <c r="AZ77" s="160"/>
      <c r="BA77" s="430">
        <f t="shared" si="115"/>
        <v>0</v>
      </c>
      <c r="BB77" s="545">
        <v>0</v>
      </c>
      <c r="BC77" s="546">
        <v>0</v>
      </c>
      <c r="BD77" s="167">
        <v>0</v>
      </c>
      <c r="BE77" s="196">
        <v>0</v>
      </c>
      <c r="BF77" s="172">
        <v>0</v>
      </c>
      <c r="BG77" s="172">
        <v>0</v>
      </c>
      <c r="BH77" s="172">
        <v>0</v>
      </c>
      <c r="BI77" s="172">
        <v>0</v>
      </c>
      <c r="BJ77" s="172">
        <v>0</v>
      </c>
      <c r="BK77" s="172">
        <v>0</v>
      </c>
      <c r="BL77" s="172"/>
      <c r="BM77" s="510"/>
      <c r="BN77" s="160">
        <f t="shared" si="116"/>
        <v>0</v>
      </c>
      <c r="BO77" s="509">
        <v>0</v>
      </c>
      <c r="BP77" s="172">
        <v>0</v>
      </c>
      <c r="BQ77" s="172">
        <v>0</v>
      </c>
      <c r="BR77" s="172">
        <v>0</v>
      </c>
      <c r="BS77" s="172">
        <v>0</v>
      </c>
      <c r="BT77" s="170">
        <v>0</v>
      </c>
      <c r="BU77" s="170">
        <v>0</v>
      </c>
      <c r="BV77" s="170">
        <v>0</v>
      </c>
      <c r="BW77" s="170">
        <v>0</v>
      </c>
      <c r="BX77" s="170">
        <v>0</v>
      </c>
      <c r="BY77" s="170"/>
      <c r="BZ77" s="165"/>
      <c r="CA77" s="160">
        <f t="shared" si="117"/>
        <v>0</v>
      </c>
      <c r="CB77" s="163">
        <v>0</v>
      </c>
      <c r="CC77" s="183">
        <v>0</v>
      </c>
      <c r="CD77" s="170">
        <v>0</v>
      </c>
      <c r="CE77" s="170">
        <v>0</v>
      </c>
      <c r="CF77" s="170">
        <v>0</v>
      </c>
      <c r="CG77" s="172">
        <v>0</v>
      </c>
      <c r="CH77" s="170">
        <v>0</v>
      </c>
      <c r="CI77" s="170">
        <v>0</v>
      </c>
      <c r="CJ77" s="170">
        <v>0</v>
      </c>
      <c r="CK77" s="170">
        <v>0</v>
      </c>
      <c r="CL77" s="170"/>
      <c r="CM77" s="170"/>
      <c r="CN77" s="166">
        <f t="shared" si="118"/>
        <v>0</v>
      </c>
      <c r="CO77" s="163">
        <f t="shared" si="119"/>
        <v>0</v>
      </c>
      <c r="CP77" s="163">
        <f t="shared" si="120"/>
        <v>0</v>
      </c>
      <c r="CQ77" s="163">
        <f t="shared" si="121"/>
        <v>0</v>
      </c>
      <c r="CR77" s="163">
        <f t="shared" si="122"/>
        <v>0</v>
      </c>
      <c r="CS77" s="163">
        <f t="shared" si="123"/>
        <v>0</v>
      </c>
      <c r="CT77" s="272">
        <f t="shared" si="13"/>
        <v>0</v>
      </c>
      <c r="CU77" s="273">
        <f t="shared" si="14"/>
        <v>0</v>
      </c>
      <c r="CV77" s="891"/>
      <c r="CW77" s="1459"/>
      <c r="CX77" s="891"/>
      <c r="CY77" s="1459"/>
      <c r="CZ77" s="903">
        <f t="shared" si="124"/>
        <v>0</v>
      </c>
      <c r="DA77" s="1459"/>
      <c r="DB77" s="840"/>
      <c r="DC77" s="830">
        <v>0</v>
      </c>
      <c r="DD77" s="830">
        <f t="shared" si="125"/>
        <v>0</v>
      </c>
      <c r="DE77" s="830">
        <v>0</v>
      </c>
      <c r="DF77" s="831">
        <f t="shared" si="126"/>
        <v>0</v>
      </c>
      <c r="DG77" s="830">
        <v>0</v>
      </c>
      <c r="DH77" s="832">
        <f t="shared" si="127"/>
        <v>0</v>
      </c>
      <c r="DI77" s="830">
        <v>0</v>
      </c>
      <c r="DJ77" s="831">
        <f t="shared" si="128"/>
        <v>0</v>
      </c>
      <c r="DK77" s="830">
        <v>0</v>
      </c>
      <c r="DL77" s="831">
        <f t="shared" si="129"/>
        <v>0</v>
      </c>
      <c r="DM77" s="833"/>
      <c r="DN77" s="168"/>
      <c r="DO77" s="168"/>
      <c r="DP77" s="319">
        <v>0</v>
      </c>
      <c r="DQ77" s="319">
        <f t="shared" si="130"/>
        <v>0</v>
      </c>
      <c r="DR77" s="319">
        <v>0</v>
      </c>
      <c r="DS77" s="319">
        <f t="shared" si="131"/>
        <v>0</v>
      </c>
      <c r="DT77" s="319">
        <v>0</v>
      </c>
      <c r="DU77" s="319">
        <f t="shared" si="132"/>
        <v>0</v>
      </c>
      <c r="DV77" s="319">
        <v>0</v>
      </c>
      <c r="DW77" s="319">
        <f t="shared" si="133"/>
        <v>0</v>
      </c>
      <c r="DX77" s="833"/>
    </row>
    <row r="78" spans="1:128" s="146" customFormat="1" ht="18" customHeight="1" outlineLevel="2" thickBot="1" x14ac:dyDescent="0.3">
      <c r="B78" s="1022" t="str">
        <f t="shared" si="108"/>
        <v>A-2-0-4-1-2510</v>
      </c>
      <c r="C78" s="185" t="s">
        <v>496</v>
      </c>
      <c r="D78" s="175" t="s">
        <v>417</v>
      </c>
      <c r="E78" s="248" t="s">
        <v>400</v>
      </c>
      <c r="F78" s="163">
        <v>600000000</v>
      </c>
      <c r="G78" s="161"/>
      <c r="H78" s="160"/>
      <c r="I78" s="183"/>
      <c r="J78" s="165"/>
      <c r="K78" s="160"/>
      <c r="L78" s="162">
        <v>730000000</v>
      </c>
      <c r="M78" s="151">
        <v>80000000</v>
      </c>
      <c r="N78" s="153"/>
      <c r="O78" s="160">
        <f>225000000+10000000+36000000</f>
        <v>271000000</v>
      </c>
      <c r="P78" s="154"/>
      <c r="Q78" s="162"/>
      <c r="R78" s="160"/>
      <c r="S78" s="183">
        <v>110000000</v>
      </c>
      <c r="T78" s="170"/>
      <c r="U78" s="170"/>
      <c r="V78" s="170"/>
      <c r="W78" s="170"/>
      <c r="X78" s="170"/>
      <c r="Y78" s="170"/>
      <c r="Z78" s="170"/>
      <c r="AA78" s="170"/>
      <c r="AB78" s="170"/>
      <c r="AC78" s="170"/>
      <c r="AD78" s="165"/>
      <c r="AE78" s="160">
        <f t="shared" si="109"/>
        <v>461000000</v>
      </c>
      <c r="AF78" s="160">
        <f t="shared" si="110"/>
        <v>730000000</v>
      </c>
      <c r="AG78" s="163">
        <v>599500000</v>
      </c>
      <c r="AH78" s="162"/>
      <c r="AI78" s="160">
        <f t="shared" si="111"/>
        <v>-599500000</v>
      </c>
      <c r="AJ78" s="162"/>
      <c r="AK78" s="167">
        <f t="shared" si="112"/>
        <v>269500000</v>
      </c>
      <c r="AL78" s="160"/>
      <c r="AM78" s="509">
        <f t="shared" si="113"/>
        <v>261600000</v>
      </c>
      <c r="AN78" s="167">
        <f t="shared" si="114"/>
        <v>269500000</v>
      </c>
      <c r="AO78" s="164">
        <v>0</v>
      </c>
      <c r="AP78" s="162">
        <v>500000</v>
      </c>
      <c r="AQ78" s="160">
        <v>0</v>
      </c>
      <c r="AR78" s="160">
        <v>261100000</v>
      </c>
      <c r="AS78" s="160">
        <v>0</v>
      </c>
      <c r="AT78" s="160">
        <v>0</v>
      </c>
      <c r="AU78" s="160">
        <v>0</v>
      </c>
      <c r="AV78" s="172">
        <v>0</v>
      </c>
      <c r="AW78" s="172">
        <v>0</v>
      </c>
      <c r="AX78" s="172">
        <v>0</v>
      </c>
      <c r="AY78" s="160"/>
      <c r="AZ78" s="160"/>
      <c r="BA78" s="430">
        <f t="shared" si="115"/>
        <v>261600000</v>
      </c>
      <c r="BB78" s="545">
        <v>0</v>
      </c>
      <c r="BC78" s="546">
        <v>500000</v>
      </c>
      <c r="BD78" s="167">
        <v>0</v>
      </c>
      <c r="BE78" s="196">
        <v>260688221</v>
      </c>
      <c r="BF78" s="172">
        <v>0</v>
      </c>
      <c r="BG78" s="172">
        <v>0</v>
      </c>
      <c r="BH78" s="172">
        <v>0</v>
      </c>
      <c r="BI78" s="172">
        <v>0</v>
      </c>
      <c r="BJ78" s="172">
        <v>0</v>
      </c>
      <c r="BK78" s="172">
        <v>0</v>
      </c>
      <c r="BL78" s="172"/>
      <c r="BM78" s="510"/>
      <c r="BN78" s="160">
        <f t="shared" si="116"/>
        <v>261188221</v>
      </c>
      <c r="BO78" s="509">
        <v>0</v>
      </c>
      <c r="BP78" s="172">
        <v>500000</v>
      </c>
      <c r="BQ78" s="172">
        <v>0</v>
      </c>
      <c r="BR78" s="172">
        <v>0</v>
      </c>
      <c r="BS78" s="172">
        <v>0</v>
      </c>
      <c r="BT78" s="170">
        <v>0</v>
      </c>
      <c r="BU78" s="170">
        <v>0</v>
      </c>
      <c r="BV78" s="170">
        <v>0</v>
      </c>
      <c r="BW78" s="170">
        <v>0</v>
      </c>
      <c r="BX78" s="170">
        <v>0</v>
      </c>
      <c r="BY78" s="170"/>
      <c r="BZ78" s="165"/>
      <c r="CA78" s="160">
        <f t="shared" si="117"/>
        <v>500000</v>
      </c>
      <c r="CB78" s="163">
        <v>0</v>
      </c>
      <c r="CC78" s="183">
        <v>500000</v>
      </c>
      <c r="CD78" s="170">
        <v>0</v>
      </c>
      <c r="CE78" s="170">
        <v>0</v>
      </c>
      <c r="CF78" s="170">
        <v>0</v>
      </c>
      <c r="CG78" s="172">
        <v>0</v>
      </c>
      <c r="CH78" s="170">
        <v>0</v>
      </c>
      <c r="CI78" s="170">
        <v>0</v>
      </c>
      <c r="CJ78" s="170">
        <v>0</v>
      </c>
      <c r="CK78" s="170">
        <v>0</v>
      </c>
      <c r="CL78" s="170"/>
      <c r="CM78" s="170"/>
      <c r="CN78" s="166">
        <f t="shared" si="118"/>
        <v>500000</v>
      </c>
      <c r="CO78" s="163">
        <f t="shared" si="119"/>
        <v>7900000</v>
      </c>
      <c r="CP78" s="163">
        <f t="shared" si="120"/>
        <v>7900000</v>
      </c>
      <c r="CQ78" s="163">
        <f t="shared" si="121"/>
        <v>411779</v>
      </c>
      <c r="CR78" s="163">
        <f t="shared" si="122"/>
        <v>260688221</v>
      </c>
      <c r="CS78" s="163">
        <f t="shared" si="123"/>
        <v>0</v>
      </c>
      <c r="CT78" s="272">
        <f t="shared" si="13"/>
        <v>0.97068645640074214</v>
      </c>
      <c r="CU78" s="273">
        <f t="shared" si="14"/>
        <v>0.96915851948051945</v>
      </c>
      <c r="CV78" s="891"/>
      <c r="CW78" s="1459"/>
      <c r="CX78" s="891"/>
      <c r="CY78" s="1459"/>
      <c r="CZ78" s="903">
        <f t="shared" si="124"/>
        <v>0</v>
      </c>
      <c r="DA78" s="1469"/>
      <c r="DB78" s="840"/>
      <c r="DC78" s="830">
        <v>269500000</v>
      </c>
      <c r="DD78" s="830">
        <f t="shared" si="125"/>
        <v>0</v>
      </c>
      <c r="DE78" s="830">
        <v>261600000</v>
      </c>
      <c r="DF78" s="831">
        <f t="shared" si="126"/>
        <v>0</v>
      </c>
      <c r="DG78" s="830">
        <v>261188221</v>
      </c>
      <c r="DH78" s="832">
        <f t="shared" si="127"/>
        <v>0</v>
      </c>
      <c r="DI78" s="830">
        <v>500000</v>
      </c>
      <c r="DJ78" s="831">
        <f t="shared" si="128"/>
        <v>0</v>
      </c>
      <c r="DK78" s="830">
        <v>500000</v>
      </c>
      <c r="DL78" s="831">
        <f t="shared" si="129"/>
        <v>0</v>
      </c>
      <c r="DM78" s="833"/>
      <c r="DN78" s="168"/>
      <c r="DO78" s="168"/>
      <c r="DP78" s="319">
        <v>261600000</v>
      </c>
      <c r="DQ78" s="319">
        <f t="shared" si="130"/>
        <v>7900000</v>
      </c>
      <c r="DR78" s="319">
        <v>261188221</v>
      </c>
      <c r="DS78" s="319">
        <f t="shared" si="131"/>
        <v>0</v>
      </c>
      <c r="DT78" s="319">
        <v>500000</v>
      </c>
      <c r="DU78" s="319">
        <f t="shared" si="132"/>
        <v>0</v>
      </c>
      <c r="DV78" s="319">
        <v>500000</v>
      </c>
      <c r="DW78" s="319">
        <f t="shared" si="133"/>
        <v>0</v>
      </c>
      <c r="DX78" s="833"/>
    </row>
    <row r="79" spans="1:128" s="485" customFormat="1" ht="20.25" customHeight="1" outlineLevel="1" thickBot="1" x14ac:dyDescent="0.3">
      <c r="A79" s="466"/>
      <c r="B79" s="1023"/>
      <c r="C79" s="468" t="s">
        <v>634</v>
      </c>
      <c r="D79" s="469" t="s">
        <v>417</v>
      </c>
      <c r="E79" s="470" t="s">
        <v>635</v>
      </c>
      <c r="F79" s="650">
        <f>+SUM(F80:F81)</f>
        <v>40000000</v>
      </c>
      <c r="G79" s="472">
        <f t="shared" ref="G79:BU79" si="134">+SUM(G80:G81)</f>
        <v>0</v>
      </c>
      <c r="H79" s="471">
        <f t="shared" si="134"/>
        <v>0</v>
      </c>
      <c r="I79" s="650">
        <f t="shared" si="134"/>
        <v>0</v>
      </c>
      <c r="J79" s="472">
        <f t="shared" si="134"/>
        <v>0</v>
      </c>
      <c r="K79" s="471">
        <f t="shared" si="134"/>
        <v>0</v>
      </c>
      <c r="L79" s="651">
        <f t="shared" si="134"/>
        <v>0</v>
      </c>
      <c r="M79" s="471">
        <f t="shared" si="134"/>
        <v>0</v>
      </c>
      <c r="N79" s="651">
        <f t="shared" si="134"/>
        <v>0</v>
      </c>
      <c r="O79" s="471">
        <f t="shared" si="134"/>
        <v>0</v>
      </c>
      <c r="P79" s="650">
        <f t="shared" si="134"/>
        <v>0</v>
      </c>
      <c r="Q79" s="651">
        <f t="shared" si="134"/>
        <v>0</v>
      </c>
      <c r="R79" s="471">
        <f t="shared" si="134"/>
        <v>0</v>
      </c>
      <c r="S79" s="650">
        <f t="shared" si="134"/>
        <v>0</v>
      </c>
      <c r="T79" s="471">
        <f t="shared" si="134"/>
        <v>0</v>
      </c>
      <c r="U79" s="471">
        <f t="shared" si="134"/>
        <v>8219443</v>
      </c>
      <c r="V79" s="471">
        <f t="shared" si="134"/>
        <v>0</v>
      </c>
      <c r="W79" s="471">
        <f t="shared" si="134"/>
        <v>0</v>
      </c>
      <c r="X79" s="471">
        <f t="shared" si="134"/>
        <v>0</v>
      </c>
      <c r="Y79" s="471">
        <f t="shared" si="134"/>
        <v>0</v>
      </c>
      <c r="Z79" s="471">
        <f t="shared" si="134"/>
        <v>0</v>
      </c>
      <c r="AA79" s="471">
        <f t="shared" si="134"/>
        <v>0</v>
      </c>
      <c r="AB79" s="471">
        <f t="shared" si="134"/>
        <v>0</v>
      </c>
      <c r="AC79" s="471">
        <f t="shared" si="134"/>
        <v>0</v>
      </c>
      <c r="AD79" s="472">
        <f t="shared" si="134"/>
        <v>0</v>
      </c>
      <c r="AE79" s="471">
        <f t="shared" si="134"/>
        <v>8219443</v>
      </c>
      <c r="AF79" s="471">
        <f t="shared" si="134"/>
        <v>0</v>
      </c>
      <c r="AG79" s="650">
        <f t="shared" si="134"/>
        <v>0</v>
      </c>
      <c r="AH79" s="651">
        <f>+SUM(AH80:AH81)</f>
        <v>0</v>
      </c>
      <c r="AI79" s="471">
        <f>+SUM(AI80:AI81)</f>
        <v>0</v>
      </c>
      <c r="AJ79" s="651">
        <f>+SUM(AJ80:AJ81)</f>
        <v>0</v>
      </c>
      <c r="AK79" s="471">
        <f t="shared" si="134"/>
        <v>31780557</v>
      </c>
      <c r="AL79" s="471">
        <f t="shared" si="134"/>
        <v>0</v>
      </c>
      <c r="AM79" s="471">
        <f t="shared" si="134"/>
        <v>8294044</v>
      </c>
      <c r="AN79" s="471">
        <f>+SUM(AN80:AN81)</f>
        <v>31780557</v>
      </c>
      <c r="AO79" s="471">
        <f t="shared" si="134"/>
        <v>0</v>
      </c>
      <c r="AP79" s="651">
        <f t="shared" si="134"/>
        <v>2000000</v>
      </c>
      <c r="AQ79" s="471">
        <f t="shared" si="134"/>
        <v>0</v>
      </c>
      <c r="AR79" s="471">
        <f t="shared" si="134"/>
        <v>944124</v>
      </c>
      <c r="AS79" s="471">
        <f t="shared" si="134"/>
        <v>4374360</v>
      </c>
      <c r="AT79" s="471">
        <f t="shared" si="134"/>
        <v>0</v>
      </c>
      <c r="AU79" s="471">
        <f t="shared" si="134"/>
        <v>0</v>
      </c>
      <c r="AV79" s="471">
        <f t="shared" si="134"/>
        <v>975560</v>
      </c>
      <c r="AW79" s="471">
        <f t="shared" si="134"/>
        <v>0</v>
      </c>
      <c r="AX79" s="471">
        <f t="shared" si="134"/>
        <v>0</v>
      </c>
      <c r="AY79" s="471">
        <f t="shared" si="134"/>
        <v>0</v>
      </c>
      <c r="AZ79" s="471">
        <f t="shared" si="134"/>
        <v>0</v>
      </c>
      <c r="BA79" s="471">
        <f t="shared" si="134"/>
        <v>8294044</v>
      </c>
      <c r="BB79" s="650">
        <f t="shared" si="134"/>
        <v>0</v>
      </c>
      <c r="BC79" s="651">
        <f t="shared" si="134"/>
        <v>2000000</v>
      </c>
      <c r="BD79" s="471">
        <f t="shared" si="134"/>
        <v>0</v>
      </c>
      <c r="BE79" s="650">
        <f t="shared" si="134"/>
        <v>314244</v>
      </c>
      <c r="BF79" s="471">
        <f t="shared" si="134"/>
        <v>0</v>
      </c>
      <c r="BG79" s="471">
        <f t="shared" si="134"/>
        <v>0</v>
      </c>
      <c r="BH79" s="471">
        <f t="shared" si="134"/>
        <v>5004240</v>
      </c>
      <c r="BI79" s="471">
        <f t="shared" si="134"/>
        <v>975560</v>
      </c>
      <c r="BJ79" s="471">
        <f t="shared" si="134"/>
        <v>0</v>
      </c>
      <c r="BK79" s="471">
        <f t="shared" si="134"/>
        <v>0</v>
      </c>
      <c r="BL79" s="471">
        <f t="shared" si="134"/>
        <v>0</v>
      </c>
      <c r="BM79" s="472">
        <f t="shared" si="134"/>
        <v>0</v>
      </c>
      <c r="BN79" s="471">
        <f t="shared" si="134"/>
        <v>8294044</v>
      </c>
      <c r="BO79" s="650">
        <f t="shared" si="134"/>
        <v>0</v>
      </c>
      <c r="BP79" s="651">
        <f t="shared" si="134"/>
        <v>2000000</v>
      </c>
      <c r="BQ79" s="471">
        <f t="shared" si="134"/>
        <v>0</v>
      </c>
      <c r="BR79" s="650">
        <f t="shared" si="134"/>
        <v>314244</v>
      </c>
      <c r="BS79" s="471">
        <f t="shared" si="134"/>
        <v>0</v>
      </c>
      <c r="BT79" s="471">
        <f t="shared" si="134"/>
        <v>0</v>
      </c>
      <c r="BU79" s="471">
        <f t="shared" si="134"/>
        <v>0</v>
      </c>
      <c r="BV79" s="471">
        <f t="shared" ref="BV79:CS79" si="135">+SUM(BV80:BV81)</f>
        <v>5979800</v>
      </c>
      <c r="BW79" s="471">
        <f t="shared" si="135"/>
        <v>0</v>
      </c>
      <c r="BX79" s="471">
        <f t="shared" si="135"/>
        <v>0</v>
      </c>
      <c r="BY79" s="471">
        <f t="shared" si="135"/>
        <v>0</v>
      </c>
      <c r="BZ79" s="472">
        <f t="shared" si="135"/>
        <v>0</v>
      </c>
      <c r="CA79" s="471">
        <f t="shared" si="135"/>
        <v>8294044</v>
      </c>
      <c r="CB79" s="650">
        <f t="shared" si="135"/>
        <v>0</v>
      </c>
      <c r="CC79" s="650">
        <f t="shared" si="135"/>
        <v>2000000</v>
      </c>
      <c r="CD79" s="471">
        <f t="shared" si="135"/>
        <v>0</v>
      </c>
      <c r="CE79" s="471">
        <f t="shared" si="135"/>
        <v>314244</v>
      </c>
      <c r="CF79" s="471">
        <f t="shared" si="135"/>
        <v>0</v>
      </c>
      <c r="CG79" s="471">
        <f t="shared" si="135"/>
        <v>0</v>
      </c>
      <c r="CH79" s="471">
        <f t="shared" si="135"/>
        <v>0</v>
      </c>
      <c r="CI79" s="471">
        <f t="shared" si="135"/>
        <v>5979800</v>
      </c>
      <c r="CJ79" s="471">
        <f t="shared" si="135"/>
        <v>0</v>
      </c>
      <c r="CK79" s="471">
        <f t="shared" si="135"/>
        <v>0</v>
      </c>
      <c r="CL79" s="471">
        <f t="shared" si="135"/>
        <v>0</v>
      </c>
      <c r="CM79" s="471">
        <f t="shared" si="135"/>
        <v>0</v>
      </c>
      <c r="CN79" s="471">
        <f t="shared" si="135"/>
        <v>8294044</v>
      </c>
      <c r="CO79" s="650">
        <f t="shared" si="12"/>
        <v>23486513</v>
      </c>
      <c r="CP79" s="650">
        <f t="shared" si="135"/>
        <v>23486513</v>
      </c>
      <c r="CQ79" s="650">
        <f t="shared" si="135"/>
        <v>0</v>
      </c>
      <c r="CR79" s="650">
        <f t="shared" si="135"/>
        <v>0</v>
      </c>
      <c r="CS79" s="650">
        <f t="shared" si="135"/>
        <v>0</v>
      </c>
      <c r="CT79" s="652">
        <f t="shared" si="13"/>
        <v>0.26097855994153912</v>
      </c>
      <c r="CU79" s="653">
        <f t="shared" si="14"/>
        <v>0.26097855994153912</v>
      </c>
      <c r="CV79" s="901">
        <f>IFERROR(BN79/$BN$70,0)</f>
        <v>6.4762898581952435E-4</v>
      </c>
      <c r="CW79" s="1459"/>
      <c r="CX79" s="901">
        <f>IFERROR(BK79/$BK$70,0)</f>
        <v>0</v>
      </c>
      <c r="CY79" s="1459"/>
      <c r="CZ79" s="900"/>
      <c r="DA79" s="902"/>
      <c r="DB79" s="479"/>
      <c r="DC79" s="480"/>
      <c r="DD79" s="481"/>
      <c r="DE79" s="482"/>
      <c r="DF79" s="481"/>
      <c r="DG79" s="482"/>
      <c r="DH79" s="483"/>
      <c r="DI79" s="484"/>
      <c r="DJ79" s="481"/>
      <c r="DK79" s="482"/>
      <c r="DL79" s="481"/>
      <c r="DN79" s="480"/>
      <c r="DO79" s="480"/>
      <c r="DP79" s="480"/>
      <c r="DQ79" s="480"/>
      <c r="DR79" s="480"/>
      <c r="DS79" s="486"/>
      <c r="DT79" s="480"/>
      <c r="DU79" s="480"/>
      <c r="DV79" s="480"/>
      <c r="DW79" s="480"/>
    </row>
    <row r="80" spans="1:128" s="146" customFormat="1" ht="18" customHeight="1" outlineLevel="2" thickBot="1" x14ac:dyDescent="0.3">
      <c r="B80" s="1022" t="str">
        <f t="shared" si="108"/>
        <v>A-2-0-4-2-110</v>
      </c>
      <c r="C80" s="185" t="s">
        <v>505</v>
      </c>
      <c r="D80" s="175" t="s">
        <v>417</v>
      </c>
      <c r="E80" s="248" t="s">
        <v>401</v>
      </c>
      <c r="F80" s="163">
        <v>20000000</v>
      </c>
      <c r="G80" s="161"/>
      <c r="H80" s="160"/>
      <c r="I80" s="183"/>
      <c r="J80" s="165"/>
      <c r="K80" s="160"/>
      <c r="L80" s="162"/>
      <c r="M80" s="151"/>
      <c r="N80" s="153"/>
      <c r="O80" s="151"/>
      <c r="P80" s="154"/>
      <c r="Q80" s="162"/>
      <c r="R80" s="160"/>
      <c r="S80" s="183"/>
      <c r="T80" s="170"/>
      <c r="U80" s="170">
        <v>3219443</v>
      </c>
      <c r="V80" s="170"/>
      <c r="W80" s="170"/>
      <c r="X80" s="170"/>
      <c r="Y80" s="170"/>
      <c r="Z80" s="170"/>
      <c r="AA80" s="170"/>
      <c r="AB80" s="170"/>
      <c r="AC80" s="170"/>
      <c r="AD80" s="165"/>
      <c r="AE80" s="160">
        <f>+G80+I80+K80+M80+O80+Q80+S80+U80+W80+Y80+AA80+AC80</f>
        <v>3219443</v>
      </c>
      <c r="AF80" s="160">
        <f>+H80+J80+L80+N80+P80+R80+T80+V80+X80+Z80+AB80+AD80</f>
        <v>0</v>
      </c>
      <c r="AG80" s="163"/>
      <c r="AH80" s="162"/>
      <c r="AI80" s="160">
        <f>+-AG80+AH80</f>
        <v>0</v>
      </c>
      <c r="AJ80" s="162"/>
      <c r="AK80" s="167">
        <f>+F80-AE80+AF80+AI80</f>
        <v>16780557</v>
      </c>
      <c r="AL80" s="160"/>
      <c r="AM80" s="509">
        <f>+AL80+BA80</f>
        <v>6664164</v>
      </c>
      <c r="AN80" s="167">
        <f>+AK80-AL80</f>
        <v>16780557</v>
      </c>
      <c r="AO80" s="164">
        <v>0</v>
      </c>
      <c r="AP80" s="162">
        <v>1000000</v>
      </c>
      <c r="AQ80" s="160">
        <v>0</v>
      </c>
      <c r="AR80" s="160">
        <v>314244</v>
      </c>
      <c r="AS80" s="160">
        <v>4374360</v>
      </c>
      <c r="AT80" s="160">
        <v>0</v>
      </c>
      <c r="AU80" s="160">
        <v>0</v>
      </c>
      <c r="AV80" s="172">
        <v>975560</v>
      </c>
      <c r="AW80" s="172">
        <v>0</v>
      </c>
      <c r="AX80" s="172">
        <v>0</v>
      </c>
      <c r="AY80" s="160"/>
      <c r="AZ80" s="160"/>
      <c r="BA80" s="430">
        <f>+SUM(AO80:AZ80)</f>
        <v>6664164</v>
      </c>
      <c r="BB80" s="545">
        <v>0</v>
      </c>
      <c r="BC80" s="546">
        <v>1000000</v>
      </c>
      <c r="BD80" s="167">
        <v>0</v>
      </c>
      <c r="BE80" s="196">
        <v>314244</v>
      </c>
      <c r="BF80" s="172">
        <v>0</v>
      </c>
      <c r="BG80" s="172">
        <v>0</v>
      </c>
      <c r="BH80" s="172">
        <v>4374360</v>
      </c>
      <c r="BI80" s="172">
        <v>975560</v>
      </c>
      <c r="BJ80" s="172">
        <v>0</v>
      </c>
      <c r="BK80" s="172">
        <v>0</v>
      </c>
      <c r="BL80" s="172"/>
      <c r="BM80" s="510"/>
      <c r="BN80" s="160">
        <f>+SUM(BB80:BM80)</f>
        <v>6664164</v>
      </c>
      <c r="BO80" s="509">
        <v>0</v>
      </c>
      <c r="BP80" s="172">
        <v>1000000</v>
      </c>
      <c r="BQ80" s="172">
        <v>0</v>
      </c>
      <c r="BR80" s="172">
        <v>314244</v>
      </c>
      <c r="BS80" s="172">
        <v>0</v>
      </c>
      <c r="BT80" s="170">
        <v>0</v>
      </c>
      <c r="BU80" s="170">
        <v>0</v>
      </c>
      <c r="BV80" s="170">
        <v>5349920</v>
      </c>
      <c r="BW80" s="170">
        <v>0</v>
      </c>
      <c r="BX80" s="170">
        <v>0</v>
      </c>
      <c r="BY80" s="170"/>
      <c r="BZ80" s="165"/>
      <c r="CA80" s="160">
        <f>+SUM(BO80:BZ80)</f>
        <v>6664164</v>
      </c>
      <c r="CB80" s="163">
        <v>0</v>
      </c>
      <c r="CC80" s="183">
        <v>1000000</v>
      </c>
      <c r="CD80" s="170">
        <v>0</v>
      </c>
      <c r="CE80" s="170">
        <v>314244</v>
      </c>
      <c r="CF80" s="170">
        <v>0</v>
      </c>
      <c r="CG80" s="172">
        <v>0</v>
      </c>
      <c r="CH80" s="170">
        <v>0</v>
      </c>
      <c r="CI80" s="170">
        <v>5349920</v>
      </c>
      <c r="CJ80" s="170">
        <v>0</v>
      </c>
      <c r="CK80" s="170">
        <v>0</v>
      </c>
      <c r="CL80" s="170"/>
      <c r="CM80" s="170"/>
      <c r="CN80" s="166">
        <f>+SUM(CB80:CM80)</f>
        <v>6664164</v>
      </c>
      <c r="CO80" s="163">
        <f>+AN80-BA80</f>
        <v>10116393</v>
      </c>
      <c r="CP80" s="163">
        <f>+AN80-BA80</f>
        <v>10116393</v>
      </c>
      <c r="CQ80" s="163">
        <f>+BA80-BN80</f>
        <v>0</v>
      </c>
      <c r="CR80" s="163">
        <f>+BN80-CA80</f>
        <v>0</v>
      </c>
      <c r="CS80" s="163">
        <f>+CA80-CN80</f>
        <v>0</v>
      </c>
      <c r="CT80" s="272">
        <f t="shared" si="13"/>
        <v>0.39713604262361496</v>
      </c>
      <c r="CU80" s="273">
        <f t="shared" si="14"/>
        <v>0.39713604262361496</v>
      </c>
      <c r="CV80" s="891"/>
      <c r="CW80" s="1459"/>
      <c r="CX80" s="891"/>
      <c r="CY80" s="1459"/>
      <c r="CZ80" s="903">
        <f>IFERROR(BK80/$BK$79,0)</f>
        <v>0</v>
      </c>
      <c r="DA80" s="1468">
        <f>+SUM(CZ80:CZ81)</f>
        <v>0</v>
      </c>
      <c r="DB80" s="840"/>
      <c r="DC80" s="830">
        <v>16780557</v>
      </c>
      <c r="DD80" s="830">
        <f>+DC80-AN80</f>
        <v>0</v>
      </c>
      <c r="DE80" s="830">
        <v>6664164</v>
      </c>
      <c r="DF80" s="831">
        <f>+DE80-BA80</f>
        <v>0</v>
      </c>
      <c r="DG80" s="830">
        <v>6664164</v>
      </c>
      <c r="DH80" s="832">
        <f>+DG80-BN80</f>
        <v>0</v>
      </c>
      <c r="DI80" s="830">
        <v>6664164</v>
      </c>
      <c r="DJ80" s="831">
        <f>+DI80-CA80</f>
        <v>0</v>
      </c>
      <c r="DK80" s="830">
        <v>6664164</v>
      </c>
      <c r="DL80" s="831">
        <f>+DK80-CN80</f>
        <v>0</v>
      </c>
      <c r="DM80" s="833"/>
      <c r="DN80" s="168"/>
      <c r="DO80" s="168"/>
      <c r="DP80" s="319">
        <v>5920244</v>
      </c>
      <c r="DQ80" s="319">
        <f>+DC80-DP80</f>
        <v>10860313</v>
      </c>
      <c r="DR80" s="319">
        <v>5688604</v>
      </c>
      <c r="DS80" s="319">
        <f>+DR80-DG80</f>
        <v>-975560</v>
      </c>
      <c r="DT80" s="319">
        <v>1314244</v>
      </c>
      <c r="DU80" s="319">
        <f>+DT80-DI80</f>
        <v>-5349920</v>
      </c>
      <c r="DV80" s="319">
        <v>1314244</v>
      </c>
      <c r="DW80" s="319">
        <f>+DV80-DK80</f>
        <v>-5349920</v>
      </c>
      <c r="DX80" s="833"/>
    </row>
    <row r="81" spans="1:128" s="146" customFormat="1" ht="18" customHeight="1" outlineLevel="2" thickBot="1" x14ac:dyDescent="0.3">
      <c r="B81" s="1022" t="str">
        <f t="shared" si="108"/>
        <v>A-2-0-4-2-210</v>
      </c>
      <c r="C81" s="185" t="s">
        <v>506</v>
      </c>
      <c r="D81" s="175" t="s">
        <v>417</v>
      </c>
      <c r="E81" s="248" t="s">
        <v>402</v>
      </c>
      <c r="F81" s="163">
        <v>20000000</v>
      </c>
      <c r="G81" s="161"/>
      <c r="H81" s="160"/>
      <c r="I81" s="183"/>
      <c r="J81" s="165"/>
      <c r="K81" s="160"/>
      <c r="L81" s="162"/>
      <c r="M81" s="151"/>
      <c r="N81" s="153"/>
      <c r="O81" s="151"/>
      <c r="P81" s="154"/>
      <c r="Q81" s="162"/>
      <c r="R81" s="160"/>
      <c r="S81" s="183"/>
      <c r="T81" s="170"/>
      <c r="U81" s="170">
        <v>5000000</v>
      </c>
      <c r="V81" s="170"/>
      <c r="W81" s="170"/>
      <c r="X81" s="170"/>
      <c r="Y81" s="170"/>
      <c r="Z81" s="170"/>
      <c r="AA81" s="170"/>
      <c r="AB81" s="170"/>
      <c r="AC81" s="170"/>
      <c r="AD81" s="165"/>
      <c r="AE81" s="160">
        <f>+G81+I81+K81+M81+O81+Q81+S81+U81+W81+Y81+AA81+AC81</f>
        <v>5000000</v>
      </c>
      <c r="AF81" s="160">
        <f>+H81+J81+L81+N81+P81+R81+T81+V81+X81+Z81+AB81+AD81</f>
        <v>0</v>
      </c>
      <c r="AG81" s="163"/>
      <c r="AH81" s="162"/>
      <c r="AI81" s="160">
        <f>+-AG81+AH81</f>
        <v>0</v>
      </c>
      <c r="AJ81" s="162"/>
      <c r="AK81" s="167">
        <f>+F81-AE81+AF81+AI81</f>
        <v>15000000</v>
      </c>
      <c r="AL81" s="160"/>
      <c r="AM81" s="509">
        <f>+AL81+BA81</f>
        <v>1629880</v>
      </c>
      <c r="AN81" s="167">
        <f>+AK81-AL81</f>
        <v>15000000</v>
      </c>
      <c r="AO81" s="164">
        <v>0</v>
      </c>
      <c r="AP81" s="162">
        <v>1000000</v>
      </c>
      <c r="AQ81" s="160">
        <v>0</v>
      </c>
      <c r="AR81" s="160">
        <v>629880</v>
      </c>
      <c r="AS81" s="160">
        <v>0</v>
      </c>
      <c r="AT81" s="160">
        <v>0</v>
      </c>
      <c r="AU81" s="160">
        <v>0</v>
      </c>
      <c r="AV81" s="172">
        <v>0</v>
      </c>
      <c r="AW81" s="172">
        <v>0</v>
      </c>
      <c r="AX81" s="172">
        <v>0</v>
      </c>
      <c r="AY81" s="160"/>
      <c r="AZ81" s="160"/>
      <c r="BA81" s="430">
        <f>+SUM(AO81:AZ81)</f>
        <v>1629880</v>
      </c>
      <c r="BB81" s="545">
        <v>0</v>
      </c>
      <c r="BC81" s="546">
        <v>1000000</v>
      </c>
      <c r="BD81" s="167">
        <v>0</v>
      </c>
      <c r="BE81" s="196">
        <v>0</v>
      </c>
      <c r="BF81" s="172">
        <v>0</v>
      </c>
      <c r="BG81" s="172">
        <v>0</v>
      </c>
      <c r="BH81" s="172">
        <v>629880</v>
      </c>
      <c r="BI81" s="172">
        <v>0</v>
      </c>
      <c r="BJ81" s="172">
        <v>0</v>
      </c>
      <c r="BK81" s="172">
        <v>0</v>
      </c>
      <c r="BL81" s="172"/>
      <c r="BM81" s="510"/>
      <c r="BN81" s="160">
        <f>+SUM(BB81:BM81)</f>
        <v>1629880</v>
      </c>
      <c r="BO81" s="509">
        <v>0</v>
      </c>
      <c r="BP81" s="172">
        <v>1000000</v>
      </c>
      <c r="BQ81" s="172">
        <v>0</v>
      </c>
      <c r="BR81" s="172">
        <v>0</v>
      </c>
      <c r="BS81" s="172">
        <v>0</v>
      </c>
      <c r="BT81" s="170">
        <v>0</v>
      </c>
      <c r="BU81" s="170">
        <v>0</v>
      </c>
      <c r="BV81" s="170">
        <v>629880</v>
      </c>
      <c r="BW81" s="170">
        <v>0</v>
      </c>
      <c r="BX81" s="170">
        <v>0</v>
      </c>
      <c r="BY81" s="170"/>
      <c r="BZ81" s="165"/>
      <c r="CA81" s="160">
        <f>+SUM(BO81:BZ81)</f>
        <v>1629880</v>
      </c>
      <c r="CB81" s="163">
        <v>0</v>
      </c>
      <c r="CC81" s="183">
        <v>1000000</v>
      </c>
      <c r="CD81" s="170">
        <v>0</v>
      </c>
      <c r="CE81" s="170">
        <v>0</v>
      </c>
      <c r="CF81" s="170">
        <v>0</v>
      </c>
      <c r="CG81" s="172">
        <v>0</v>
      </c>
      <c r="CH81" s="170">
        <v>0</v>
      </c>
      <c r="CI81" s="170">
        <v>629880</v>
      </c>
      <c r="CJ81" s="170">
        <v>0</v>
      </c>
      <c r="CK81" s="170">
        <v>0</v>
      </c>
      <c r="CL81" s="170"/>
      <c r="CM81" s="170"/>
      <c r="CN81" s="166">
        <f>+SUM(CB81:CM81)</f>
        <v>1629880</v>
      </c>
      <c r="CO81" s="163">
        <f>+AN81-BA81</f>
        <v>13370120</v>
      </c>
      <c r="CP81" s="163">
        <f>+AN81-BA81</f>
        <v>13370120</v>
      </c>
      <c r="CQ81" s="163">
        <f>+BA81-BN81</f>
        <v>0</v>
      </c>
      <c r="CR81" s="163">
        <f>+BN81-CA81</f>
        <v>0</v>
      </c>
      <c r="CS81" s="163">
        <f>+CA81-CN81</f>
        <v>0</v>
      </c>
      <c r="CT81" s="272">
        <f t="shared" si="13"/>
        <v>0.10865866666666667</v>
      </c>
      <c r="CU81" s="273">
        <f t="shared" si="14"/>
        <v>0.10865866666666667</v>
      </c>
      <c r="CV81" s="891"/>
      <c r="CW81" s="1459"/>
      <c r="CX81" s="891"/>
      <c r="CY81" s="1459"/>
      <c r="CZ81" s="903">
        <f>IFERROR(BK81/$BK$79,0)</f>
        <v>0</v>
      </c>
      <c r="DA81" s="1469"/>
      <c r="DB81" s="840"/>
      <c r="DC81" s="830">
        <v>15000000</v>
      </c>
      <c r="DD81" s="830">
        <f>+DC81-AN81</f>
        <v>0</v>
      </c>
      <c r="DE81" s="830">
        <v>1629880</v>
      </c>
      <c r="DF81" s="831">
        <f>+DE81-BA81</f>
        <v>0</v>
      </c>
      <c r="DG81" s="830">
        <v>1629880</v>
      </c>
      <c r="DH81" s="832">
        <f>+DG81-BN81</f>
        <v>0</v>
      </c>
      <c r="DI81" s="830">
        <v>1629880</v>
      </c>
      <c r="DJ81" s="831">
        <f>+DI81-CA81</f>
        <v>0</v>
      </c>
      <c r="DK81" s="830">
        <v>1629880</v>
      </c>
      <c r="DL81" s="831">
        <f>+DK81-CN81</f>
        <v>0</v>
      </c>
      <c r="DM81" s="833"/>
      <c r="DN81" s="168"/>
      <c r="DO81" s="168"/>
      <c r="DP81" s="319">
        <v>1650000</v>
      </c>
      <c r="DQ81" s="319">
        <f>+DC81-DP81</f>
        <v>13350000</v>
      </c>
      <c r="DR81" s="319">
        <v>1629880</v>
      </c>
      <c r="DS81" s="319">
        <f>+DR81-DG81</f>
        <v>0</v>
      </c>
      <c r="DT81" s="319">
        <v>1000000</v>
      </c>
      <c r="DU81" s="319">
        <f>+DT81-DI81</f>
        <v>-629880</v>
      </c>
      <c r="DV81" s="319">
        <v>1000000</v>
      </c>
      <c r="DW81" s="319">
        <f>+DV81-DK81</f>
        <v>-629880</v>
      </c>
      <c r="DX81" s="833"/>
    </row>
    <row r="82" spans="1:128" s="485" customFormat="1" ht="20.25" customHeight="1" outlineLevel="1" thickBot="1" x14ac:dyDescent="0.3">
      <c r="A82" s="466"/>
      <c r="B82" s="1023"/>
      <c r="C82" s="468" t="s">
        <v>636</v>
      </c>
      <c r="D82" s="469" t="s">
        <v>417</v>
      </c>
      <c r="E82" s="470" t="s">
        <v>637</v>
      </c>
      <c r="F82" s="650">
        <f>+SUM(F83:F91)</f>
        <v>1414060420</v>
      </c>
      <c r="G82" s="472">
        <f t="shared" ref="G82:BU82" si="136">+SUM(G83:G91)</f>
        <v>45000000</v>
      </c>
      <c r="H82" s="471">
        <f t="shared" si="136"/>
        <v>0</v>
      </c>
      <c r="I82" s="650">
        <f t="shared" si="136"/>
        <v>300000000</v>
      </c>
      <c r="J82" s="472">
        <f t="shared" si="136"/>
        <v>0</v>
      </c>
      <c r="K82" s="471">
        <f t="shared" si="136"/>
        <v>0</v>
      </c>
      <c r="L82" s="651">
        <f>+SUM(L83:L91)</f>
        <v>262188494</v>
      </c>
      <c r="M82" s="471">
        <f t="shared" si="136"/>
        <v>0</v>
      </c>
      <c r="N82" s="651">
        <f t="shared" si="136"/>
        <v>0</v>
      </c>
      <c r="O82" s="471">
        <f t="shared" si="136"/>
        <v>0</v>
      </c>
      <c r="P82" s="650">
        <f t="shared" si="136"/>
        <v>235000000</v>
      </c>
      <c r="Q82" s="651">
        <f t="shared" si="136"/>
        <v>0</v>
      </c>
      <c r="R82" s="471">
        <f t="shared" si="136"/>
        <v>0</v>
      </c>
      <c r="S82" s="650">
        <f t="shared" si="136"/>
        <v>49500000</v>
      </c>
      <c r="T82" s="471">
        <f t="shared" si="136"/>
        <v>0</v>
      </c>
      <c r="U82" s="471">
        <f t="shared" si="136"/>
        <v>0</v>
      </c>
      <c r="V82" s="471">
        <f t="shared" si="136"/>
        <v>0</v>
      </c>
      <c r="W82" s="471">
        <f t="shared" si="136"/>
        <v>0</v>
      </c>
      <c r="X82" s="471">
        <f t="shared" si="136"/>
        <v>0</v>
      </c>
      <c r="Y82" s="471">
        <f t="shared" si="136"/>
        <v>0</v>
      </c>
      <c r="Z82" s="471">
        <f t="shared" si="136"/>
        <v>0</v>
      </c>
      <c r="AA82" s="471">
        <f t="shared" si="136"/>
        <v>0</v>
      </c>
      <c r="AB82" s="471">
        <f t="shared" si="136"/>
        <v>0</v>
      </c>
      <c r="AC82" s="471">
        <f t="shared" si="136"/>
        <v>0</v>
      </c>
      <c r="AD82" s="472">
        <f t="shared" si="136"/>
        <v>0</v>
      </c>
      <c r="AE82" s="471">
        <f t="shared" si="136"/>
        <v>394500000</v>
      </c>
      <c r="AF82" s="471">
        <f t="shared" si="136"/>
        <v>497188494</v>
      </c>
      <c r="AG82" s="650">
        <f>+SUM(AG83:AG91)</f>
        <v>365188494</v>
      </c>
      <c r="AH82" s="651">
        <f>+SUM(AH83:AH91)</f>
        <v>0</v>
      </c>
      <c r="AI82" s="471">
        <f>+SUM(AI83:AI91)</f>
        <v>-365188494</v>
      </c>
      <c r="AJ82" s="651">
        <f>+SUM(AJ83:AJ91)</f>
        <v>0</v>
      </c>
      <c r="AK82" s="471">
        <f t="shared" si="136"/>
        <v>1151560420</v>
      </c>
      <c r="AL82" s="471">
        <f t="shared" si="136"/>
        <v>0</v>
      </c>
      <c r="AM82" s="471">
        <f t="shared" si="136"/>
        <v>1105219709</v>
      </c>
      <c r="AN82" s="471">
        <f>+SUM(AN83:AN91)</f>
        <v>1151560420</v>
      </c>
      <c r="AO82" s="471">
        <f t="shared" si="136"/>
        <v>398500000</v>
      </c>
      <c r="AP82" s="651">
        <f t="shared" si="136"/>
        <v>7892448</v>
      </c>
      <c r="AQ82" s="471">
        <f t="shared" si="136"/>
        <v>434239684</v>
      </c>
      <c r="AR82" s="471">
        <f t="shared" si="136"/>
        <v>5179431</v>
      </c>
      <c r="AS82" s="471">
        <f t="shared" si="136"/>
        <v>12315229</v>
      </c>
      <c r="AT82" s="471">
        <f t="shared" si="136"/>
        <v>200865285</v>
      </c>
      <c r="AU82" s="471">
        <f t="shared" si="136"/>
        <v>5797383</v>
      </c>
      <c r="AV82" s="471">
        <f t="shared" si="136"/>
        <v>26487649</v>
      </c>
      <c r="AW82" s="471">
        <f t="shared" si="136"/>
        <v>1111000</v>
      </c>
      <c r="AX82" s="471">
        <f t="shared" si="136"/>
        <v>12831600</v>
      </c>
      <c r="AY82" s="471">
        <f t="shared" si="136"/>
        <v>0</v>
      </c>
      <c r="AZ82" s="471">
        <f t="shared" si="136"/>
        <v>0</v>
      </c>
      <c r="BA82" s="471">
        <f t="shared" si="136"/>
        <v>1105219709</v>
      </c>
      <c r="BB82" s="650">
        <f t="shared" si="136"/>
        <v>130000000</v>
      </c>
      <c r="BC82" s="651">
        <f t="shared" si="136"/>
        <v>62400000</v>
      </c>
      <c r="BD82" s="471">
        <f t="shared" si="136"/>
        <v>129430246</v>
      </c>
      <c r="BE82" s="650">
        <f t="shared" si="136"/>
        <v>42405931</v>
      </c>
      <c r="BF82" s="471">
        <f t="shared" si="136"/>
        <v>52251113</v>
      </c>
      <c r="BG82" s="471">
        <f t="shared" si="136"/>
        <v>167540292.65000001</v>
      </c>
      <c r="BH82" s="471">
        <f t="shared" si="136"/>
        <v>19523955</v>
      </c>
      <c r="BI82" s="471">
        <f t="shared" si="136"/>
        <v>69399781</v>
      </c>
      <c r="BJ82" s="471">
        <f t="shared" si="136"/>
        <v>4911000</v>
      </c>
      <c r="BK82" s="471">
        <f t="shared" si="136"/>
        <v>370649206</v>
      </c>
      <c r="BL82" s="471">
        <f t="shared" si="136"/>
        <v>0</v>
      </c>
      <c r="BM82" s="472">
        <f t="shared" si="136"/>
        <v>0</v>
      </c>
      <c r="BN82" s="471">
        <f t="shared" si="136"/>
        <v>1048511524.65</v>
      </c>
      <c r="BO82" s="650">
        <f t="shared" si="136"/>
        <v>0</v>
      </c>
      <c r="BP82" s="651">
        <f t="shared" si="136"/>
        <v>6906682</v>
      </c>
      <c r="BQ82" s="471">
        <f t="shared" si="136"/>
        <v>14546205</v>
      </c>
      <c r="BR82" s="650">
        <f t="shared" si="136"/>
        <v>29070874</v>
      </c>
      <c r="BS82" s="471">
        <f t="shared" si="136"/>
        <v>74998620</v>
      </c>
      <c r="BT82" s="471">
        <f t="shared" si="136"/>
        <v>66195560</v>
      </c>
      <c r="BU82" s="471">
        <f t="shared" si="136"/>
        <v>27755489</v>
      </c>
      <c r="BV82" s="471">
        <f t="shared" ref="BV82:CS82" si="137">+SUM(BV83:BV91)</f>
        <v>32884692</v>
      </c>
      <c r="BW82" s="471">
        <f t="shared" si="137"/>
        <v>86356204</v>
      </c>
      <c r="BX82" s="471">
        <f t="shared" si="137"/>
        <v>246387050.65000001</v>
      </c>
      <c r="BY82" s="471">
        <f t="shared" si="137"/>
        <v>0</v>
      </c>
      <c r="BZ82" s="472">
        <f t="shared" si="137"/>
        <v>0</v>
      </c>
      <c r="CA82" s="471">
        <f t="shared" si="137"/>
        <v>585101376.64999998</v>
      </c>
      <c r="CB82" s="650">
        <f t="shared" si="137"/>
        <v>0</v>
      </c>
      <c r="CC82" s="650">
        <f t="shared" si="137"/>
        <v>6906682</v>
      </c>
      <c r="CD82" s="471">
        <f t="shared" si="137"/>
        <v>14546205</v>
      </c>
      <c r="CE82" s="471">
        <f t="shared" si="137"/>
        <v>29070874</v>
      </c>
      <c r="CF82" s="471">
        <f t="shared" si="137"/>
        <v>74998620</v>
      </c>
      <c r="CG82" s="471">
        <f t="shared" si="137"/>
        <v>66195560</v>
      </c>
      <c r="CH82" s="471">
        <f t="shared" si="137"/>
        <v>27755489</v>
      </c>
      <c r="CI82" s="471">
        <f t="shared" si="137"/>
        <v>32884692</v>
      </c>
      <c r="CJ82" s="471">
        <f>+SUM(CJ83:CJ91)</f>
        <v>86356204</v>
      </c>
      <c r="CK82" s="471">
        <f t="shared" si="137"/>
        <v>246387050.65000001</v>
      </c>
      <c r="CL82" s="471">
        <f t="shared" si="137"/>
        <v>0</v>
      </c>
      <c r="CM82" s="471">
        <f t="shared" si="137"/>
        <v>0</v>
      </c>
      <c r="CN82" s="471">
        <f t="shared" si="137"/>
        <v>585101376.64999998</v>
      </c>
      <c r="CO82" s="650">
        <f t="shared" si="12"/>
        <v>46340711</v>
      </c>
      <c r="CP82" s="650">
        <f t="shared" si="137"/>
        <v>46340711</v>
      </c>
      <c r="CQ82" s="650">
        <f t="shared" si="137"/>
        <v>56708184.350000024</v>
      </c>
      <c r="CR82" s="650">
        <f t="shared" si="137"/>
        <v>463410148</v>
      </c>
      <c r="CS82" s="650">
        <f t="shared" si="137"/>
        <v>0</v>
      </c>
      <c r="CT82" s="652">
        <f t="shared" si="13"/>
        <v>0.9597583329583349</v>
      </c>
      <c r="CU82" s="653">
        <f t="shared" si="14"/>
        <v>0.91051368772295938</v>
      </c>
      <c r="CV82" s="901">
        <f>IFERROR(BN82/$BN$70,0)</f>
        <v>8.187157619722811E-2</v>
      </c>
      <c r="CW82" s="1459"/>
      <c r="CX82" s="901">
        <f>IFERROR(BK82/$BK$70,0)</f>
        <v>0.48854980218943223</v>
      </c>
      <c r="CY82" s="1459"/>
      <c r="CZ82" s="900"/>
      <c r="DA82" s="902"/>
      <c r="DB82" s="479"/>
      <c r="DC82" s="480"/>
      <c r="DD82" s="481"/>
      <c r="DE82" s="482"/>
      <c r="DF82" s="481"/>
      <c r="DG82" s="482"/>
      <c r="DH82" s="483"/>
      <c r="DI82" s="484"/>
      <c r="DJ82" s="481"/>
      <c r="DK82" s="482"/>
      <c r="DL82" s="481"/>
      <c r="DN82" s="480"/>
      <c r="DO82" s="480"/>
      <c r="DP82" s="480"/>
      <c r="DQ82" s="480"/>
      <c r="DR82" s="480"/>
      <c r="DS82" s="486"/>
      <c r="DT82" s="480"/>
      <c r="DU82" s="480"/>
      <c r="DV82" s="480"/>
      <c r="DW82" s="480"/>
    </row>
    <row r="83" spans="1:128" s="157" customFormat="1" ht="18" customHeight="1" outlineLevel="2" thickBot="1" x14ac:dyDescent="0.3">
      <c r="A83" s="146"/>
      <c r="B83" s="1022" t="str">
        <f t="shared" si="108"/>
        <v>A-2-0-4-4-110</v>
      </c>
      <c r="C83" s="185" t="s">
        <v>511</v>
      </c>
      <c r="D83" s="175" t="s">
        <v>417</v>
      </c>
      <c r="E83" s="248" t="s">
        <v>403</v>
      </c>
      <c r="F83" s="163">
        <v>400000000</v>
      </c>
      <c r="G83" s="152"/>
      <c r="H83" s="151"/>
      <c r="I83" s="188"/>
      <c r="J83" s="155"/>
      <c r="K83" s="151"/>
      <c r="L83" s="153"/>
      <c r="M83" s="151"/>
      <c r="N83" s="153"/>
      <c r="O83" s="151"/>
      <c r="P83" s="154"/>
      <c r="Q83" s="153"/>
      <c r="R83" s="151"/>
      <c r="S83" s="188"/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55"/>
      <c r="AE83" s="160">
        <f t="shared" ref="AE83:AE91" si="138">+G83+I83+K83+M83+O83+Q83+S83+U83+W83+Y83+AA83+AC83</f>
        <v>0</v>
      </c>
      <c r="AF83" s="160">
        <f t="shared" ref="AF83:AF91" si="139">+H83+J83+L83+N83+P83+R83+T83+V83+X83+Z83+AB83+AD83</f>
        <v>0</v>
      </c>
      <c r="AG83" s="154"/>
      <c r="AH83" s="262"/>
      <c r="AI83" s="160">
        <f t="shared" ref="AI83:AI91" si="140">+-AG83+AH83</f>
        <v>0</v>
      </c>
      <c r="AJ83" s="262"/>
      <c r="AK83" s="167">
        <f t="shared" ref="AK83:AK91" si="141">+F83-AE83+AF83+AI83</f>
        <v>400000000</v>
      </c>
      <c r="AL83" s="151"/>
      <c r="AM83" s="509">
        <f t="shared" ref="AM83:AM122" si="142">+AL83+BA83</f>
        <v>399000000</v>
      </c>
      <c r="AN83" s="167">
        <f t="shared" ref="AN83:AN91" si="143">+AK83-AL83</f>
        <v>400000000</v>
      </c>
      <c r="AO83" s="164">
        <v>398500000</v>
      </c>
      <c r="AP83" s="162">
        <v>500000</v>
      </c>
      <c r="AQ83" s="160">
        <v>0</v>
      </c>
      <c r="AR83" s="160">
        <v>0</v>
      </c>
      <c r="AS83" s="160">
        <v>0</v>
      </c>
      <c r="AT83" s="160">
        <v>0</v>
      </c>
      <c r="AU83" s="160">
        <v>0</v>
      </c>
      <c r="AV83" s="172">
        <v>0</v>
      </c>
      <c r="AW83" s="172">
        <v>0</v>
      </c>
      <c r="AX83" s="172">
        <v>0</v>
      </c>
      <c r="AY83" s="160"/>
      <c r="AZ83" s="160"/>
      <c r="BA83" s="430">
        <f t="shared" ref="BA83:BA91" si="144">+SUM(AO83:AZ83)</f>
        <v>399000000</v>
      </c>
      <c r="BB83" s="545">
        <v>130000000</v>
      </c>
      <c r="BC83" s="546">
        <v>57500000</v>
      </c>
      <c r="BD83" s="167">
        <v>127998120</v>
      </c>
      <c r="BE83" s="196">
        <v>10000000</v>
      </c>
      <c r="BF83" s="172">
        <v>3993500</v>
      </c>
      <c r="BG83" s="172">
        <v>5000000</v>
      </c>
      <c r="BH83" s="172">
        <v>13000000</v>
      </c>
      <c r="BI83" s="172">
        <v>23000000</v>
      </c>
      <c r="BJ83" s="172">
        <v>0</v>
      </c>
      <c r="BK83" s="172">
        <v>9000000</v>
      </c>
      <c r="BL83" s="172"/>
      <c r="BM83" s="510"/>
      <c r="BN83" s="160">
        <f t="shared" ref="BN83:BN91" si="145">+SUM(BB83:BM83)</f>
        <v>379491620</v>
      </c>
      <c r="BO83" s="509">
        <v>0</v>
      </c>
      <c r="BP83" s="172">
        <v>2006682</v>
      </c>
      <c r="BQ83" s="172">
        <v>13114079</v>
      </c>
      <c r="BR83" s="172">
        <v>27084943</v>
      </c>
      <c r="BS83" s="172">
        <v>41134682</v>
      </c>
      <c r="BT83" s="170">
        <v>19450475</v>
      </c>
      <c r="BU83" s="170">
        <v>23408642</v>
      </c>
      <c r="BV83" s="170">
        <v>22632795</v>
      </c>
      <c r="BW83" s="170">
        <v>40000000</v>
      </c>
      <c r="BX83" s="170">
        <v>45212628</v>
      </c>
      <c r="BY83" s="170"/>
      <c r="BZ83" s="165"/>
      <c r="CA83" s="160">
        <f t="shared" ref="CA83:CA91" si="146">+SUM(BO83:BZ83)</f>
        <v>234044926</v>
      </c>
      <c r="CB83" s="163">
        <v>0</v>
      </c>
      <c r="CC83" s="183">
        <v>2006682</v>
      </c>
      <c r="CD83" s="170">
        <v>13114079</v>
      </c>
      <c r="CE83" s="170">
        <v>27084943</v>
      </c>
      <c r="CF83" s="170">
        <v>41134682</v>
      </c>
      <c r="CG83" s="172">
        <v>19450475</v>
      </c>
      <c r="CH83" s="170">
        <v>23408642</v>
      </c>
      <c r="CI83" s="170">
        <v>22632795</v>
      </c>
      <c r="CJ83" s="170">
        <v>40000000</v>
      </c>
      <c r="CK83" s="170">
        <v>45212628</v>
      </c>
      <c r="CL83" s="170"/>
      <c r="CM83" s="170"/>
      <c r="CN83" s="166">
        <f t="shared" ref="CN83:CN91" si="147">+SUM(CB83:CM83)</f>
        <v>234044926</v>
      </c>
      <c r="CO83" s="163">
        <f t="shared" ref="CO83:CO91" si="148">+AN83-BA83</f>
        <v>1000000</v>
      </c>
      <c r="CP83" s="163">
        <f t="shared" ref="CP83:CP91" si="149">+AN83-BA83</f>
        <v>1000000</v>
      </c>
      <c r="CQ83" s="163">
        <f t="shared" ref="CQ83:CQ91" si="150">+BA83-BN83</f>
        <v>19508380</v>
      </c>
      <c r="CR83" s="163">
        <f t="shared" ref="CR83:CR91" si="151">+BN83-CA83</f>
        <v>145446694</v>
      </c>
      <c r="CS83" s="163">
        <f t="shared" ref="CS83:CS91" si="152">+CA83-CN83</f>
        <v>0</v>
      </c>
      <c r="CT83" s="272">
        <f t="shared" si="13"/>
        <v>0.99750000000000005</v>
      </c>
      <c r="CU83" s="273">
        <f t="shared" si="14"/>
        <v>0.94872904999999996</v>
      </c>
      <c r="CV83" s="891"/>
      <c r="CW83" s="1459"/>
      <c r="CX83" s="891"/>
      <c r="CY83" s="1459"/>
      <c r="CZ83" s="903">
        <f t="shared" ref="CZ83:CZ91" si="153">IFERROR(BK83/$BK$82,0)</f>
        <v>2.4281719357035395E-2</v>
      </c>
      <c r="DA83" s="1468">
        <f>+SUM(CZ83:CZ91)</f>
        <v>0.99999999999999989</v>
      </c>
      <c r="DB83" s="840"/>
      <c r="DC83" s="830">
        <v>400000000</v>
      </c>
      <c r="DD83" s="830">
        <f t="shared" ref="DD83:DD91" si="154">+DC83-AN83</f>
        <v>0</v>
      </c>
      <c r="DE83" s="830">
        <v>399000000</v>
      </c>
      <c r="DF83" s="831">
        <f t="shared" ref="DF83:DF91" si="155">+DE83-BA83</f>
        <v>0</v>
      </c>
      <c r="DG83" s="830">
        <v>379491620</v>
      </c>
      <c r="DH83" s="832">
        <f t="shared" ref="DH83:DH91" si="156">+DG83-BN83</f>
        <v>0</v>
      </c>
      <c r="DI83" s="830">
        <v>234044926</v>
      </c>
      <c r="DJ83" s="831">
        <f t="shared" ref="DJ83:DJ91" si="157">+DI83-CA83</f>
        <v>0</v>
      </c>
      <c r="DK83" s="830">
        <v>234044926</v>
      </c>
      <c r="DL83" s="831">
        <f t="shared" ref="DL83:DL91" si="158">+DK83-CN83</f>
        <v>0</v>
      </c>
      <c r="DM83" s="841"/>
      <c r="DN83" s="168"/>
      <c r="DO83" s="168"/>
      <c r="DP83" s="319">
        <v>399000000</v>
      </c>
      <c r="DQ83" s="319">
        <f t="shared" ref="DQ83:DQ91" si="159">+DC83-DP83</f>
        <v>1000000</v>
      </c>
      <c r="DR83" s="319">
        <v>347491620</v>
      </c>
      <c r="DS83" s="319">
        <f t="shared" ref="DS83:DS91" si="160">+DR83-DG83</f>
        <v>-32000000</v>
      </c>
      <c r="DT83" s="319">
        <v>126199503</v>
      </c>
      <c r="DU83" s="319">
        <f t="shared" ref="DU83:DU91" si="161">+DT83-DI83</f>
        <v>-107845423</v>
      </c>
      <c r="DV83" s="319">
        <v>126199503</v>
      </c>
      <c r="DW83" s="319">
        <f t="shared" ref="DW83:DW91" si="162">+DV83-DK83</f>
        <v>-107845423</v>
      </c>
      <c r="DX83" s="841"/>
    </row>
    <row r="84" spans="1:128" s="146" customFormat="1" ht="18" customHeight="1" outlineLevel="2" thickBot="1" x14ac:dyDescent="0.3">
      <c r="B84" s="1022" t="str">
        <f t="shared" si="108"/>
        <v>A-2-0-4-4-610</v>
      </c>
      <c r="C84" s="185" t="s">
        <v>518</v>
      </c>
      <c r="D84" s="175" t="s">
        <v>417</v>
      </c>
      <c r="E84" s="248" t="s">
        <v>404</v>
      </c>
      <c r="F84" s="163">
        <v>50000000</v>
      </c>
      <c r="G84" s="161">
        <v>15000000</v>
      </c>
      <c r="H84" s="160"/>
      <c r="I84" s="183"/>
      <c r="J84" s="165"/>
      <c r="K84" s="160"/>
      <c r="L84" s="162"/>
      <c r="M84" s="151"/>
      <c r="N84" s="153"/>
      <c r="O84" s="151"/>
      <c r="P84" s="154"/>
      <c r="Q84" s="162"/>
      <c r="R84" s="160"/>
      <c r="S84" s="183">
        <f>15000000+10000000</f>
        <v>25000000</v>
      </c>
      <c r="T84" s="170"/>
      <c r="U84" s="170"/>
      <c r="V84" s="170"/>
      <c r="W84" s="170"/>
      <c r="X84" s="170"/>
      <c r="Y84" s="170"/>
      <c r="Z84" s="170"/>
      <c r="AA84" s="170"/>
      <c r="AB84" s="170"/>
      <c r="AC84" s="170"/>
      <c r="AD84" s="165"/>
      <c r="AE84" s="160">
        <f t="shared" si="138"/>
        <v>40000000</v>
      </c>
      <c r="AF84" s="160">
        <f t="shared" si="139"/>
        <v>0</v>
      </c>
      <c r="AG84" s="163"/>
      <c r="AH84" s="162"/>
      <c r="AI84" s="160">
        <f t="shared" si="140"/>
        <v>0</v>
      </c>
      <c r="AJ84" s="162"/>
      <c r="AK84" s="167">
        <f t="shared" si="141"/>
        <v>10000000</v>
      </c>
      <c r="AL84" s="160"/>
      <c r="AM84" s="509">
        <f t="shared" si="142"/>
        <v>10000000</v>
      </c>
      <c r="AN84" s="167">
        <f t="shared" si="143"/>
        <v>10000000</v>
      </c>
      <c r="AO84" s="164">
        <v>0</v>
      </c>
      <c r="AP84" s="162">
        <v>0</v>
      </c>
      <c r="AQ84" s="160">
        <v>0</v>
      </c>
      <c r="AR84" s="160">
        <v>0</v>
      </c>
      <c r="AS84" s="160">
        <v>0</v>
      </c>
      <c r="AT84" s="160">
        <v>0</v>
      </c>
      <c r="AU84" s="160">
        <v>0</v>
      </c>
      <c r="AV84" s="172">
        <v>0</v>
      </c>
      <c r="AW84" s="172">
        <v>0</v>
      </c>
      <c r="AX84" s="172">
        <v>10000000</v>
      </c>
      <c r="AY84" s="160"/>
      <c r="AZ84" s="160"/>
      <c r="BA84" s="430">
        <f t="shared" si="144"/>
        <v>10000000</v>
      </c>
      <c r="BB84" s="545">
        <v>0</v>
      </c>
      <c r="BC84" s="546">
        <v>0</v>
      </c>
      <c r="BD84" s="167">
        <v>0</v>
      </c>
      <c r="BE84" s="196">
        <v>0</v>
      </c>
      <c r="BF84" s="172">
        <v>0</v>
      </c>
      <c r="BG84" s="172">
        <v>0</v>
      </c>
      <c r="BH84" s="172">
        <v>0</v>
      </c>
      <c r="BI84" s="172">
        <v>0</v>
      </c>
      <c r="BJ84" s="172">
        <v>0</v>
      </c>
      <c r="BK84" s="172">
        <v>0</v>
      </c>
      <c r="BL84" s="172"/>
      <c r="BM84" s="510"/>
      <c r="BN84" s="160">
        <f t="shared" si="145"/>
        <v>0</v>
      </c>
      <c r="BO84" s="509">
        <v>0</v>
      </c>
      <c r="BP84" s="172">
        <v>0</v>
      </c>
      <c r="BQ84" s="172">
        <v>0</v>
      </c>
      <c r="BR84" s="172">
        <v>0</v>
      </c>
      <c r="BS84" s="172">
        <v>0</v>
      </c>
      <c r="BT84" s="170">
        <v>0</v>
      </c>
      <c r="BU84" s="170">
        <v>0</v>
      </c>
      <c r="BV84" s="170">
        <v>0</v>
      </c>
      <c r="BW84" s="170">
        <v>0</v>
      </c>
      <c r="BX84" s="170">
        <v>0</v>
      </c>
      <c r="BY84" s="170"/>
      <c r="BZ84" s="165"/>
      <c r="CA84" s="160">
        <f t="shared" si="146"/>
        <v>0</v>
      </c>
      <c r="CB84" s="163">
        <v>0</v>
      </c>
      <c r="CC84" s="183">
        <v>0</v>
      </c>
      <c r="CD84" s="170">
        <v>0</v>
      </c>
      <c r="CE84" s="170">
        <v>0</v>
      </c>
      <c r="CF84" s="170">
        <v>0</v>
      </c>
      <c r="CG84" s="172">
        <v>0</v>
      </c>
      <c r="CH84" s="170">
        <v>0</v>
      </c>
      <c r="CI84" s="170">
        <v>0</v>
      </c>
      <c r="CJ84" s="170">
        <v>0</v>
      </c>
      <c r="CK84" s="170">
        <v>0</v>
      </c>
      <c r="CL84" s="170"/>
      <c r="CM84" s="170"/>
      <c r="CN84" s="166">
        <f t="shared" si="147"/>
        <v>0</v>
      </c>
      <c r="CO84" s="163">
        <f t="shared" si="148"/>
        <v>0</v>
      </c>
      <c r="CP84" s="163">
        <f t="shared" si="149"/>
        <v>0</v>
      </c>
      <c r="CQ84" s="163">
        <f t="shared" si="150"/>
        <v>10000000</v>
      </c>
      <c r="CR84" s="163">
        <f t="shared" si="151"/>
        <v>0</v>
      </c>
      <c r="CS84" s="163">
        <f t="shared" si="152"/>
        <v>0</v>
      </c>
      <c r="CT84" s="272">
        <f t="shared" si="13"/>
        <v>1</v>
      </c>
      <c r="CU84" s="273">
        <f t="shared" si="14"/>
        <v>0</v>
      </c>
      <c r="CV84" s="891"/>
      <c r="CW84" s="1459"/>
      <c r="CX84" s="891"/>
      <c r="CY84" s="1459"/>
      <c r="CZ84" s="903">
        <f t="shared" si="153"/>
        <v>0</v>
      </c>
      <c r="DA84" s="1459"/>
      <c r="DB84" s="840"/>
      <c r="DC84" s="830">
        <v>10000000</v>
      </c>
      <c r="DD84" s="830">
        <f t="shared" si="154"/>
        <v>0</v>
      </c>
      <c r="DE84" s="830">
        <v>10000000</v>
      </c>
      <c r="DF84" s="831">
        <f t="shared" si="155"/>
        <v>0</v>
      </c>
      <c r="DG84" s="830">
        <v>0</v>
      </c>
      <c r="DH84" s="832">
        <f t="shared" si="156"/>
        <v>0</v>
      </c>
      <c r="DI84" s="830">
        <v>0</v>
      </c>
      <c r="DJ84" s="831">
        <f t="shared" si="157"/>
        <v>0</v>
      </c>
      <c r="DK84" s="830">
        <v>0</v>
      </c>
      <c r="DL84" s="831">
        <f t="shared" si="158"/>
        <v>0</v>
      </c>
      <c r="DM84" s="833"/>
      <c r="DN84" s="168"/>
      <c r="DO84" s="168"/>
      <c r="DP84" s="319">
        <v>0</v>
      </c>
      <c r="DQ84" s="319">
        <f t="shared" si="159"/>
        <v>10000000</v>
      </c>
      <c r="DR84" s="319">
        <v>0</v>
      </c>
      <c r="DS84" s="319">
        <f t="shared" si="160"/>
        <v>0</v>
      </c>
      <c r="DT84" s="319">
        <v>0</v>
      </c>
      <c r="DU84" s="319">
        <f t="shared" si="161"/>
        <v>0</v>
      </c>
      <c r="DV84" s="319">
        <v>0</v>
      </c>
      <c r="DW84" s="319">
        <f t="shared" si="162"/>
        <v>0</v>
      </c>
      <c r="DX84" s="833"/>
    </row>
    <row r="85" spans="1:128" s="157" customFormat="1" ht="18" customHeight="1" outlineLevel="2" thickBot="1" x14ac:dyDescent="0.3">
      <c r="A85" s="146"/>
      <c r="B85" s="1022" t="str">
        <f t="shared" si="108"/>
        <v>A-2-0-4-4-910</v>
      </c>
      <c r="C85" s="185" t="s">
        <v>519</v>
      </c>
      <c r="D85" s="175" t="s">
        <v>417</v>
      </c>
      <c r="E85" s="248" t="s">
        <v>405</v>
      </c>
      <c r="F85" s="163">
        <v>20000000</v>
      </c>
      <c r="G85" s="161">
        <v>15000000</v>
      </c>
      <c r="H85" s="151"/>
      <c r="I85" s="188"/>
      <c r="J85" s="155"/>
      <c r="K85" s="151"/>
      <c r="L85" s="153"/>
      <c r="M85" s="151"/>
      <c r="N85" s="153"/>
      <c r="O85" s="151"/>
      <c r="P85" s="163">
        <v>25000000</v>
      </c>
      <c r="Q85" s="153"/>
      <c r="R85" s="151"/>
      <c r="S85" s="188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55"/>
      <c r="AE85" s="160">
        <f t="shared" si="138"/>
        <v>15000000</v>
      </c>
      <c r="AF85" s="160">
        <f t="shared" si="139"/>
        <v>25000000</v>
      </c>
      <c r="AG85" s="154"/>
      <c r="AH85" s="153"/>
      <c r="AI85" s="160">
        <f t="shared" si="140"/>
        <v>0</v>
      </c>
      <c r="AJ85" s="153"/>
      <c r="AK85" s="160">
        <f t="shared" si="141"/>
        <v>30000000</v>
      </c>
      <c r="AL85" s="151"/>
      <c r="AM85" s="573">
        <f t="shared" si="142"/>
        <v>27042392</v>
      </c>
      <c r="AN85" s="160">
        <f t="shared" si="143"/>
        <v>30000000</v>
      </c>
      <c r="AO85" s="164">
        <v>0</v>
      </c>
      <c r="AP85" s="162">
        <v>1000000</v>
      </c>
      <c r="AQ85" s="160">
        <v>0</v>
      </c>
      <c r="AR85" s="160">
        <v>33400</v>
      </c>
      <c r="AS85" s="160">
        <v>708883</v>
      </c>
      <c r="AT85" s="160">
        <v>126100</v>
      </c>
      <c r="AU85" s="160">
        <v>875805</v>
      </c>
      <c r="AV85" s="172">
        <v>24000000</v>
      </c>
      <c r="AW85" s="172">
        <v>298204</v>
      </c>
      <c r="AX85" s="172">
        <v>0</v>
      </c>
      <c r="AY85" s="160"/>
      <c r="AZ85" s="160"/>
      <c r="BA85" s="430">
        <f t="shared" si="144"/>
        <v>27042392</v>
      </c>
      <c r="BB85" s="545">
        <v>0</v>
      </c>
      <c r="BC85" s="546">
        <v>1000000</v>
      </c>
      <c r="BD85" s="167">
        <v>0</v>
      </c>
      <c r="BE85" s="196">
        <v>33400</v>
      </c>
      <c r="BF85" s="172">
        <v>708883</v>
      </c>
      <c r="BG85" s="172">
        <v>126100</v>
      </c>
      <c r="BH85" s="172">
        <v>875805</v>
      </c>
      <c r="BI85" s="172">
        <v>0</v>
      </c>
      <c r="BJ85" s="172">
        <v>298204</v>
      </c>
      <c r="BK85" s="172">
        <v>0</v>
      </c>
      <c r="BL85" s="172">
        <v>0</v>
      </c>
      <c r="BM85" s="510"/>
      <c r="BN85" s="160">
        <f t="shared" si="145"/>
        <v>3042392</v>
      </c>
      <c r="BO85" s="509">
        <v>0</v>
      </c>
      <c r="BP85" s="172">
        <v>1000000</v>
      </c>
      <c r="BQ85" s="172">
        <v>0</v>
      </c>
      <c r="BR85" s="172">
        <v>33400</v>
      </c>
      <c r="BS85" s="172">
        <v>708883</v>
      </c>
      <c r="BT85" s="170">
        <v>126100</v>
      </c>
      <c r="BU85" s="170">
        <v>875805</v>
      </c>
      <c r="BV85" s="170">
        <v>0</v>
      </c>
      <c r="BW85" s="170">
        <v>298204</v>
      </c>
      <c r="BX85" s="170">
        <v>0</v>
      </c>
      <c r="BY85" s="170"/>
      <c r="BZ85" s="165"/>
      <c r="CA85" s="160">
        <f t="shared" si="146"/>
        <v>3042392</v>
      </c>
      <c r="CB85" s="163">
        <v>0</v>
      </c>
      <c r="CC85" s="183">
        <v>1000000</v>
      </c>
      <c r="CD85" s="170">
        <v>0</v>
      </c>
      <c r="CE85" s="170">
        <v>33400</v>
      </c>
      <c r="CF85" s="170">
        <v>708883</v>
      </c>
      <c r="CG85" s="172">
        <v>126100</v>
      </c>
      <c r="CH85" s="170">
        <v>875805</v>
      </c>
      <c r="CI85" s="170">
        <v>0</v>
      </c>
      <c r="CJ85" s="170">
        <v>298204</v>
      </c>
      <c r="CK85" s="170">
        <v>0</v>
      </c>
      <c r="CL85" s="170"/>
      <c r="CM85" s="170"/>
      <c r="CN85" s="166">
        <f t="shared" si="147"/>
        <v>3042392</v>
      </c>
      <c r="CO85" s="163">
        <f t="shared" si="148"/>
        <v>2957608</v>
      </c>
      <c r="CP85" s="163">
        <f t="shared" si="149"/>
        <v>2957608</v>
      </c>
      <c r="CQ85" s="163">
        <f t="shared" si="150"/>
        <v>24000000</v>
      </c>
      <c r="CR85" s="163">
        <f t="shared" si="151"/>
        <v>0</v>
      </c>
      <c r="CS85" s="163">
        <f t="shared" si="152"/>
        <v>0</v>
      </c>
      <c r="CT85" s="272">
        <f t="shared" si="13"/>
        <v>0.90141306666666665</v>
      </c>
      <c r="CU85" s="273">
        <f t="shared" si="14"/>
        <v>0.10141306666666666</v>
      </c>
      <c r="CV85" s="891"/>
      <c r="CW85" s="1459"/>
      <c r="CX85" s="891"/>
      <c r="CY85" s="1459"/>
      <c r="CZ85" s="903">
        <f t="shared" si="153"/>
        <v>0</v>
      </c>
      <c r="DA85" s="1459"/>
      <c r="DB85" s="840"/>
      <c r="DC85" s="830">
        <v>30000000</v>
      </c>
      <c r="DD85" s="830">
        <f t="shared" si="154"/>
        <v>0</v>
      </c>
      <c r="DE85" s="830">
        <v>27042392</v>
      </c>
      <c r="DF85" s="831">
        <f t="shared" si="155"/>
        <v>0</v>
      </c>
      <c r="DG85" s="830">
        <v>3042392</v>
      </c>
      <c r="DH85" s="832">
        <f t="shared" si="156"/>
        <v>0</v>
      </c>
      <c r="DI85" s="830">
        <v>3042392</v>
      </c>
      <c r="DJ85" s="831">
        <f t="shared" si="157"/>
        <v>0</v>
      </c>
      <c r="DK85" s="830">
        <v>3042392</v>
      </c>
      <c r="DL85" s="831">
        <f t="shared" si="158"/>
        <v>0</v>
      </c>
      <c r="DM85" s="841"/>
      <c r="DN85" s="158"/>
      <c r="DO85" s="158"/>
      <c r="DP85" s="319">
        <v>2744188</v>
      </c>
      <c r="DQ85" s="319">
        <f t="shared" si="159"/>
        <v>27255812</v>
      </c>
      <c r="DR85" s="319">
        <v>2744188</v>
      </c>
      <c r="DS85" s="319">
        <f t="shared" si="160"/>
        <v>-298204</v>
      </c>
      <c r="DT85" s="319">
        <v>2744188</v>
      </c>
      <c r="DU85" s="319">
        <f t="shared" si="161"/>
        <v>-298204</v>
      </c>
      <c r="DV85" s="319">
        <v>2744188</v>
      </c>
      <c r="DW85" s="319">
        <f t="shared" si="162"/>
        <v>-298204</v>
      </c>
      <c r="DX85" s="841"/>
    </row>
    <row r="86" spans="1:128" s="975" customFormat="1" ht="18" customHeight="1" outlineLevel="2" thickBot="1" x14ac:dyDescent="0.3">
      <c r="A86" s="318"/>
      <c r="B86" s="1022" t="str">
        <f t="shared" si="108"/>
        <v>A-2-0-4-4-1510</v>
      </c>
      <c r="C86" s="946" t="s">
        <v>512</v>
      </c>
      <c r="D86" s="947" t="s">
        <v>417</v>
      </c>
      <c r="E86" s="948" t="s">
        <v>406</v>
      </c>
      <c r="F86" s="949">
        <v>800000000</v>
      </c>
      <c r="G86" s="950">
        <v>15000000</v>
      </c>
      <c r="H86" s="951"/>
      <c r="I86" s="952">
        <v>300000000</v>
      </c>
      <c r="J86" s="953"/>
      <c r="K86" s="951"/>
      <c r="L86" s="954">
        <v>246188494</v>
      </c>
      <c r="M86" s="951"/>
      <c r="N86" s="955"/>
      <c r="O86" s="951"/>
      <c r="P86" s="949">
        <f>200000000+10000000</f>
        <v>210000000</v>
      </c>
      <c r="Q86" s="955"/>
      <c r="R86" s="951"/>
      <c r="S86" s="952">
        <v>12000000</v>
      </c>
      <c r="T86" s="956"/>
      <c r="U86" s="956"/>
      <c r="V86" s="956"/>
      <c r="W86" s="956"/>
      <c r="X86" s="956"/>
      <c r="Y86" s="956"/>
      <c r="Z86" s="956"/>
      <c r="AA86" s="956"/>
      <c r="AB86" s="956"/>
      <c r="AC86" s="956"/>
      <c r="AD86" s="953"/>
      <c r="AE86" s="957">
        <f t="shared" si="138"/>
        <v>327000000</v>
      </c>
      <c r="AF86" s="957">
        <f t="shared" si="139"/>
        <v>456188494</v>
      </c>
      <c r="AG86" s="949">
        <v>365188494</v>
      </c>
      <c r="AH86" s="955"/>
      <c r="AI86" s="957">
        <f t="shared" si="140"/>
        <v>-365188494</v>
      </c>
      <c r="AJ86" s="955"/>
      <c r="AK86" s="957">
        <f t="shared" si="141"/>
        <v>564000000</v>
      </c>
      <c r="AL86" s="951"/>
      <c r="AM86" s="958">
        <f t="shared" si="142"/>
        <v>549318466</v>
      </c>
      <c r="AN86" s="957">
        <f t="shared" si="143"/>
        <v>564000000</v>
      </c>
      <c r="AO86" s="959">
        <v>0</v>
      </c>
      <c r="AP86" s="954">
        <v>1000000</v>
      </c>
      <c r="AQ86" s="957">
        <v>345555426</v>
      </c>
      <c r="AR86" s="957">
        <v>775001</v>
      </c>
      <c r="AS86" s="957">
        <v>924940</v>
      </c>
      <c r="AT86" s="957">
        <v>198256643</v>
      </c>
      <c r="AU86" s="957">
        <v>138000</v>
      </c>
      <c r="AV86" s="269">
        <v>1500056</v>
      </c>
      <c r="AW86" s="269">
        <v>406000</v>
      </c>
      <c r="AX86" s="269">
        <v>762400</v>
      </c>
      <c r="AY86" s="957"/>
      <c r="AZ86" s="957"/>
      <c r="BA86" s="960">
        <f t="shared" si="144"/>
        <v>549318466</v>
      </c>
      <c r="BB86" s="961">
        <v>0</v>
      </c>
      <c r="BC86" s="962">
        <v>1000000</v>
      </c>
      <c r="BD86" s="963">
        <v>555426</v>
      </c>
      <c r="BE86" s="964">
        <v>31195001</v>
      </c>
      <c r="BF86" s="269">
        <v>924940</v>
      </c>
      <c r="BG86" s="269">
        <v>154344510.65000001</v>
      </c>
      <c r="BH86" s="269">
        <v>138000</v>
      </c>
      <c r="BI86" s="269">
        <v>45412188</v>
      </c>
      <c r="BJ86" s="269">
        <v>406000</v>
      </c>
      <c r="BK86" s="269">
        <v>315342400</v>
      </c>
      <c r="BL86" s="269"/>
      <c r="BM86" s="965"/>
      <c r="BN86" s="957">
        <f t="shared" si="145"/>
        <v>549318465.64999998</v>
      </c>
      <c r="BO86" s="966">
        <v>0</v>
      </c>
      <c r="BP86" s="269">
        <v>1000000</v>
      </c>
      <c r="BQ86" s="269">
        <v>555426</v>
      </c>
      <c r="BR86" s="269">
        <v>775001</v>
      </c>
      <c r="BS86" s="269">
        <v>31344940</v>
      </c>
      <c r="BT86" s="319">
        <v>655840</v>
      </c>
      <c r="BU86" s="319">
        <v>138000</v>
      </c>
      <c r="BV86" s="319">
        <v>1500056</v>
      </c>
      <c r="BW86" s="319">
        <v>44318132</v>
      </c>
      <c r="BX86" s="319">
        <v>154451070.65000001</v>
      </c>
      <c r="BY86" s="319"/>
      <c r="BZ86" s="967"/>
      <c r="CA86" s="957">
        <f t="shared" si="146"/>
        <v>234738465.65000001</v>
      </c>
      <c r="CB86" s="949">
        <v>0</v>
      </c>
      <c r="CC86" s="952">
        <v>1000000</v>
      </c>
      <c r="CD86" s="319">
        <v>555426</v>
      </c>
      <c r="CE86" s="319">
        <v>775001</v>
      </c>
      <c r="CF86" s="319">
        <v>31344940</v>
      </c>
      <c r="CG86" s="269">
        <v>655840</v>
      </c>
      <c r="CH86" s="319">
        <v>138000</v>
      </c>
      <c r="CI86" s="319">
        <v>1500056</v>
      </c>
      <c r="CJ86" s="319">
        <v>44318132</v>
      </c>
      <c r="CK86" s="319">
        <v>154451070.65000001</v>
      </c>
      <c r="CL86" s="319"/>
      <c r="CM86" s="319"/>
      <c r="CN86" s="968">
        <f t="shared" si="147"/>
        <v>234738465.65000001</v>
      </c>
      <c r="CO86" s="949">
        <f t="shared" si="148"/>
        <v>14681534</v>
      </c>
      <c r="CP86" s="949">
        <f t="shared" si="149"/>
        <v>14681534</v>
      </c>
      <c r="CQ86" s="949">
        <f t="shared" si="150"/>
        <v>0.35000002384185791</v>
      </c>
      <c r="CR86" s="949">
        <f t="shared" si="151"/>
        <v>314580000</v>
      </c>
      <c r="CS86" s="949">
        <f t="shared" si="152"/>
        <v>0</v>
      </c>
      <c r="CT86" s="969">
        <f t="shared" ref="CT86:CT151" si="163">IFERROR(BA86/AN86,0)</f>
        <v>0.97396891134751773</v>
      </c>
      <c r="CU86" s="970">
        <f t="shared" ref="CU86:CU151" si="164">IFERROR(BN86/AN86,0)</f>
        <v>0.97396891072695035</v>
      </c>
      <c r="CV86" s="971"/>
      <c r="CW86" s="1459"/>
      <c r="CX86" s="971"/>
      <c r="CY86" s="1459"/>
      <c r="CZ86" s="972">
        <f t="shared" si="153"/>
        <v>0.85078396201933315</v>
      </c>
      <c r="DA86" s="1459"/>
      <c r="DB86" s="973"/>
      <c r="DC86" s="830">
        <v>564000000</v>
      </c>
      <c r="DD86" s="830">
        <f t="shared" si="154"/>
        <v>0</v>
      </c>
      <c r="DE86" s="830">
        <v>549318466</v>
      </c>
      <c r="DF86" s="831">
        <f t="shared" si="155"/>
        <v>0</v>
      </c>
      <c r="DG86" s="830">
        <v>549318465.64999998</v>
      </c>
      <c r="DH86" s="832">
        <f t="shared" si="156"/>
        <v>0</v>
      </c>
      <c r="DI86" s="830">
        <v>234738465.65000001</v>
      </c>
      <c r="DJ86" s="831">
        <f t="shared" si="157"/>
        <v>0</v>
      </c>
      <c r="DK86" s="830">
        <v>234738465.65000001</v>
      </c>
      <c r="DL86" s="831">
        <f t="shared" si="158"/>
        <v>0</v>
      </c>
      <c r="DM86" s="974"/>
      <c r="DN86" s="168"/>
      <c r="DO86" s="168"/>
      <c r="DP86" s="319">
        <v>559049207</v>
      </c>
      <c r="DQ86" s="319">
        <f t="shared" si="159"/>
        <v>4950793</v>
      </c>
      <c r="DR86" s="319">
        <v>188157877.65000001</v>
      </c>
      <c r="DS86" s="319">
        <f t="shared" si="160"/>
        <v>-361160588</v>
      </c>
      <c r="DT86" s="319">
        <v>34469207</v>
      </c>
      <c r="DU86" s="319">
        <f t="shared" si="161"/>
        <v>-200269258.65000001</v>
      </c>
      <c r="DV86" s="319">
        <v>34469207</v>
      </c>
      <c r="DW86" s="319">
        <f t="shared" si="162"/>
        <v>-200269258.65000001</v>
      </c>
      <c r="DX86" s="974"/>
    </row>
    <row r="87" spans="1:128" s="146" customFormat="1" ht="18" customHeight="1" outlineLevel="2" thickBot="1" x14ac:dyDescent="0.3">
      <c r="B87" s="1022" t="str">
        <f t="shared" si="108"/>
        <v>A-2-0-4-4-1710</v>
      </c>
      <c r="C87" s="185" t="s">
        <v>513</v>
      </c>
      <c r="D87" s="175" t="s">
        <v>417</v>
      </c>
      <c r="E87" s="248" t="s">
        <v>407</v>
      </c>
      <c r="F87" s="163">
        <v>50000000</v>
      </c>
      <c r="G87" s="161"/>
      <c r="H87" s="160"/>
      <c r="I87" s="183"/>
      <c r="J87" s="165"/>
      <c r="K87" s="160"/>
      <c r="L87" s="162"/>
      <c r="M87" s="151"/>
      <c r="N87" s="162"/>
      <c r="O87" s="151"/>
      <c r="P87" s="154"/>
      <c r="Q87" s="162"/>
      <c r="R87" s="160"/>
      <c r="S87" s="183">
        <v>2500000</v>
      </c>
      <c r="T87" s="170"/>
      <c r="U87" s="170"/>
      <c r="V87" s="170"/>
      <c r="W87" s="170"/>
      <c r="X87" s="170"/>
      <c r="Y87" s="170"/>
      <c r="Z87" s="170"/>
      <c r="AA87" s="170"/>
      <c r="AB87" s="170"/>
      <c r="AC87" s="170"/>
      <c r="AD87" s="165"/>
      <c r="AE87" s="160">
        <f t="shared" si="138"/>
        <v>2500000</v>
      </c>
      <c r="AF87" s="160">
        <f t="shared" si="139"/>
        <v>0</v>
      </c>
      <c r="AG87" s="163"/>
      <c r="AH87" s="263"/>
      <c r="AI87" s="160">
        <f t="shared" si="140"/>
        <v>0</v>
      </c>
      <c r="AJ87" s="263"/>
      <c r="AK87" s="167">
        <f t="shared" si="141"/>
        <v>47500000</v>
      </c>
      <c r="AL87" s="160"/>
      <c r="AM87" s="509">
        <f t="shared" si="142"/>
        <v>43206658</v>
      </c>
      <c r="AN87" s="167">
        <f t="shared" si="143"/>
        <v>47500000</v>
      </c>
      <c r="AO87" s="164">
        <v>0</v>
      </c>
      <c r="AP87" s="162">
        <v>300000</v>
      </c>
      <c r="AQ87" s="160">
        <v>42807558</v>
      </c>
      <c r="AR87" s="160">
        <v>0</v>
      </c>
      <c r="AS87" s="160">
        <v>0</v>
      </c>
      <c r="AT87" s="160">
        <v>0</v>
      </c>
      <c r="AU87" s="160">
        <v>99100</v>
      </c>
      <c r="AV87" s="172">
        <v>0</v>
      </c>
      <c r="AW87" s="172">
        <v>0</v>
      </c>
      <c r="AX87" s="172">
        <v>0</v>
      </c>
      <c r="AY87" s="160"/>
      <c r="AZ87" s="160"/>
      <c r="BA87" s="430">
        <f t="shared" si="144"/>
        <v>43206658</v>
      </c>
      <c r="BB87" s="545">
        <v>0</v>
      </c>
      <c r="BC87" s="546">
        <v>300000</v>
      </c>
      <c r="BD87" s="167">
        <v>0</v>
      </c>
      <c r="BE87" s="196">
        <v>0</v>
      </c>
      <c r="BF87" s="172">
        <v>0</v>
      </c>
      <c r="BG87" s="172">
        <v>0</v>
      </c>
      <c r="BH87" s="172">
        <v>99100</v>
      </c>
      <c r="BI87" s="172">
        <v>0</v>
      </c>
      <c r="BJ87" s="172">
        <v>0</v>
      </c>
      <c r="BK87" s="172">
        <v>42807558</v>
      </c>
      <c r="BL87" s="172"/>
      <c r="BM87" s="510"/>
      <c r="BN87" s="160">
        <f t="shared" si="145"/>
        <v>43206658</v>
      </c>
      <c r="BO87" s="509">
        <v>0</v>
      </c>
      <c r="BP87" s="172">
        <v>300000</v>
      </c>
      <c r="BQ87" s="172">
        <v>0</v>
      </c>
      <c r="BR87" s="172">
        <v>0</v>
      </c>
      <c r="BS87" s="172">
        <v>0</v>
      </c>
      <c r="BT87" s="170">
        <v>0</v>
      </c>
      <c r="BU87" s="170">
        <v>99100</v>
      </c>
      <c r="BV87" s="170">
        <v>0</v>
      </c>
      <c r="BW87" s="170">
        <v>0</v>
      </c>
      <c r="BX87" s="170">
        <v>41916552</v>
      </c>
      <c r="BY87" s="170"/>
      <c r="BZ87" s="165"/>
      <c r="CA87" s="160">
        <f t="shared" si="146"/>
        <v>42315652</v>
      </c>
      <c r="CB87" s="163">
        <v>0</v>
      </c>
      <c r="CC87" s="183">
        <v>300000</v>
      </c>
      <c r="CD87" s="170">
        <v>0</v>
      </c>
      <c r="CE87" s="170">
        <v>0</v>
      </c>
      <c r="CF87" s="170">
        <v>0</v>
      </c>
      <c r="CG87" s="172">
        <v>0</v>
      </c>
      <c r="CH87" s="170">
        <v>99100</v>
      </c>
      <c r="CI87" s="170">
        <v>0</v>
      </c>
      <c r="CJ87" s="170">
        <v>0</v>
      </c>
      <c r="CK87" s="170">
        <v>41916552</v>
      </c>
      <c r="CL87" s="170"/>
      <c r="CM87" s="170"/>
      <c r="CN87" s="166">
        <f t="shared" si="147"/>
        <v>42315652</v>
      </c>
      <c r="CO87" s="163">
        <f t="shared" si="148"/>
        <v>4293342</v>
      </c>
      <c r="CP87" s="163">
        <f t="shared" si="149"/>
        <v>4293342</v>
      </c>
      <c r="CQ87" s="163">
        <f t="shared" si="150"/>
        <v>0</v>
      </c>
      <c r="CR87" s="163">
        <f t="shared" si="151"/>
        <v>891006</v>
      </c>
      <c r="CS87" s="163">
        <f t="shared" si="152"/>
        <v>0</v>
      </c>
      <c r="CT87" s="274">
        <f t="shared" si="163"/>
        <v>0.9096138526315789</v>
      </c>
      <c r="CU87" s="275">
        <f t="shared" si="164"/>
        <v>0.9096138526315789</v>
      </c>
      <c r="CV87" s="891"/>
      <c r="CW87" s="1459"/>
      <c r="CX87" s="891"/>
      <c r="CY87" s="1459"/>
      <c r="CZ87" s="903">
        <f t="shared" si="153"/>
        <v>0.11549345663511282</v>
      </c>
      <c r="DA87" s="1459"/>
      <c r="DB87" s="837"/>
      <c r="DC87" s="830">
        <v>47500000</v>
      </c>
      <c r="DD87" s="830">
        <f t="shared" si="154"/>
        <v>0</v>
      </c>
      <c r="DE87" s="830">
        <v>43206658</v>
      </c>
      <c r="DF87" s="831">
        <f t="shared" si="155"/>
        <v>0</v>
      </c>
      <c r="DG87" s="830">
        <v>43206658</v>
      </c>
      <c r="DH87" s="832">
        <f t="shared" si="156"/>
        <v>0</v>
      </c>
      <c r="DI87" s="830">
        <v>42315652</v>
      </c>
      <c r="DJ87" s="831">
        <f t="shared" si="157"/>
        <v>0</v>
      </c>
      <c r="DK87" s="830">
        <v>42315652</v>
      </c>
      <c r="DL87" s="831">
        <f t="shared" si="158"/>
        <v>0</v>
      </c>
      <c r="DM87" s="833"/>
      <c r="DN87" s="168"/>
      <c r="DO87" s="168"/>
      <c r="DP87" s="319">
        <v>45399100</v>
      </c>
      <c r="DQ87" s="319">
        <f t="shared" si="159"/>
        <v>2100900</v>
      </c>
      <c r="DR87" s="319">
        <v>399100</v>
      </c>
      <c r="DS87" s="319">
        <f t="shared" si="160"/>
        <v>-42807558</v>
      </c>
      <c r="DT87" s="319">
        <v>399100</v>
      </c>
      <c r="DU87" s="319">
        <f t="shared" si="161"/>
        <v>-41916552</v>
      </c>
      <c r="DV87" s="319">
        <v>399100</v>
      </c>
      <c r="DW87" s="319">
        <f t="shared" si="162"/>
        <v>-41916552</v>
      </c>
      <c r="DX87" s="833"/>
    </row>
    <row r="88" spans="1:128" s="157" customFormat="1" ht="18" customHeight="1" outlineLevel="2" thickBot="1" x14ac:dyDescent="0.3">
      <c r="A88" s="146"/>
      <c r="B88" s="1022" t="str">
        <f t="shared" si="108"/>
        <v>A-2-0-4-4-1810</v>
      </c>
      <c r="C88" s="185" t="s">
        <v>514</v>
      </c>
      <c r="D88" s="175" t="s">
        <v>417</v>
      </c>
      <c r="E88" s="248" t="s">
        <v>408</v>
      </c>
      <c r="F88" s="163">
        <v>50000000</v>
      </c>
      <c r="G88" s="152"/>
      <c r="H88" s="151"/>
      <c r="I88" s="188"/>
      <c r="J88" s="155"/>
      <c r="K88" s="151"/>
      <c r="L88" s="153"/>
      <c r="M88" s="151"/>
      <c r="N88" s="153"/>
      <c r="O88" s="151"/>
      <c r="P88" s="154"/>
      <c r="Q88" s="153"/>
      <c r="R88" s="151"/>
      <c r="S88" s="188"/>
      <c r="T88" s="171"/>
      <c r="U88" s="171"/>
      <c r="V88" s="171"/>
      <c r="W88" s="171"/>
      <c r="X88" s="171"/>
      <c r="Y88" s="171"/>
      <c r="Z88" s="171"/>
      <c r="AA88" s="171"/>
      <c r="AB88" s="171"/>
      <c r="AC88" s="171"/>
      <c r="AD88" s="155"/>
      <c r="AE88" s="151">
        <f t="shared" si="138"/>
        <v>0</v>
      </c>
      <c r="AF88" s="151">
        <f t="shared" si="139"/>
        <v>0</v>
      </c>
      <c r="AG88" s="154"/>
      <c r="AH88" s="153"/>
      <c r="AI88" s="160">
        <f t="shared" si="140"/>
        <v>0</v>
      </c>
      <c r="AJ88" s="153"/>
      <c r="AK88" s="160">
        <f t="shared" si="141"/>
        <v>50000000</v>
      </c>
      <c r="AL88" s="151"/>
      <c r="AM88" s="573">
        <f t="shared" si="142"/>
        <v>45487804</v>
      </c>
      <c r="AN88" s="160">
        <f t="shared" si="143"/>
        <v>50000000</v>
      </c>
      <c r="AO88" s="164">
        <v>0</v>
      </c>
      <c r="AP88" s="162">
        <v>300000</v>
      </c>
      <c r="AQ88" s="160">
        <v>45000000</v>
      </c>
      <c r="AR88" s="160">
        <v>49700</v>
      </c>
      <c r="AS88" s="160">
        <v>78514</v>
      </c>
      <c r="AT88" s="160">
        <v>59590</v>
      </c>
      <c r="AU88" s="160">
        <v>0</v>
      </c>
      <c r="AV88" s="172">
        <v>0</v>
      </c>
      <c r="AW88" s="172">
        <v>0</v>
      </c>
      <c r="AX88" s="172">
        <v>0</v>
      </c>
      <c r="AY88" s="160"/>
      <c r="AZ88" s="160"/>
      <c r="BA88" s="430">
        <f t="shared" si="144"/>
        <v>45487804</v>
      </c>
      <c r="BB88" s="545">
        <v>0</v>
      </c>
      <c r="BC88" s="546">
        <v>300000</v>
      </c>
      <c r="BD88" s="167">
        <v>0</v>
      </c>
      <c r="BE88" s="196">
        <v>49700</v>
      </c>
      <c r="BF88" s="172">
        <v>44892189</v>
      </c>
      <c r="BG88" s="172">
        <v>59590</v>
      </c>
      <c r="BH88" s="172">
        <v>0</v>
      </c>
      <c r="BI88" s="172">
        <v>0</v>
      </c>
      <c r="BJ88" s="172">
        <v>0</v>
      </c>
      <c r="BK88" s="172">
        <v>0</v>
      </c>
      <c r="BL88" s="172"/>
      <c r="BM88" s="510"/>
      <c r="BN88" s="160">
        <f t="shared" si="145"/>
        <v>45301479</v>
      </c>
      <c r="BO88" s="509">
        <v>0</v>
      </c>
      <c r="BP88" s="172">
        <v>300000</v>
      </c>
      <c r="BQ88" s="172">
        <v>0</v>
      </c>
      <c r="BR88" s="172">
        <v>49700</v>
      </c>
      <c r="BS88" s="172">
        <v>78514</v>
      </c>
      <c r="BT88" s="170">
        <v>44873265</v>
      </c>
      <c r="BU88" s="170">
        <v>0</v>
      </c>
      <c r="BV88" s="170">
        <v>0</v>
      </c>
      <c r="BW88" s="170">
        <v>0</v>
      </c>
      <c r="BX88" s="170">
        <v>0</v>
      </c>
      <c r="BY88" s="170"/>
      <c r="BZ88" s="165"/>
      <c r="CA88" s="160">
        <f t="shared" si="146"/>
        <v>45301479</v>
      </c>
      <c r="CB88" s="163">
        <v>0</v>
      </c>
      <c r="CC88" s="183">
        <v>300000</v>
      </c>
      <c r="CD88" s="170">
        <v>0</v>
      </c>
      <c r="CE88" s="170">
        <v>49700</v>
      </c>
      <c r="CF88" s="170">
        <v>78514</v>
      </c>
      <c r="CG88" s="172">
        <v>44873265</v>
      </c>
      <c r="CH88" s="170">
        <v>0</v>
      </c>
      <c r="CI88" s="170">
        <v>0</v>
      </c>
      <c r="CJ88" s="170">
        <v>0</v>
      </c>
      <c r="CK88" s="170">
        <v>0</v>
      </c>
      <c r="CL88" s="170"/>
      <c r="CM88" s="170"/>
      <c r="CN88" s="166">
        <f t="shared" si="147"/>
        <v>45301479</v>
      </c>
      <c r="CO88" s="163">
        <f t="shared" si="148"/>
        <v>4512196</v>
      </c>
      <c r="CP88" s="163">
        <f t="shared" si="149"/>
        <v>4512196</v>
      </c>
      <c r="CQ88" s="163">
        <f t="shared" si="150"/>
        <v>186325</v>
      </c>
      <c r="CR88" s="163">
        <f t="shared" si="151"/>
        <v>0</v>
      </c>
      <c r="CS88" s="163">
        <f t="shared" si="152"/>
        <v>0</v>
      </c>
      <c r="CT88" s="272">
        <f t="shared" si="163"/>
        <v>0.90975607999999997</v>
      </c>
      <c r="CU88" s="273">
        <f t="shared" si="164"/>
        <v>0.90602958</v>
      </c>
      <c r="CV88" s="891"/>
      <c r="CW88" s="1459"/>
      <c r="CX88" s="891"/>
      <c r="CY88" s="1459"/>
      <c r="CZ88" s="903">
        <f t="shared" si="153"/>
        <v>0</v>
      </c>
      <c r="DA88" s="1459"/>
      <c r="DB88" s="840"/>
      <c r="DC88" s="830">
        <v>50000000</v>
      </c>
      <c r="DD88" s="830">
        <f t="shared" si="154"/>
        <v>0</v>
      </c>
      <c r="DE88" s="830">
        <v>45487804</v>
      </c>
      <c r="DF88" s="831">
        <f t="shared" si="155"/>
        <v>0</v>
      </c>
      <c r="DG88" s="830">
        <v>45301479</v>
      </c>
      <c r="DH88" s="832">
        <f t="shared" si="156"/>
        <v>0</v>
      </c>
      <c r="DI88" s="830">
        <v>45301479</v>
      </c>
      <c r="DJ88" s="831">
        <f t="shared" si="157"/>
        <v>0</v>
      </c>
      <c r="DK88" s="830">
        <v>45301479</v>
      </c>
      <c r="DL88" s="831">
        <f t="shared" si="158"/>
        <v>0</v>
      </c>
      <c r="DM88" s="841"/>
      <c r="DN88" s="158"/>
      <c r="DO88" s="149"/>
      <c r="DP88" s="319">
        <v>45487804</v>
      </c>
      <c r="DQ88" s="319">
        <f t="shared" si="159"/>
        <v>4512196</v>
      </c>
      <c r="DR88" s="319">
        <v>45301479</v>
      </c>
      <c r="DS88" s="319">
        <f t="shared" si="160"/>
        <v>0</v>
      </c>
      <c r="DT88" s="319">
        <v>45301479</v>
      </c>
      <c r="DU88" s="319">
        <f t="shared" si="161"/>
        <v>0</v>
      </c>
      <c r="DV88" s="319">
        <v>45301479</v>
      </c>
      <c r="DW88" s="319">
        <f t="shared" si="162"/>
        <v>0</v>
      </c>
      <c r="DX88" s="841"/>
    </row>
    <row r="89" spans="1:128" s="146" customFormat="1" ht="18" customHeight="1" outlineLevel="2" thickBot="1" x14ac:dyDescent="0.3">
      <c r="B89" s="1022" t="str">
        <f t="shared" si="108"/>
        <v>A-2-0-4-4-2010</v>
      </c>
      <c r="C89" s="185" t="s">
        <v>515</v>
      </c>
      <c r="D89" s="175" t="s">
        <v>417</v>
      </c>
      <c r="E89" s="248" t="s">
        <v>409</v>
      </c>
      <c r="F89" s="163">
        <v>1000000</v>
      </c>
      <c r="G89" s="161"/>
      <c r="H89" s="160"/>
      <c r="I89" s="183"/>
      <c r="J89" s="165"/>
      <c r="K89" s="160"/>
      <c r="L89" s="162">
        <v>16000000</v>
      </c>
      <c r="M89" s="160"/>
      <c r="N89" s="153"/>
      <c r="O89" s="151"/>
      <c r="P89" s="154"/>
      <c r="Q89" s="162"/>
      <c r="R89" s="160"/>
      <c r="S89" s="183">
        <v>10000000</v>
      </c>
      <c r="T89" s="170"/>
      <c r="U89" s="170"/>
      <c r="V89" s="170"/>
      <c r="W89" s="170"/>
      <c r="X89" s="170"/>
      <c r="Y89" s="170"/>
      <c r="Z89" s="170"/>
      <c r="AA89" s="170"/>
      <c r="AB89" s="170"/>
      <c r="AC89" s="170"/>
      <c r="AD89" s="165"/>
      <c r="AE89" s="160">
        <f t="shared" si="138"/>
        <v>10000000</v>
      </c>
      <c r="AF89" s="160">
        <f t="shared" si="139"/>
        <v>16000000</v>
      </c>
      <c r="AG89" s="163"/>
      <c r="AH89" s="162"/>
      <c r="AI89" s="160">
        <f t="shared" si="140"/>
        <v>0</v>
      </c>
      <c r="AJ89" s="162"/>
      <c r="AK89" s="167">
        <f t="shared" si="141"/>
        <v>7000000</v>
      </c>
      <c r="AL89" s="160"/>
      <c r="AM89" s="509">
        <f t="shared" si="142"/>
        <v>4855076</v>
      </c>
      <c r="AN89" s="167">
        <f t="shared" si="143"/>
        <v>7000000</v>
      </c>
      <c r="AO89" s="164">
        <v>0</v>
      </c>
      <c r="AP89" s="162">
        <v>1000000</v>
      </c>
      <c r="AQ89" s="160">
        <v>659400</v>
      </c>
      <c r="AR89" s="160">
        <v>338500</v>
      </c>
      <c r="AS89" s="160">
        <v>633360</v>
      </c>
      <c r="AT89" s="160">
        <v>496480</v>
      </c>
      <c r="AU89" s="160">
        <v>684400</v>
      </c>
      <c r="AV89" s="172">
        <v>766140</v>
      </c>
      <c r="AW89" s="172">
        <v>67996</v>
      </c>
      <c r="AX89" s="172">
        <v>208800</v>
      </c>
      <c r="AY89" s="160"/>
      <c r="AZ89" s="160"/>
      <c r="BA89" s="430">
        <f t="shared" si="144"/>
        <v>4855076</v>
      </c>
      <c r="BB89" s="545">
        <v>0</v>
      </c>
      <c r="BC89" s="546">
        <v>1000000</v>
      </c>
      <c r="BD89" s="167">
        <v>659400</v>
      </c>
      <c r="BE89" s="196">
        <v>338500</v>
      </c>
      <c r="BF89" s="172">
        <v>633360</v>
      </c>
      <c r="BG89" s="172">
        <v>496480</v>
      </c>
      <c r="BH89" s="172">
        <v>684400</v>
      </c>
      <c r="BI89" s="172">
        <v>766140</v>
      </c>
      <c r="BJ89" s="172">
        <v>67996</v>
      </c>
      <c r="BK89" s="172">
        <v>208800</v>
      </c>
      <c r="BL89" s="172"/>
      <c r="BM89" s="510"/>
      <c r="BN89" s="160">
        <f t="shared" si="145"/>
        <v>4855076</v>
      </c>
      <c r="BO89" s="509">
        <v>0</v>
      </c>
      <c r="BP89" s="172">
        <v>1000000</v>
      </c>
      <c r="BQ89" s="172">
        <v>659400</v>
      </c>
      <c r="BR89" s="172">
        <v>338500</v>
      </c>
      <c r="BS89" s="172">
        <v>633360</v>
      </c>
      <c r="BT89" s="170">
        <v>496480</v>
      </c>
      <c r="BU89" s="170">
        <v>684400</v>
      </c>
      <c r="BV89" s="170">
        <v>766140</v>
      </c>
      <c r="BW89" s="170">
        <v>67996</v>
      </c>
      <c r="BX89" s="170">
        <v>208800</v>
      </c>
      <c r="BY89" s="170"/>
      <c r="BZ89" s="165"/>
      <c r="CA89" s="160">
        <f t="shared" si="146"/>
        <v>4855076</v>
      </c>
      <c r="CB89" s="163">
        <v>0</v>
      </c>
      <c r="CC89" s="183">
        <v>1000000</v>
      </c>
      <c r="CD89" s="170">
        <v>659400</v>
      </c>
      <c r="CE89" s="170">
        <v>338500</v>
      </c>
      <c r="CF89" s="170">
        <v>633360</v>
      </c>
      <c r="CG89" s="172">
        <v>496480</v>
      </c>
      <c r="CH89" s="170">
        <v>684400</v>
      </c>
      <c r="CI89" s="170">
        <v>766140</v>
      </c>
      <c r="CJ89" s="170">
        <v>67996</v>
      </c>
      <c r="CK89" s="170">
        <v>208800</v>
      </c>
      <c r="CL89" s="170"/>
      <c r="CM89" s="170"/>
      <c r="CN89" s="166">
        <f t="shared" si="147"/>
        <v>4855076</v>
      </c>
      <c r="CO89" s="163">
        <f t="shared" si="148"/>
        <v>2144924</v>
      </c>
      <c r="CP89" s="163">
        <f t="shared" si="149"/>
        <v>2144924</v>
      </c>
      <c r="CQ89" s="163">
        <f t="shared" si="150"/>
        <v>0</v>
      </c>
      <c r="CR89" s="163">
        <f t="shared" si="151"/>
        <v>0</v>
      </c>
      <c r="CS89" s="163">
        <f t="shared" si="152"/>
        <v>0</v>
      </c>
      <c r="CT89" s="272">
        <f t="shared" si="163"/>
        <v>0.69358228571428571</v>
      </c>
      <c r="CU89" s="273">
        <f t="shared" si="164"/>
        <v>0.69358228571428571</v>
      </c>
      <c r="CV89" s="891"/>
      <c r="CW89" s="1459"/>
      <c r="CX89" s="891"/>
      <c r="CY89" s="1459"/>
      <c r="CZ89" s="903">
        <f t="shared" si="153"/>
        <v>5.633358890832212E-4</v>
      </c>
      <c r="DA89" s="1459"/>
      <c r="DB89" s="840"/>
      <c r="DC89" s="830">
        <v>7000000</v>
      </c>
      <c r="DD89" s="830">
        <f t="shared" si="154"/>
        <v>0</v>
      </c>
      <c r="DE89" s="830">
        <v>4855076</v>
      </c>
      <c r="DF89" s="831">
        <f t="shared" si="155"/>
        <v>0</v>
      </c>
      <c r="DG89" s="830">
        <v>4855076</v>
      </c>
      <c r="DH89" s="832">
        <f t="shared" si="156"/>
        <v>0</v>
      </c>
      <c r="DI89" s="830">
        <v>4855076</v>
      </c>
      <c r="DJ89" s="831">
        <f t="shared" si="157"/>
        <v>0</v>
      </c>
      <c r="DK89" s="830">
        <v>4855076</v>
      </c>
      <c r="DL89" s="831">
        <f t="shared" si="158"/>
        <v>0</v>
      </c>
      <c r="DM89" s="833"/>
      <c r="DN89" s="168"/>
      <c r="DO89" s="168"/>
      <c r="DP89" s="319">
        <v>3812140</v>
      </c>
      <c r="DQ89" s="319">
        <f t="shared" si="159"/>
        <v>3187860</v>
      </c>
      <c r="DR89" s="319">
        <v>3812140</v>
      </c>
      <c r="DS89" s="319">
        <f t="shared" si="160"/>
        <v>-1042936</v>
      </c>
      <c r="DT89" s="319">
        <v>3812140</v>
      </c>
      <c r="DU89" s="319">
        <f t="shared" si="161"/>
        <v>-1042936</v>
      </c>
      <c r="DV89" s="319">
        <v>3812140</v>
      </c>
      <c r="DW89" s="319">
        <f t="shared" si="162"/>
        <v>-1042936</v>
      </c>
      <c r="DX89" s="833"/>
    </row>
    <row r="90" spans="1:128" s="146" customFormat="1" ht="18" customHeight="1" outlineLevel="2" thickBot="1" x14ac:dyDescent="0.3">
      <c r="B90" s="1022" t="str">
        <f t="shared" si="108"/>
        <v>A-2-0-4-4-2110</v>
      </c>
      <c r="C90" s="185" t="s">
        <v>516</v>
      </c>
      <c r="D90" s="175" t="s">
        <v>417</v>
      </c>
      <c r="E90" s="248" t="s">
        <v>410</v>
      </c>
      <c r="F90" s="163">
        <v>1000000</v>
      </c>
      <c r="G90" s="161"/>
      <c r="H90" s="160"/>
      <c r="I90" s="183"/>
      <c r="J90" s="165"/>
      <c r="K90" s="160"/>
      <c r="L90" s="162"/>
      <c r="M90" s="160"/>
      <c r="N90" s="153"/>
      <c r="O90" s="151"/>
      <c r="P90" s="154"/>
      <c r="Q90" s="162"/>
      <c r="R90" s="160"/>
      <c r="S90" s="183"/>
      <c r="T90" s="170"/>
      <c r="U90" s="170"/>
      <c r="V90" s="170"/>
      <c r="W90" s="170"/>
      <c r="X90" s="170"/>
      <c r="Y90" s="170"/>
      <c r="Z90" s="170"/>
      <c r="AA90" s="170"/>
      <c r="AB90" s="170"/>
      <c r="AC90" s="170"/>
      <c r="AD90" s="165"/>
      <c r="AE90" s="160">
        <f t="shared" si="138"/>
        <v>0</v>
      </c>
      <c r="AF90" s="160">
        <f t="shared" si="139"/>
        <v>0</v>
      </c>
      <c r="AG90" s="163"/>
      <c r="AH90" s="162"/>
      <c r="AI90" s="160">
        <f t="shared" si="140"/>
        <v>0</v>
      </c>
      <c r="AJ90" s="162"/>
      <c r="AK90" s="167">
        <f t="shared" si="141"/>
        <v>1000000</v>
      </c>
      <c r="AL90" s="160"/>
      <c r="AM90" s="509">
        <f t="shared" si="142"/>
        <v>300000</v>
      </c>
      <c r="AN90" s="167">
        <f t="shared" si="143"/>
        <v>1000000</v>
      </c>
      <c r="AO90" s="164">
        <v>0</v>
      </c>
      <c r="AP90" s="162">
        <v>300000</v>
      </c>
      <c r="AQ90" s="160">
        <v>0</v>
      </c>
      <c r="AR90" s="160">
        <v>0</v>
      </c>
      <c r="AS90" s="160">
        <v>0</v>
      </c>
      <c r="AT90" s="160">
        <v>0</v>
      </c>
      <c r="AU90" s="160">
        <v>0</v>
      </c>
      <c r="AV90" s="172">
        <v>0</v>
      </c>
      <c r="AW90" s="172">
        <v>0</v>
      </c>
      <c r="AX90" s="172">
        <v>0</v>
      </c>
      <c r="AY90" s="160"/>
      <c r="AZ90" s="160"/>
      <c r="BA90" s="430">
        <f t="shared" si="144"/>
        <v>300000</v>
      </c>
      <c r="BB90" s="545">
        <v>0</v>
      </c>
      <c r="BC90" s="546">
        <v>300000</v>
      </c>
      <c r="BD90" s="167">
        <v>0</v>
      </c>
      <c r="BE90" s="196">
        <v>0</v>
      </c>
      <c r="BF90" s="172">
        <v>0</v>
      </c>
      <c r="BG90" s="172">
        <v>0</v>
      </c>
      <c r="BH90" s="172">
        <v>0</v>
      </c>
      <c r="BI90" s="172">
        <v>0</v>
      </c>
      <c r="BJ90" s="172">
        <v>0</v>
      </c>
      <c r="BK90" s="172">
        <v>0</v>
      </c>
      <c r="BL90" s="172"/>
      <c r="BM90" s="510"/>
      <c r="BN90" s="160">
        <f t="shared" si="145"/>
        <v>300000</v>
      </c>
      <c r="BO90" s="509">
        <v>0</v>
      </c>
      <c r="BP90" s="172">
        <v>300000</v>
      </c>
      <c r="BQ90" s="172">
        <v>0</v>
      </c>
      <c r="BR90" s="172">
        <v>0</v>
      </c>
      <c r="BS90" s="172">
        <v>0</v>
      </c>
      <c r="BT90" s="170">
        <v>0</v>
      </c>
      <c r="BU90" s="170">
        <v>0</v>
      </c>
      <c r="BV90" s="170">
        <v>0</v>
      </c>
      <c r="BW90" s="170">
        <v>0</v>
      </c>
      <c r="BX90" s="170">
        <v>0</v>
      </c>
      <c r="BY90" s="170"/>
      <c r="BZ90" s="165"/>
      <c r="CA90" s="160">
        <f t="shared" si="146"/>
        <v>300000</v>
      </c>
      <c r="CB90" s="163">
        <v>0</v>
      </c>
      <c r="CC90" s="183">
        <v>300000</v>
      </c>
      <c r="CD90" s="170">
        <v>0</v>
      </c>
      <c r="CE90" s="170">
        <v>0</v>
      </c>
      <c r="CF90" s="170">
        <v>0</v>
      </c>
      <c r="CG90" s="172">
        <v>0</v>
      </c>
      <c r="CH90" s="170">
        <v>0</v>
      </c>
      <c r="CI90" s="170">
        <v>0</v>
      </c>
      <c r="CJ90" s="170">
        <v>0</v>
      </c>
      <c r="CK90" s="170">
        <v>0</v>
      </c>
      <c r="CL90" s="170"/>
      <c r="CM90" s="170"/>
      <c r="CN90" s="166">
        <f t="shared" si="147"/>
        <v>300000</v>
      </c>
      <c r="CO90" s="163">
        <f t="shared" si="148"/>
        <v>700000</v>
      </c>
      <c r="CP90" s="163">
        <f t="shared" si="149"/>
        <v>700000</v>
      </c>
      <c r="CQ90" s="163">
        <f t="shared" si="150"/>
        <v>0</v>
      </c>
      <c r="CR90" s="163">
        <f t="shared" si="151"/>
        <v>0</v>
      </c>
      <c r="CS90" s="163">
        <f t="shared" si="152"/>
        <v>0</v>
      </c>
      <c r="CT90" s="272">
        <f t="shared" si="163"/>
        <v>0.3</v>
      </c>
      <c r="CU90" s="273">
        <f t="shared" si="164"/>
        <v>0.3</v>
      </c>
      <c r="CV90" s="891"/>
      <c r="CW90" s="1459"/>
      <c r="CX90" s="891"/>
      <c r="CY90" s="1459"/>
      <c r="CZ90" s="903">
        <f t="shared" si="153"/>
        <v>0</v>
      </c>
      <c r="DA90" s="1459"/>
      <c r="DB90" s="840"/>
      <c r="DC90" s="830">
        <v>1000000</v>
      </c>
      <c r="DD90" s="830">
        <f t="shared" si="154"/>
        <v>0</v>
      </c>
      <c r="DE90" s="830">
        <v>300000</v>
      </c>
      <c r="DF90" s="831">
        <f t="shared" si="155"/>
        <v>0</v>
      </c>
      <c r="DG90" s="830">
        <v>300000</v>
      </c>
      <c r="DH90" s="832">
        <f t="shared" si="156"/>
        <v>0</v>
      </c>
      <c r="DI90" s="830">
        <v>300000</v>
      </c>
      <c r="DJ90" s="831">
        <f t="shared" si="157"/>
        <v>0</v>
      </c>
      <c r="DK90" s="830">
        <v>300000</v>
      </c>
      <c r="DL90" s="831">
        <f t="shared" si="158"/>
        <v>0</v>
      </c>
      <c r="DM90" s="834"/>
      <c r="DN90" s="168"/>
      <c r="DO90" s="168"/>
      <c r="DP90" s="319">
        <v>300000</v>
      </c>
      <c r="DQ90" s="319">
        <f t="shared" si="159"/>
        <v>700000</v>
      </c>
      <c r="DR90" s="319">
        <v>300000</v>
      </c>
      <c r="DS90" s="319">
        <f t="shared" si="160"/>
        <v>0</v>
      </c>
      <c r="DT90" s="319">
        <v>300000</v>
      </c>
      <c r="DU90" s="319">
        <f t="shared" si="161"/>
        <v>0</v>
      </c>
      <c r="DV90" s="319">
        <v>300000</v>
      </c>
      <c r="DW90" s="319">
        <f t="shared" si="162"/>
        <v>0</v>
      </c>
      <c r="DX90" s="833"/>
    </row>
    <row r="91" spans="1:128" s="157" customFormat="1" ht="18" customHeight="1" outlineLevel="2" thickBot="1" x14ac:dyDescent="0.3">
      <c r="A91" s="146"/>
      <c r="B91" s="1022" t="str">
        <f t="shared" si="108"/>
        <v>A-2-0-4-4-2310</v>
      </c>
      <c r="C91" s="185" t="s">
        <v>517</v>
      </c>
      <c r="D91" s="175" t="s">
        <v>417</v>
      </c>
      <c r="E91" s="248" t="s">
        <v>411</v>
      </c>
      <c r="F91" s="163">
        <v>42060420</v>
      </c>
      <c r="G91" s="152"/>
      <c r="H91" s="151"/>
      <c r="I91" s="188"/>
      <c r="J91" s="155"/>
      <c r="K91" s="151"/>
      <c r="L91" s="153"/>
      <c r="M91" s="151"/>
      <c r="N91" s="153"/>
      <c r="O91" s="151"/>
      <c r="P91" s="154"/>
      <c r="Q91" s="153"/>
      <c r="R91" s="151"/>
      <c r="S91" s="188"/>
      <c r="T91" s="171"/>
      <c r="U91" s="171"/>
      <c r="V91" s="171"/>
      <c r="W91" s="171"/>
      <c r="X91" s="171"/>
      <c r="Y91" s="171">
        <v>0</v>
      </c>
      <c r="Z91" s="171"/>
      <c r="AA91" s="171"/>
      <c r="AB91" s="171"/>
      <c r="AC91" s="171"/>
      <c r="AD91" s="155"/>
      <c r="AE91" s="151">
        <f t="shared" si="138"/>
        <v>0</v>
      </c>
      <c r="AF91" s="151">
        <f t="shared" si="139"/>
        <v>0</v>
      </c>
      <c r="AG91" s="154"/>
      <c r="AH91" s="153"/>
      <c r="AI91" s="160">
        <f t="shared" si="140"/>
        <v>0</v>
      </c>
      <c r="AJ91" s="153"/>
      <c r="AK91" s="160">
        <f t="shared" si="141"/>
        <v>42060420</v>
      </c>
      <c r="AL91" s="151"/>
      <c r="AM91" s="573">
        <f t="shared" si="142"/>
        <v>26009313</v>
      </c>
      <c r="AN91" s="160">
        <f t="shared" si="143"/>
        <v>42060420</v>
      </c>
      <c r="AO91" s="164">
        <v>0</v>
      </c>
      <c r="AP91" s="855">
        <v>3492448</v>
      </c>
      <c r="AQ91" s="160">
        <v>217300</v>
      </c>
      <c r="AR91" s="855">
        <v>3982830</v>
      </c>
      <c r="AS91" s="855">
        <v>9969532</v>
      </c>
      <c r="AT91" s="855">
        <v>1926472</v>
      </c>
      <c r="AU91" s="855">
        <v>4000078</v>
      </c>
      <c r="AV91" s="172">
        <v>221453</v>
      </c>
      <c r="AW91" s="172">
        <v>338800</v>
      </c>
      <c r="AX91" s="172">
        <v>1860400</v>
      </c>
      <c r="AY91" s="160"/>
      <c r="AZ91" s="160"/>
      <c r="BA91" s="430">
        <f t="shared" si="144"/>
        <v>26009313</v>
      </c>
      <c r="BB91" s="545">
        <v>0</v>
      </c>
      <c r="BC91" s="546">
        <v>1000000</v>
      </c>
      <c r="BD91" s="167">
        <v>217300</v>
      </c>
      <c r="BE91" s="196">
        <v>789330</v>
      </c>
      <c r="BF91" s="172">
        <v>1098241</v>
      </c>
      <c r="BG91" s="172">
        <v>7513612</v>
      </c>
      <c r="BH91" s="172">
        <v>4726650</v>
      </c>
      <c r="BI91" s="172">
        <v>221453</v>
      </c>
      <c r="BJ91" s="172">
        <v>4138800</v>
      </c>
      <c r="BK91" s="172">
        <v>3290448</v>
      </c>
      <c r="BL91" s="172"/>
      <c r="BM91" s="510"/>
      <c r="BN91" s="160">
        <f t="shared" si="145"/>
        <v>22995834</v>
      </c>
      <c r="BO91" s="509">
        <v>0</v>
      </c>
      <c r="BP91" s="172">
        <v>1000000</v>
      </c>
      <c r="BQ91" s="172">
        <v>217300</v>
      </c>
      <c r="BR91" s="172">
        <v>789330</v>
      </c>
      <c r="BS91" s="172">
        <v>1098241</v>
      </c>
      <c r="BT91" s="170">
        <v>593400</v>
      </c>
      <c r="BU91" s="170">
        <v>2549542</v>
      </c>
      <c r="BV91" s="170">
        <v>7985701</v>
      </c>
      <c r="BW91" s="170">
        <v>1671872</v>
      </c>
      <c r="BX91" s="170">
        <v>4598000</v>
      </c>
      <c r="BY91" s="170"/>
      <c r="BZ91" s="165"/>
      <c r="CA91" s="160">
        <f t="shared" si="146"/>
        <v>20503386</v>
      </c>
      <c r="CB91" s="163">
        <v>0</v>
      </c>
      <c r="CC91" s="183">
        <v>1000000</v>
      </c>
      <c r="CD91" s="170">
        <v>217300</v>
      </c>
      <c r="CE91" s="170">
        <v>789330</v>
      </c>
      <c r="CF91" s="170">
        <v>1098241</v>
      </c>
      <c r="CG91" s="172">
        <v>593400</v>
      </c>
      <c r="CH91" s="170">
        <v>2549542</v>
      </c>
      <c r="CI91" s="170">
        <v>7985701</v>
      </c>
      <c r="CJ91" s="170">
        <v>1671872</v>
      </c>
      <c r="CK91" s="170">
        <v>4598000</v>
      </c>
      <c r="CL91" s="170"/>
      <c r="CM91" s="170"/>
      <c r="CN91" s="166">
        <f t="shared" si="147"/>
        <v>20503386</v>
      </c>
      <c r="CO91" s="163">
        <f t="shared" si="148"/>
        <v>16051107</v>
      </c>
      <c r="CP91" s="163">
        <f t="shared" si="149"/>
        <v>16051107</v>
      </c>
      <c r="CQ91" s="163">
        <f t="shared" si="150"/>
        <v>3013479</v>
      </c>
      <c r="CR91" s="163">
        <f t="shared" si="151"/>
        <v>2492448</v>
      </c>
      <c r="CS91" s="163">
        <f t="shared" si="152"/>
        <v>0</v>
      </c>
      <c r="CT91" s="272">
        <f t="shared" si="163"/>
        <v>0.6183797736684512</v>
      </c>
      <c r="CU91" s="273">
        <f t="shared" si="164"/>
        <v>0.54673334217775282</v>
      </c>
      <c r="CV91" s="891"/>
      <c r="CW91" s="1459"/>
      <c r="CX91" s="891"/>
      <c r="CY91" s="1459"/>
      <c r="CZ91" s="903">
        <f t="shared" si="153"/>
        <v>8.8775260994353785E-3</v>
      </c>
      <c r="DA91" s="1469"/>
      <c r="DB91" s="840"/>
      <c r="DC91" s="830">
        <v>42060420</v>
      </c>
      <c r="DD91" s="830">
        <f t="shared" si="154"/>
        <v>0</v>
      </c>
      <c r="DE91" s="830">
        <v>26009313</v>
      </c>
      <c r="DF91" s="831">
        <f t="shared" si="155"/>
        <v>0</v>
      </c>
      <c r="DG91" s="830">
        <v>22995834</v>
      </c>
      <c r="DH91" s="832">
        <f t="shared" si="156"/>
        <v>0</v>
      </c>
      <c r="DI91" s="830">
        <v>20503386</v>
      </c>
      <c r="DJ91" s="831">
        <f t="shared" si="157"/>
        <v>0</v>
      </c>
      <c r="DK91" s="830">
        <v>20503386</v>
      </c>
      <c r="DL91" s="831">
        <f t="shared" si="158"/>
        <v>0</v>
      </c>
      <c r="DM91" s="841"/>
      <c r="DN91" s="158"/>
      <c r="DO91" s="158"/>
      <c r="DP91" s="319">
        <v>26740876</v>
      </c>
      <c r="DQ91" s="319">
        <f t="shared" si="159"/>
        <v>15319544</v>
      </c>
      <c r="DR91" s="319">
        <v>15345133</v>
      </c>
      <c r="DS91" s="319">
        <f t="shared" si="160"/>
        <v>-7650701</v>
      </c>
      <c r="DT91" s="319">
        <v>6247813</v>
      </c>
      <c r="DU91" s="319">
        <f t="shared" si="161"/>
        <v>-14255573</v>
      </c>
      <c r="DV91" s="319">
        <v>6247813</v>
      </c>
      <c r="DW91" s="319">
        <f t="shared" si="162"/>
        <v>-14255573</v>
      </c>
      <c r="DX91" s="841"/>
    </row>
    <row r="92" spans="1:128" s="994" customFormat="1" ht="20.25" customHeight="1" outlineLevel="1" thickBot="1" x14ac:dyDescent="0.3">
      <c r="A92" s="976"/>
      <c r="B92" s="1023"/>
      <c r="C92" s="977" t="s">
        <v>639</v>
      </c>
      <c r="D92" s="978" t="s">
        <v>417</v>
      </c>
      <c r="E92" s="979" t="s">
        <v>640</v>
      </c>
      <c r="F92" s="980">
        <f>+SUM(F93:F100)</f>
        <v>5384236176</v>
      </c>
      <c r="G92" s="981">
        <f t="shared" ref="G92:BU92" si="165">+SUM(G93:G100)</f>
        <v>155000000</v>
      </c>
      <c r="H92" s="982">
        <f t="shared" si="165"/>
        <v>180000000</v>
      </c>
      <c r="I92" s="980">
        <f t="shared" si="165"/>
        <v>0</v>
      </c>
      <c r="J92" s="981">
        <f t="shared" si="165"/>
        <v>300000000</v>
      </c>
      <c r="K92" s="982">
        <f t="shared" si="165"/>
        <v>18000000</v>
      </c>
      <c r="L92" s="983">
        <f t="shared" si="165"/>
        <v>470811506</v>
      </c>
      <c r="M92" s="982">
        <f t="shared" si="165"/>
        <v>0</v>
      </c>
      <c r="N92" s="983">
        <f t="shared" si="165"/>
        <v>0</v>
      </c>
      <c r="O92" s="982">
        <f t="shared" si="165"/>
        <v>0</v>
      </c>
      <c r="P92" s="980">
        <f t="shared" si="165"/>
        <v>0</v>
      </c>
      <c r="Q92" s="983">
        <f t="shared" si="165"/>
        <v>0</v>
      </c>
      <c r="R92" s="982">
        <f t="shared" si="165"/>
        <v>51000000</v>
      </c>
      <c r="S92" s="980">
        <f t="shared" si="165"/>
        <v>53000000</v>
      </c>
      <c r="T92" s="982">
        <f t="shared" si="165"/>
        <v>50000000</v>
      </c>
      <c r="U92" s="982">
        <f t="shared" si="165"/>
        <v>145559110</v>
      </c>
      <c r="V92" s="982">
        <f t="shared" si="165"/>
        <v>240559110</v>
      </c>
      <c r="W92" s="982">
        <f t="shared" si="165"/>
        <v>0</v>
      </c>
      <c r="X92" s="982">
        <f t="shared" si="165"/>
        <v>0</v>
      </c>
      <c r="Y92" s="982">
        <f t="shared" si="165"/>
        <v>0</v>
      </c>
      <c r="Z92" s="982">
        <f t="shared" si="165"/>
        <v>0</v>
      </c>
      <c r="AA92" s="982">
        <f t="shared" si="165"/>
        <v>0</v>
      </c>
      <c r="AB92" s="982">
        <f t="shared" si="165"/>
        <v>0</v>
      </c>
      <c r="AC92" s="982">
        <f t="shared" si="165"/>
        <v>0</v>
      </c>
      <c r="AD92" s="981">
        <f t="shared" si="165"/>
        <v>0</v>
      </c>
      <c r="AE92" s="982">
        <f t="shared" si="165"/>
        <v>371559110</v>
      </c>
      <c r="AF92" s="982">
        <f t="shared" si="165"/>
        <v>1292370616</v>
      </c>
      <c r="AG92" s="980">
        <f>+SUM(AG93:AG100)</f>
        <v>775846418</v>
      </c>
      <c r="AH92" s="983">
        <f>+SUM(AH93:AH100)</f>
        <v>350000000</v>
      </c>
      <c r="AI92" s="982">
        <f>+SUM(AI93:AI100)</f>
        <v>-425846418</v>
      </c>
      <c r="AJ92" s="983">
        <f>+SUM(AJ93:AJ100)</f>
        <v>0</v>
      </c>
      <c r="AK92" s="982">
        <f t="shared" si="165"/>
        <v>5879201264</v>
      </c>
      <c r="AL92" s="982">
        <f t="shared" si="165"/>
        <v>0</v>
      </c>
      <c r="AM92" s="982">
        <f t="shared" si="165"/>
        <v>5742765460.2399998</v>
      </c>
      <c r="AN92" s="982">
        <f>+SUM(AN93:AN100)</f>
        <v>5879201264</v>
      </c>
      <c r="AO92" s="982">
        <f t="shared" si="165"/>
        <v>3986883754.96</v>
      </c>
      <c r="AP92" s="983">
        <f t="shared" si="165"/>
        <v>501874518.12</v>
      </c>
      <c r="AQ92" s="982">
        <f t="shared" si="165"/>
        <v>109733780</v>
      </c>
      <c r="AR92" s="982">
        <f t="shared" si="165"/>
        <v>141662667</v>
      </c>
      <c r="AS92" s="982">
        <f t="shared" si="165"/>
        <v>349460603.15999997</v>
      </c>
      <c r="AT92" s="982">
        <f t="shared" si="165"/>
        <v>51363890</v>
      </c>
      <c r="AU92" s="982">
        <f t="shared" si="165"/>
        <v>8570000</v>
      </c>
      <c r="AV92" s="982">
        <f t="shared" si="165"/>
        <v>338592276</v>
      </c>
      <c r="AW92" s="982">
        <f t="shared" si="165"/>
        <v>171764085</v>
      </c>
      <c r="AX92" s="982">
        <f t="shared" si="165"/>
        <v>82859886</v>
      </c>
      <c r="AY92" s="982">
        <f t="shared" si="165"/>
        <v>0</v>
      </c>
      <c r="AZ92" s="982">
        <f t="shared" si="165"/>
        <v>0</v>
      </c>
      <c r="BA92" s="982">
        <f t="shared" si="165"/>
        <v>5742765460.2399998</v>
      </c>
      <c r="BB92" s="980">
        <f t="shared" si="165"/>
        <v>3642039679.96</v>
      </c>
      <c r="BC92" s="983">
        <f t="shared" si="165"/>
        <v>195384623</v>
      </c>
      <c r="BD92" s="982">
        <f t="shared" si="165"/>
        <v>272296414</v>
      </c>
      <c r="BE92" s="980">
        <f t="shared" si="165"/>
        <v>197547644.75999999</v>
      </c>
      <c r="BF92" s="982">
        <f t="shared" si="165"/>
        <v>66545246.190000005</v>
      </c>
      <c r="BG92" s="982">
        <f t="shared" si="165"/>
        <v>22761396</v>
      </c>
      <c r="BH92" s="982">
        <f t="shared" si="165"/>
        <v>55985572</v>
      </c>
      <c r="BI92" s="982">
        <f t="shared" si="165"/>
        <v>197861061.12</v>
      </c>
      <c r="BJ92" s="982">
        <f t="shared" si="165"/>
        <v>202971432</v>
      </c>
      <c r="BK92" s="982">
        <f t="shared" si="165"/>
        <v>225073025</v>
      </c>
      <c r="BL92" s="982">
        <f t="shared" si="165"/>
        <v>0</v>
      </c>
      <c r="BM92" s="981">
        <f t="shared" si="165"/>
        <v>0</v>
      </c>
      <c r="BN92" s="982">
        <f t="shared" si="165"/>
        <v>5078466094.0299997</v>
      </c>
      <c r="BO92" s="980">
        <f t="shared" si="165"/>
        <v>16943010</v>
      </c>
      <c r="BP92" s="983">
        <f t="shared" si="165"/>
        <v>59087901.710000001</v>
      </c>
      <c r="BQ92" s="982">
        <f t="shared" si="165"/>
        <v>542854958</v>
      </c>
      <c r="BR92" s="980">
        <f t="shared" si="165"/>
        <v>273096464</v>
      </c>
      <c r="BS92" s="982">
        <f t="shared" si="165"/>
        <v>351041409</v>
      </c>
      <c r="BT92" s="982">
        <f t="shared" si="165"/>
        <v>380066306</v>
      </c>
      <c r="BU92" s="982">
        <f t="shared" si="165"/>
        <v>417948921</v>
      </c>
      <c r="BV92" s="982">
        <f t="shared" ref="BV92:CS92" si="166">+SUM(BV93:BV100)</f>
        <v>631872003</v>
      </c>
      <c r="BW92" s="982">
        <f t="shared" si="166"/>
        <v>227708567</v>
      </c>
      <c r="BX92" s="982">
        <f t="shared" si="166"/>
        <v>497552769</v>
      </c>
      <c r="BY92" s="982">
        <f t="shared" si="166"/>
        <v>0</v>
      </c>
      <c r="BZ92" s="981">
        <f t="shared" si="166"/>
        <v>0</v>
      </c>
      <c r="CA92" s="982">
        <f t="shared" si="166"/>
        <v>3398172308.71</v>
      </c>
      <c r="CB92" s="980">
        <f t="shared" si="166"/>
        <v>16943010</v>
      </c>
      <c r="CC92" s="980">
        <f t="shared" si="166"/>
        <v>59087901.710000001</v>
      </c>
      <c r="CD92" s="982">
        <f t="shared" si="166"/>
        <v>542854958</v>
      </c>
      <c r="CE92" s="982">
        <f t="shared" si="166"/>
        <v>263042444</v>
      </c>
      <c r="CF92" s="982">
        <f t="shared" si="166"/>
        <v>361095429</v>
      </c>
      <c r="CG92" s="982">
        <f t="shared" si="166"/>
        <v>380066306</v>
      </c>
      <c r="CH92" s="982">
        <f t="shared" si="166"/>
        <v>417948921</v>
      </c>
      <c r="CI92" s="982">
        <f t="shared" si="166"/>
        <v>631872003</v>
      </c>
      <c r="CJ92" s="982">
        <f t="shared" si="166"/>
        <v>227708567</v>
      </c>
      <c r="CK92" s="982">
        <f t="shared" si="166"/>
        <v>493235824</v>
      </c>
      <c r="CL92" s="982">
        <f t="shared" si="166"/>
        <v>0</v>
      </c>
      <c r="CM92" s="982">
        <f t="shared" si="166"/>
        <v>0</v>
      </c>
      <c r="CN92" s="982">
        <f t="shared" si="166"/>
        <v>3393855363.71</v>
      </c>
      <c r="CO92" s="980">
        <f t="shared" ref="CO92:CO151" si="167">+AN92-BA92</f>
        <v>136435803.76000023</v>
      </c>
      <c r="CP92" s="980">
        <f t="shared" si="166"/>
        <v>136435803.75999999</v>
      </c>
      <c r="CQ92" s="980">
        <f t="shared" si="166"/>
        <v>664299366.2099998</v>
      </c>
      <c r="CR92" s="980">
        <f t="shared" si="166"/>
        <v>1680293785.3200002</v>
      </c>
      <c r="CS92" s="980">
        <f t="shared" si="166"/>
        <v>4316945</v>
      </c>
      <c r="CT92" s="984">
        <f t="shared" si="163"/>
        <v>0.97679347965251084</v>
      </c>
      <c r="CU92" s="985">
        <f t="shared" si="164"/>
        <v>0.86380204826918816</v>
      </c>
      <c r="CV92" s="986">
        <f>IFERROR(BN92/$BN$70,0)</f>
        <v>0.3965450202573666</v>
      </c>
      <c r="CW92" s="1459"/>
      <c r="CX92" s="986">
        <f>IFERROR(BK92/$BK$70,0)</f>
        <v>0.29666698339541875</v>
      </c>
      <c r="CY92" s="1459"/>
      <c r="CZ92" s="987"/>
      <c r="DA92" s="987"/>
      <c r="DB92" s="988"/>
      <c r="DC92" s="989"/>
      <c r="DD92" s="990"/>
      <c r="DE92" s="991"/>
      <c r="DF92" s="990"/>
      <c r="DG92" s="991"/>
      <c r="DH92" s="992"/>
      <c r="DI92" s="993"/>
      <c r="DJ92" s="990"/>
      <c r="DK92" s="991"/>
      <c r="DL92" s="990"/>
      <c r="DN92" s="989"/>
      <c r="DO92" s="989"/>
      <c r="DP92" s="989"/>
      <c r="DQ92" s="989"/>
      <c r="DR92" s="989"/>
      <c r="DS92" s="995"/>
      <c r="DT92" s="989"/>
      <c r="DU92" s="989"/>
      <c r="DV92" s="989"/>
      <c r="DW92" s="989"/>
    </row>
    <row r="93" spans="1:128" s="146" customFormat="1" ht="18" customHeight="1" outlineLevel="2" thickBot="1" x14ac:dyDescent="0.3">
      <c r="B93" s="1022" t="str">
        <f t="shared" si="108"/>
        <v>A-2-0-4-5-110</v>
      </c>
      <c r="C93" s="185" t="s">
        <v>524</v>
      </c>
      <c r="D93" s="175" t="s">
        <v>417</v>
      </c>
      <c r="E93" s="248" t="s">
        <v>412</v>
      </c>
      <c r="F93" s="163">
        <v>400000000</v>
      </c>
      <c r="G93" s="161">
        <v>155000000</v>
      </c>
      <c r="H93" s="160"/>
      <c r="I93" s="183"/>
      <c r="J93" s="165">
        <v>300000000</v>
      </c>
      <c r="K93" s="160">
        <v>18000000</v>
      </c>
      <c r="L93" s="162">
        <v>240811506</v>
      </c>
      <c r="M93" s="160"/>
      <c r="N93" s="153"/>
      <c r="O93" s="151"/>
      <c r="P93" s="154"/>
      <c r="Q93" s="162"/>
      <c r="R93" s="160">
        <v>51000000</v>
      </c>
      <c r="S93" s="183"/>
      <c r="T93" s="170"/>
      <c r="U93" s="170"/>
      <c r="V93" s="170">
        <f>100000000+140000000</f>
        <v>240000000</v>
      </c>
      <c r="W93" s="170"/>
      <c r="X93" s="170"/>
      <c r="Y93" s="170"/>
      <c r="Z93" s="170"/>
      <c r="AA93" s="170"/>
      <c r="AB93" s="170"/>
      <c r="AC93" s="170"/>
      <c r="AD93" s="165"/>
      <c r="AE93" s="160">
        <f t="shared" ref="AE93:AE100" si="168">+G93+I93+K93+M93+O93+Q93+S93+U93+W93+Y93+AA93+AC93</f>
        <v>173000000</v>
      </c>
      <c r="AF93" s="160">
        <f t="shared" ref="AF93:AF100" si="169">+H93+J93+L93+N93+P93+R93+T93+V93+X93+Z93+AB93+AD93</f>
        <v>831811506</v>
      </c>
      <c r="AG93" s="163"/>
      <c r="AH93" s="162">
        <v>200000000</v>
      </c>
      <c r="AI93" s="160">
        <f t="shared" ref="AI93:AI100" si="170">+-AG93+AH93</f>
        <v>200000000</v>
      </c>
      <c r="AJ93" s="162"/>
      <c r="AK93" s="167">
        <f t="shared" ref="AK93:AK100" si="171">+F93-AE93+AF93+AI93</f>
        <v>1258811506</v>
      </c>
      <c r="AL93" s="160"/>
      <c r="AM93" s="509">
        <f t="shared" si="142"/>
        <v>1233024735.28</v>
      </c>
      <c r="AN93" s="167">
        <f t="shared" ref="AN93:AN100" si="172">+AK93-AL93</f>
        <v>1258811506</v>
      </c>
      <c r="AO93" s="164">
        <v>294610040</v>
      </c>
      <c r="AP93" s="855">
        <v>349627983.12</v>
      </c>
      <c r="AQ93" s="160">
        <v>20000</v>
      </c>
      <c r="AR93" s="160">
        <v>135990000</v>
      </c>
      <c r="AS93" s="855">
        <v>167834310.16</v>
      </c>
      <c r="AT93" s="160">
        <v>50970372</v>
      </c>
      <c r="AU93" s="160">
        <v>8450000</v>
      </c>
      <c r="AV93" s="172">
        <v>101380000</v>
      </c>
      <c r="AW93" s="172">
        <v>45074405</v>
      </c>
      <c r="AX93" s="172">
        <v>79067625</v>
      </c>
      <c r="AY93" s="160"/>
      <c r="AZ93" s="160"/>
      <c r="BA93" s="430">
        <f t="shared" ref="BA93:BA100" si="173">+SUM(AO93:AZ93)</f>
        <v>1233024735.28</v>
      </c>
      <c r="BB93" s="545">
        <v>260358040</v>
      </c>
      <c r="BC93" s="546">
        <v>171904344</v>
      </c>
      <c r="BD93" s="167">
        <v>165657207</v>
      </c>
      <c r="BE93" s="196">
        <v>990000</v>
      </c>
      <c r="BF93" s="172">
        <v>1693000</v>
      </c>
      <c r="BG93" s="172">
        <v>1548000</v>
      </c>
      <c r="BH93" s="172">
        <v>52420372</v>
      </c>
      <c r="BI93" s="172">
        <v>181081088.12</v>
      </c>
      <c r="BJ93" s="172">
        <v>540000</v>
      </c>
      <c r="BK93" s="172">
        <v>216078894</v>
      </c>
      <c r="BL93" s="172"/>
      <c r="BM93" s="510"/>
      <c r="BN93" s="160">
        <f t="shared" ref="BN93:BN100" si="174">+SUM(BB93:BM93)</f>
        <v>1052270945.12</v>
      </c>
      <c r="BO93" s="163">
        <v>16943010</v>
      </c>
      <c r="BP93" s="162">
        <v>5790661</v>
      </c>
      <c r="BQ93" s="160">
        <v>300931859</v>
      </c>
      <c r="BR93" s="183">
        <v>57393661</v>
      </c>
      <c r="BS93" s="170">
        <v>23233062</v>
      </c>
      <c r="BT93" s="170">
        <v>32692806</v>
      </c>
      <c r="BU93" s="170">
        <v>26236124</v>
      </c>
      <c r="BV93" s="170">
        <v>86808817</v>
      </c>
      <c r="BW93" s="170">
        <v>58326428</v>
      </c>
      <c r="BX93" s="170">
        <v>26614664</v>
      </c>
      <c r="BY93" s="170"/>
      <c r="BZ93" s="165"/>
      <c r="CA93" s="160">
        <f t="shared" ref="CA93:CA100" si="175">+SUM(BO93:BZ93)</f>
        <v>634971092</v>
      </c>
      <c r="CB93" s="163">
        <v>16943010</v>
      </c>
      <c r="CC93" s="183">
        <v>5790661</v>
      </c>
      <c r="CD93" s="170">
        <v>300931859</v>
      </c>
      <c r="CE93" s="170">
        <v>57393661</v>
      </c>
      <c r="CF93" s="170">
        <v>23233062</v>
      </c>
      <c r="CG93" s="172">
        <v>32692806</v>
      </c>
      <c r="CH93" s="170">
        <v>26236124</v>
      </c>
      <c r="CI93" s="170">
        <v>86808817</v>
      </c>
      <c r="CJ93" s="170">
        <v>58326428</v>
      </c>
      <c r="CK93" s="170">
        <v>26614664</v>
      </c>
      <c r="CL93" s="170"/>
      <c r="CM93" s="170"/>
      <c r="CN93" s="166">
        <f t="shared" ref="CN93:CN100" si="176">+SUM(CB93:CM93)</f>
        <v>634971092</v>
      </c>
      <c r="CO93" s="163">
        <f t="shared" si="167"/>
        <v>25786770.720000029</v>
      </c>
      <c r="CP93" s="163">
        <f t="shared" ref="CP93:CP100" si="177">+AN93-BA93</f>
        <v>25786770.720000029</v>
      </c>
      <c r="CQ93" s="163">
        <f t="shared" ref="CQ93:CQ100" si="178">+BA93-BN93</f>
        <v>180753790.15999997</v>
      </c>
      <c r="CR93" s="163">
        <f t="shared" ref="CR93:CR100" si="179">+BN93-CA93</f>
        <v>417299853.12</v>
      </c>
      <c r="CS93" s="163">
        <f t="shared" ref="CS93:CS100" si="180">+CA93-CN93</f>
        <v>0</v>
      </c>
      <c r="CT93" s="272">
        <f t="shared" si="163"/>
        <v>0.97951498647963575</v>
      </c>
      <c r="CU93" s="273">
        <f t="shared" si="164"/>
        <v>0.83592415552642718</v>
      </c>
      <c r="CV93" s="891"/>
      <c r="CW93" s="1459"/>
      <c r="CX93" s="891"/>
      <c r="CY93" s="1459"/>
      <c r="CZ93" s="903">
        <f t="shared" ref="CZ93:CZ100" si="181">IFERROR(BK93/$BK$92,0)</f>
        <v>0.96003905399147682</v>
      </c>
      <c r="DA93" s="1490">
        <f>+SUM(CZ93:CZ100)</f>
        <v>1</v>
      </c>
      <c r="DB93" s="840"/>
      <c r="DC93" s="830">
        <v>1258811506</v>
      </c>
      <c r="DD93" s="830">
        <f t="shared" ref="DD93:DD100" si="182">+DC93-AN93</f>
        <v>0</v>
      </c>
      <c r="DE93" s="830">
        <v>1233024735.28</v>
      </c>
      <c r="DF93" s="831">
        <f t="shared" ref="DF93:DF100" si="183">+DE93-BA93</f>
        <v>0</v>
      </c>
      <c r="DG93" s="830">
        <v>1052270945.12</v>
      </c>
      <c r="DH93" s="832">
        <f t="shared" ref="DH93:DH100" si="184">+DG93-BN93</f>
        <v>0</v>
      </c>
      <c r="DI93" s="830">
        <v>634971092</v>
      </c>
      <c r="DJ93" s="831">
        <f t="shared" ref="DJ93:DJ100" si="185">+DI93-CA93</f>
        <v>0</v>
      </c>
      <c r="DK93" s="830">
        <v>634971092</v>
      </c>
      <c r="DL93" s="831">
        <f t="shared" ref="DL93:DL100" si="186">+DK93-CN93</f>
        <v>0</v>
      </c>
      <c r="DM93" s="833"/>
      <c r="DN93" s="168"/>
      <c r="DO93" s="168"/>
      <c r="DP93" s="319">
        <v>1017084505.28</v>
      </c>
      <c r="DQ93" s="319">
        <f t="shared" ref="DQ93:DQ100" si="187">+DC93-DP93</f>
        <v>241727000.72000003</v>
      </c>
      <c r="DR93" s="319">
        <v>654570963</v>
      </c>
      <c r="DS93" s="319">
        <f t="shared" ref="DS93:DS100" si="188">+DR93-DG93</f>
        <v>-397699982.12</v>
      </c>
      <c r="DT93" s="319">
        <v>463221183</v>
      </c>
      <c r="DU93" s="319">
        <f t="shared" ref="DU93:DU100" si="189">+DT93-DI93</f>
        <v>-171749909</v>
      </c>
      <c r="DV93" s="319">
        <v>463221183</v>
      </c>
      <c r="DW93" s="319">
        <f t="shared" ref="DW93:DW100" si="190">+DV93-DK93</f>
        <v>-171749909</v>
      </c>
      <c r="DX93" s="833"/>
    </row>
    <row r="94" spans="1:128" s="146" customFormat="1" ht="18" customHeight="1" outlineLevel="2" thickBot="1" x14ac:dyDescent="0.3">
      <c r="B94" s="1022" t="str">
        <f t="shared" si="108"/>
        <v>A-2-0-4-5-210</v>
      </c>
      <c r="C94" s="185" t="s">
        <v>528</v>
      </c>
      <c r="D94" s="175" t="s">
        <v>417</v>
      </c>
      <c r="E94" s="248" t="s">
        <v>413</v>
      </c>
      <c r="F94" s="163">
        <v>150000000</v>
      </c>
      <c r="G94" s="161"/>
      <c r="H94" s="160"/>
      <c r="I94" s="183"/>
      <c r="J94" s="165"/>
      <c r="K94" s="160"/>
      <c r="L94" s="162"/>
      <c r="M94" s="151"/>
      <c r="N94" s="153"/>
      <c r="O94" s="151"/>
      <c r="P94" s="154"/>
      <c r="Q94" s="162"/>
      <c r="R94" s="160"/>
      <c r="S94" s="183"/>
      <c r="T94" s="170"/>
      <c r="U94" s="170"/>
      <c r="V94" s="170"/>
      <c r="W94" s="170"/>
      <c r="X94" s="170"/>
      <c r="Y94" s="170"/>
      <c r="Z94" s="170"/>
      <c r="AA94" s="170"/>
      <c r="AB94" s="170"/>
      <c r="AC94" s="170"/>
      <c r="AD94" s="165"/>
      <c r="AE94" s="160">
        <f t="shared" si="168"/>
        <v>0</v>
      </c>
      <c r="AF94" s="160">
        <f t="shared" si="169"/>
        <v>0</v>
      </c>
      <c r="AG94" s="163"/>
      <c r="AH94" s="162"/>
      <c r="AI94" s="160">
        <f t="shared" si="170"/>
        <v>0</v>
      </c>
      <c r="AJ94" s="162"/>
      <c r="AK94" s="167">
        <f t="shared" si="171"/>
        <v>150000000</v>
      </c>
      <c r="AL94" s="160"/>
      <c r="AM94" s="509">
        <f t="shared" si="142"/>
        <v>95815981</v>
      </c>
      <c r="AN94" s="167">
        <f t="shared" si="172"/>
        <v>150000000</v>
      </c>
      <c r="AO94" s="164">
        <v>11590500</v>
      </c>
      <c r="AP94" s="162">
        <v>9857000</v>
      </c>
      <c r="AQ94" s="162">
        <v>29078780</v>
      </c>
      <c r="AR94" s="160">
        <v>5626667</v>
      </c>
      <c r="AS94" s="160">
        <v>6043333</v>
      </c>
      <c r="AT94" s="160">
        <v>0</v>
      </c>
      <c r="AU94" s="160">
        <v>120000</v>
      </c>
      <c r="AV94" s="172">
        <v>29707440</v>
      </c>
      <c r="AW94" s="172">
        <v>0</v>
      </c>
      <c r="AX94" s="172">
        <v>3792261</v>
      </c>
      <c r="AY94" s="160"/>
      <c r="AZ94" s="160"/>
      <c r="BA94" s="430">
        <f t="shared" si="173"/>
        <v>95815981</v>
      </c>
      <c r="BB94" s="545">
        <v>0</v>
      </c>
      <c r="BC94" s="546">
        <v>4443400</v>
      </c>
      <c r="BD94" s="167">
        <v>27549080</v>
      </c>
      <c r="BE94" s="196">
        <v>10850380</v>
      </c>
      <c r="BF94" s="172">
        <v>2710000</v>
      </c>
      <c r="BG94" s="172">
        <v>0</v>
      </c>
      <c r="BH94" s="172">
        <v>3565200</v>
      </c>
      <c r="BI94" s="172">
        <v>6884982</v>
      </c>
      <c r="BJ94" s="172">
        <v>20229240</v>
      </c>
      <c r="BK94" s="172">
        <v>0</v>
      </c>
      <c r="BL94" s="172"/>
      <c r="BM94" s="510"/>
      <c r="BN94" s="160">
        <f t="shared" si="174"/>
        <v>76232282</v>
      </c>
      <c r="BO94" s="163">
        <v>0</v>
      </c>
      <c r="BP94" s="162">
        <v>1000000</v>
      </c>
      <c r="BQ94" s="160">
        <v>0</v>
      </c>
      <c r="BR94" s="183">
        <v>760000</v>
      </c>
      <c r="BS94" s="170">
        <v>2036000</v>
      </c>
      <c r="BT94" s="170">
        <v>6797280</v>
      </c>
      <c r="BU94" s="170">
        <v>5312070</v>
      </c>
      <c r="BV94" s="170">
        <v>4852233</v>
      </c>
      <c r="BW94" s="170">
        <v>4432070</v>
      </c>
      <c r="BX94" s="170">
        <v>13067063</v>
      </c>
      <c r="BY94" s="170"/>
      <c r="BZ94" s="165"/>
      <c r="CA94" s="160">
        <f t="shared" si="175"/>
        <v>38256716</v>
      </c>
      <c r="CB94" s="163">
        <v>0</v>
      </c>
      <c r="CC94" s="183">
        <v>1000000</v>
      </c>
      <c r="CD94" s="170">
        <v>0</v>
      </c>
      <c r="CE94" s="170">
        <v>760000</v>
      </c>
      <c r="CF94" s="170">
        <v>2036000</v>
      </c>
      <c r="CG94" s="172">
        <v>6797280</v>
      </c>
      <c r="CH94" s="170">
        <v>5312070</v>
      </c>
      <c r="CI94" s="170">
        <v>4852233</v>
      </c>
      <c r="CJ94" s="170">
        <v>4432070</v>
      </c>
      <c r="CK94" s="170">
        <v>12347863</v>
      </c>
      <c r="CL94" s="170"/>
      <c r="CM94" s="170"/>
      <c r="CN94" s="166">
        <f t="shared" si="176"/>
        <v>37537516</v>
      </c>
      <c r="CO94" s="163">
        <f t="shared" si="167"/>
        <v>54184019</v>
      </c>
      <c r="CP94" s="163">
        <f t="shared" si="177"/>
        <v>54184019</v>
      </c>
      <c r="CQ94" s="163">
        <f t="shared" si="178"/>
        <v>19583699</v>
      </c>
      <c r="CR94" s="163">
        <f t="shared" si="179"/>
        <v>37975566</v>
      </c>
      <c r="CS94" s="163">
        <f t="shared" si="180"/>
        <v>719200</v>
      </c>
      <c r="CT94" s="272">
        <f t="shared" si="163"/>
        <v>0.6387732066666667</v>
      </c>
      <c r="CU94" s="273">
        <f t="shared" si="164"/>
        <v>0.5082152133333333</v>
      </c>
      <c r="CV94" s="891"/>
      <c r="CW94" s="1459"/>
      <c r="CX94" s="891"/>
      <c r="CY94" s="1459"/>
      <c r="CZ94" s="903">
        <f t="shared" si="181"/>
        <v>0</v>
      </c>
      <c r="DA94" s="1491"/>
      <c r="DB94" s="840"/>
      <c r="DC94" s="830">
        <v>150000000</v>
      </c>
      <c r="DD94" s="830">
        <f t="shared" si="182"/>
        <v>0</v>
      </c>
      <c r="DE94" s="830">
        <v>95815981</v>
      </c>
      <c r="DF94" s="831">
        <f t="shared" si="183"/>
        <v>0</v>
      </c>
      <c r="DG94" s="830">
        <v>76232282</v>
      </c>
      <c r="DH94" s="832">
        <f t="shared" si="184"/>
        <v>0</v>
      </c>
      <c r="DI94" s="830">
        <v>38256716</v>
      </c>
      <c r="DJ94" s="831">
        <f t="shared" si="185"/>
        <v>0</v>
      </c>
      <c r="DK94" s="830">
        <v>37537516</v>
      </c>
      <c r="DL94" s="831">
        <f t="shared" si="186"/>
        <v>0</v>
      </c>
      <c r="DM94" s="833"/>
      <c r="DN94" s="168"/>
      <c r="DO94" s="168"/>
      <c r="DP94" s="319">
        <v>89124740</v>
      </c>
      <c r="DQ94" s="319">
        <f t="shared" si="187"/>
        <v>60875260</v>
      </c>
      <c r="DR94" s="319">
        <v>49118060</v>
      </c>
      <c r="DS94" s="319">
        <f t="shared" si="188"/>
        <v>-27114222</v>
      </c>
      <c r="DT94" s="319">
        <v>15905350</v>
      </c>
      <c r="DU94" s="319">
        <f t="shared" si="189"/>
        <v>-22351366</v>
      </c>
      <c r="DV94" s="319">
        <v>15905350</v>
      </c>
      <c r="DW94" s="319">
        <f t="shared" si="190"/>
        <v>-21632166</v>
      </c>
      <c r="DX94" s="833"/>
    </row>
    <row r="95" spans="1:128" s="157" customFormat="1" ht="18" customHeight="1" outlineLevel="2" thickBot="1" x14ac:dyDescent="0.3">
      <c r="A95" s="146"/>
      <c r="B95" s="1022" t="str">
        <f t="shared" si="108"/>
        <v>A-2-0-4-5-510</v>
      </c>
      <c r="C95" s="185" t="s">
        <v>529</v>
      </c>
      <c r="D95" s="175" t="s">
        <v>417</v>
      </c>
      <c r="E95" s="248" t="s">
        <v>414</v>
      </c>
      <c r="F95" s="163">
        <v>100000000</v>
      </c>
      <c r="G95" s="152"/>
      <c r="H95" s="151"/>
      <c r="I95" s="188"/>
      <c r="J95" s="155"/>
      <c r="K95" s="151"/>
      <c r="L95" s="153"/>
      <c r="M95" s="151"/>
      <c r="N95" s="153"/>
      <c r="O95" s="151"/>
      <c r="P95" s="154"/>
      <c r="Q95" s="153"/>
      <c r="R95" s="151"/>
      <c r="S95" s="188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55"/>
      <c r="AE95" s="160">
        <f t="shared" si="168"/>
        <v>0</v>
      </c>
      <c r="AF95" s="160">
        <f t="shared" si="169"/>
        <v>0</v>
      </c>
      <c r="AG95" s="154"/>
      <c r="AH95" s="357">
        <v>75000000</v>
      </c>
      <c r="AI95" s="160">
        <f t="shared" si="170"/>
        <v>75000000</v>
      </c>
      <c r="AJ95" s="357"/>
      <c r="AK95" s="167">
        <f t="shared" si="171"/>
        <v>175000000</v>
      </c>
      <c r="AL95" s="151"/>
      <c r="AM95" s="509">
        <f t="shared" si="142"/>
        <v>175000000</v>
      </c>
      <c r="AN95" s="167">
        <f t="shared" si="172"/>
        <v>175000000</v>
      </c>
      <c r="AO95" s="164">
        <v>0</v>
      </c>
      <c r="AP95" s="162">
        <v>0</v>
      </c>
      <c r="AQ95" s="160">
        <v>0</v>
      </c>
      <c r="AR95" s="160">
        <v>0</v>
      </c>
      <c r="AS95" s="160">
        <v>175000000</v>
      </c>
      <c r="AT95" s="160">
        <v>0</v>
      </c>
      <c r="AU95" s="160">
        <v>0</v>
      </c>
      <c r="AV95" s="172">
        <v>0</v>
      </c>
      <c r="AW95" s="172">
        <v>0</v>
      </c>
      <c r="AX95" s="172">
        <v>0</v>
      </c>
      <c r="AY95" s="160"/>
      <c r="AZ95" s="160"/>
      <c r="BA95" s="430">
        <f t="shared" si="173"/>
        <v>175000000</v>
      </c>
      <c r="BB95" s="545">
        <v>0</v>
      </c>
      <c r="BC95" s="546">
        <v>0</v>
      </c>
      <c r="BD95" s="167">
        <v>0</v>
      </c>
      <c r="BE95" s="196">
        <v>0</v>
      </c>
      <c r="BF95" s="172">
        <v>0</v>
      </c>
      <c r="BG95" s="172">
        <v>0</v>
      </c>
      <c r="BH95" s="172">
        <v>0</v>
      </c>
      <c r="BI95" s="172">
        <v>0</v>
      </c>
      <c r="BJ95" s="172">
        <v>162376243</v>
      </c>
      <c r="BK95" s="172">
        <v>0</v>
      </c>
      <c r="BL95" s="172"/>
      <c r="BM95" s="510"/>
      <c r="BN95" s="160">
        <f t="shared" si="174"/>
        <v>162376243</v>
      </c>
      <c r="BO95" s="163">
        <v>0</v>
      </c>
      <c r="BP95" s="162">
        <v>0</v>
      </c>
      <c r="BQ95" s="160">
        <v>0</v>
      </c>
      <c r="BR95" s="183">
        <v>0</v>
      </c>
      <c r="BS95" s="170">
        <v>0</v>
      </c>
      <c r="BT95" s="170">
        <v>0</v>
      </c>
      <c r="BU95" s="170">
        <v>0</v>
      </c>
      <c r="BV95" s="170">
        <v>0</v>
      </c>
      <c r="BW95" s="170">
        <v>0</v>
      </c>
      <c r="BX95" s="170">
        <v>0</v>
      </c>
      <c r="BY95" s="170"/>
      <c r="BZ95" s="165"/>
      <c r="CA95" s="160">
        <f t="shared" si="175"/>
        <v>0</v>
      </c>
      <c r="CB95" s="163">
        <v>0</v>
      </c>
      <c r="CC95" s="183">
        <v>0</v>
      </c>
      <c r="CD95" s="170">
        <v>0</v>
      </c>
      <c r="CE95" s="170">
        <v>0</v>
      </c>
      <c r="CF95" s="170">
        <v>0</v>
      </c>
      <c r="CG95" s="172">
        <v>0</v>
      </c>
      <c r="CH95" s="170">
        <v>0</v>
      </c>
      <c r="CI95" s="170">
        <v>0</v>
      </c>
      <c r="CJ95" s="170">
        <v>0</v>
      </c>
      <c r="CK95" s="170">
        <v>0</v>
      </c>
      <c r="CL95" s="170"/>
      <c r="CM95" s="170"/>
      <c r="CN95" s="166">
        <f t="shared" si="176"/>
        <v>0</v>
      </c>
      <c r="CO95" s="163">
        <f t="shared" si="167"/>
        <v>0</v>
      </c>
      <c r="CP95" s="163">
        <f t="shared" si="177"/>
        <v>0</v>
      </c>
      <c r="CQ95" s="163">
        <f t="shared" si="178"/>
        <v>12623757</v>
      </c>
      <c r="CR95" s="163">
        <f t="shared" si="179"/>
        <v>162376243</v>
      </c>
      <c r="CS95" s="163">
        <f t="shared" si="180"/>
        <v>0</v>
      </c>
      <c r="CT95" s="272">
        <f t="shared" si="163"/>
        <v>1</v>
      </c>
      <c r="CU95" s="273">
        <f t="shared" si="164"/>
        <v>0.92786424571428572</v>
      </c>
      <c r="CV95" s="891"/>
      <c r="CW95" s="1459"/>
      <c r="CX95" s="891"/>
      <c r="CY95" s="1459"/>
      <c r="CZ95" s="903">
        <f t="shared" si="181"/>
        <v>0</v>
      </c>
      <c r="DA95" s="1491"/>
      <c r="DB95" s="840"/>
      <c r="DC95" s="830">
        <v>175000000</v>
      </c>
      <c r="DD95" s="830">
        <f t="shared" si="182"/>
        <v>0</v>
      </c>
      <c r="DE95" s="830">
        <v>175000000</v>
      </c>
      <c r="DF95" s="831">
        <f t="shared" si="183"/>
        <v>0</v>
      </c>
      <c r="DG95" s="830">
        <v>162376243</v>
      </c>
      <c r="DH95" s="832">
        <f t="shared" si="184"/>
        <v>0</v>
      </c>
      <c r="DI95" s="830">
        <v>0</v>
      </c>
      <c r="DJ95" s="831">
        <f t="shared" si="185"/>
        <v>0</v>
      </c>
      <c r="DK95" s="830">
        <v>0</v>
      </c>
      <c r="DL95" s="831">
        <f t="shared" si="186"/>
        <v>0</v>
      </c>
      <c r="DM95" s="841"/>
      <c r="DN95" s="168"/>
      <c r="DO95" s="168"/>
      <c r="DP95" s="319">
        <v>175000000</v>
      </c>
      <c r="DQ95" s="319">
        <f t="shared" si="187"/>
        <v>0</v>
      </c>
      <c r="DR95" s="319">
        <v>0</v>
      </c>
      <c r="DS95" s="319">
        <f t="shared" si="188"/>
        <v>-162376243</v>
      </c>
      <c r="DT95" s="319">
        <v>0</v>
      </c>
      <c r="DU95" s="319">
        <f t="shared" si="189"/>
        <v>0</v>
      </c>
      <c r="DV95" s="319">
        <v>0</v>
      </c>
      <c r="DW95" s="319">
        <f t="shared" si="190"/>
        <v>0</v>
      </c>
      <c r="DX95" s="841"/>
    </row>
    <row r="96" spans="1:128" s="157" customFormat="1" ht="18" customHeight="1" outlineLevel="2" thickBot="1" x14ac:dyDescent="0.3">
      <c r="A96" s="146"/>
      <c r="B96" s="1022" t="str">
        <f t="shared" si="108"/>
        <v>A-2-0-4-5-610</v>
      </c>
      <c r="C96" s="185" t="s">
        <v>530</v>
      </c>
      <c r="D96" s="175" t="s">
        <v>417</v>
      </c>
      <c r="E96" s="248" t="s">
        <v>415</v>
      </c>
      <c r="F96" s="163">
        <v>300000000</v>
      </c>
      <c r="G96" s="152"/>
      <c r="H96" s="151"/>
      <c r="I96" s="188"/>
      <c r="J96" s="155"/>
      <c r="K96" s="151"/>
      <c r="L96" s="162">
        <v>2000000</v>
      </c>
      <c r="M96" s="151"/>
      <c r="N96" s="153"/>
      <c r="O96" s="151"/>
      <c r="P96" s="154"/>
      <c r="Q96" s="153"/>
      <c r="R96" s="151"/>
      <c r="S96" s="183">
        <f>20000000+33000000</f>
        <v>53000000</v>
      </c>
      <c r="T96" s="171"/>
      <c r="U96" s="171"/>
      <c r="V96" s="171"/>
      <c r="W96" s="171"/>
      <c r="X96" s="171"/>
      <c r="Y96" s="171"/>
      <c r="Z96" s="171"/>
      <c r="AA96" s="171"/>
      <c r="AB96" s="171"/>
      <c r="AC96" s="171"/>
      <c r="AD96" s="155"/>
      <c r="AE96" s="151">
        <f t="shared" si="168"/>
        <v>53000000</v>
      </c>
      <c r="AF96" s="160">
        <f t="shared" si="169"/>
        <v>2000000</v>
      </c>
      <c r="AG96" s="154"/>
      <c r="AH96" s="153">
        <v>75000000</v>
      </c>
      <c r="AI96" s="160">
        <f t="shared" si="170"/>
        <v>75000000</v>
      </c>
      <c r="AJ96" s="153"/>
      <c r="AK96" s="160">
        <f t="shared" si="171"/>
        <v>324000000</v>
      </c>
      <c r="AL96" s="151"/>
      <c r="AM96" s="573">
        <f t="shared" si="142"/>
        <v>302007520</v>
      </c>
      <c r="AN96" s="160">
        <f t="shared" si="172"/>
        <v>324000000</v>
      </c>
      <c r="AO96" s="164">
        <v>299000000</v>
      </c>
      <c r="AP96" s="162">
        <v>1000000</v>
      </c>
      <c r="AQ96" s="160">
        <v>635000</v>
      </c>
      <c r="AR96" s="160">
        <v>46000</v>
      </c>
      <c r="AS96" s="160">
        <v>582960</v>
      </c>
      <c r="AT96" s="160">
        <v>393518</v>
      </c>
      <c r="AU96" s="160">
        <v>0</v>
      </c>
      <c r="AV96" s="172">
        <v>350042</v>
      </c>
      <c r="AW96" s="172">
        <v>0</v>
      </c>
      <c r="AX96" s="172">
        <v>0</v>
      </c>
      <c r="AY96" s="160"/>
      <c r="AZ96" s="160"/>
      <c r="BA96" s="430">
        <f t="shared" si="173"/>
        <v>302007520</v>
      </c>
      <c r="BB96" s="545">
        <v>0</v>
      </c>
      <c r="BC96" s="546">
        <v>18036879</v>
      </c>
      <c r="BD96" s="167">
        <v>79090127</v>
      </c>
      <c r="BE96" s="196">
        <v>51734204</v>
      </c>
      <c r="BF96" s="172">
        <v>23175604.600000001</v>
      </c>
      <c r="BG96" s="172">
        <v>21213396</v>
      </c>
      <c r="BH96" s="172">
        <v>0</v>
      </c>
      <c r="BI96" s="172">
        <v>9894991</v>
      </c>
      <c r="BJ96" s="172">
        <v>19825949</v>
      </c>
      <c r="BK96" s="172">
        <v>8994131</v>
      </c>
      <c r="BL96" s="172"/>
      <c r="BM96" s="510"/>
      <c r="BN96" s="160">
        <f t="shared" si="174"/>
        <v>231965281.59999999</v>
      </c>
      <c r="BO96" s="163">
        <v>0</v>
      </c>
      <c r="BP96" s="162">
        <v>1000000</v>
      </c>
      <c r="BQ96" s="160">
        <v>635000</v>
      </c>
      <c r="BR96" s="183">
        <v>46000</v>
      </c>
      <c r="BS96" s="170">
        <v>18201897</v>
      </c>
      <c r="BT96" s="170">
        <v>30146146</v>
      </c>
      <c r="BU96" s="170">
        <v>11492279</v>
      </c>
      <c r="BV96" s="170">
        <v>32366226</v>
      </c>
      <c r="BW96" s="170">
        <v>35198772</v>
      </c>
      <c r="BX96" s="170">
        <v>16892715</v>
      </c>
      <c r="BY96" s="170"/>
      <c r="BZ96" s="165"/>
      <c r="CA96" s="160">
        <f t="shared" si="175"/>
        <v>145979035</v>
      </c>
      <c r="CB96" s="163">
        <v>0</v>
      </c>
      <c r="CC96" s="183">
        <v>1000000</v>
      </c>
      <c r="CD96" s="170">
        <v>635000</v>
      </c>
      <c r="CE96" s="170">
        <v>46000</v>
      </c>
      <c r="CF96" s="170">
        <v>18201897</v>
      </c>
      <c r="CG96" s="172">
        <v>30146146</v>
      </c>
      <c r="CH96" s="170">
        <v>11492279</v>
      </c>
      <c r="CI96" s="170">
        <v>32366226</v>
      </c>
      <c r="CJ96" s="170">
        <v>35198772</v>
      </c>
      <c r="CK96" s="170">
        <v>13294970</v>
      </c>
      <c r="CL96" s="170"/>
      <c r="CM96" s="170"/>
      <c r="CN96" s="166">
        <f t="shared" si="176"/>
        <v>142381290</v>
      </c>
      <c r="CO96" s="163">
        <f t="shared" si="167"/>
        <v>21992480</v>
      </c>
      <c r="CP96" s="163">
        <f t="shared" si="177"/>
        <v>21992480</v>
      </c>
      <c r="CQ96" s="163">
        <f t="shared" si="178"/>
        <v>70042238.400000006</v>
      </c>
      <c r="CR96" s="163">
        <f t="shared" si="179"/>
        <v>85986246.599999994</v>
      </c>
      <c r="CS96" s="163">
        <f t="shared" si="180"/>
        <v>3597745</v>
      </c>
      <c r="CT96" s="272">
        <f t="shared" si="163"/>
        <v>0.93212197530864194</v>
      </c>
      <c r="CU96" s="273">
        <f t="shared" si="164"/>
        <v>0.71594222716049383</v>
      </c>
      <c r="CV96" s="891"/>
      <c r="CW96" s="1459"/>
      <c r="CX96" s="891"/>
      <c r="CY96" s="1459"/>
      <c r="CZ96" s="903">
        <f t="shared" si="181"/>
        <v>3.9960946008523235E-2</v>
      </c>
      <c r="DA96" s="1491"/>
      <c r="DB96" s="840"/>
      <c r="DC96" s="830">
        <v>324000000</v>
      </c>
      <c r="DD96" s="830">
        <f t="shared" si="182"/>
        <v>0</v>
      </c>
      <c r="DE96" s="830">
        <v>302007520</v>
      </c>
      <c r="DF96" s="831">
        <f t="shared" si="183"/>
        <v>0</v>
      </c>
      <c r="DG96" s="830">
        <v>231965281.59999999</v>
      </c>
      <c r="DH96" s="832">
        <f t="shared" si="184"/>
        <v>0</v>
      </c>
      <c r="DI96" s="830">
        <v>145979035</v>
      </c>
      <c r="DJ96" s="831">
        <f t="shared" si="185"/>
        <v>0</v>
      </c>
      <c r="DK96" s="830">
        <v>142381290</v>
      </c>
      <c r="DL96" s="831">
        <f t="shared" si="186"/>
        <v>0</v>
      </c>
      <c r="DM96" s="841"/>
      <c r="DN96" s="158"/>
      <c r="DO96" s="149"/>
      <c r="DP96" s="319">
        <v>301657478</v>
      </c>
      <c r="DQ96" s="319">
        <f t="shared" si="187"/>
        <v>22342522</v>
      </c>
      <c r="DR96" s="319">
        <v>193250210.59999999</v>
      </c>
      <c r="DS96" s="319">
        <f t="shared" si="188"/>
        <v>-38715071</v>
      </c>
      <c r="DT96" s="319">
        <v>61521322</v>
      </c>
      <c r="DU96" s="319">
        <f t="shared" si="189"/>
        <v>-84457713</v>
      </c>
      <c r="DV96" s="319">
        <v>61521322</v>
      </c>
      <c r="DW96" s="319">
        <f t="shared" si="190"/>
        <v>-80859968</v>
      </c>
      <c r="DX96" s="841"/>
    </row>
    <row r="97" spans="1:128" s="146" customFormat="1" ht="18" customHeight="1" outlineLevel="2" thickBot="1" x14ac:dyDescent="0.3">
      <c r="B97" s="1022" t="str">
        <f t="shared" si="108"/>
        <v>A-2-0-4-5-810</v>
      </c>
      <c r="C97" s="185" t="s">
        <v>531</v>
      </c>
      <c r="D97" s="175" t="s">
        <v>417</v>
      </c>
      <c r="E97" s="248" t="s">
        <v>416</v>
      </c>
      <c r="F97" s="163">
        <v>1680000000</v>
      </c>
      <c r="G97" s="161"/>
      <c r="H97" s="160"/>
      <c r="I97" s="183"/>
      <c r="J97" s="165"/>
      <c r="K97" s="160"/>
      <c r="L97" s="162">
        <v>208000000</v>
      </c>
      <c r="M97" s="151"/>
      <c r="N97" s="162"/>
      <c r="O97" s="151"/>
      <c r="P97" s="154"/>
      <c r="Q97" s="162"/>
      <c r="R97" s="160"/>
      <c r="S97" s="183"/>
      <c r="T97" s="170"/>
      <c r="U97" s="170">
        <v>559110</v>
      </c>
      <c r="V97" s="170"/>
      <c r="W97" s="170"/>
      <c r="X97" s="170"/>
      <c r="Y97" s="170"/>
      <c r="Z97" s="170"/>
      <c r="AA97" s="170"/>
      <c r="AB97" s="170"/>
      <c r="AC97" s="170"/>
      <c r="AD97" s="165"/>
      <c r="AE97" s="160">
        <f t="shared" si="168"/>
        <v>559110</v>
      </c>
      <c r="AF97" s="160">
        <f t="shared" si="169"/>
        <v>208000000</v>
      </c>
      <c r="AG97" s="163">
        <v>446846418</v>
      </c>
      <c r="AH97" s="263"/>
      <c r="AI97" s="160">
        <f t="shared" si="170"/>
        <v>-446846418</v>
      </c>
      <c r="AJ97" s="263"/>
      <c r="AK97" s="167">
        <f t="shared" si="171"/>
        <v>1440594472</v>
      </c>
      <c r="AL97" s="160"/>
      <c r="AM97" s="509">
        <f t="shared" si="142"/>
        <v>1439843261.96</v>
      </c>
      <c r="AN97" s="167">
        <f t="shared" si="172"/>
        <v>1440594472</v>
      </c>
      <c r="AO97" s="164">
        <v>1233153581.96</v>
      </c>
      <c r="AP97" s="162">
        <v>0</v>
      </c>
      <c r="AQ97" s="160">
        <v>80000000</v>
      </c>
      <c r="AR97" s="160">
        <v>0</v>
      </c>
      <c r="AS97" s="160">
        <v>0</v>
      </c>
      <c r="AT97" s="160">
        <v>0</v>
      </c>
      <c r="AU97" s="160">
        <v>0</v>
      </c>
      <c r="AV97" s="172">
        <v>0</v>
      </c>
      <c r="AW97" s="172">
        <v>126689680</v>
      </c>
      <c r="AX97" s="172">
        <v>0</v>
      </c>
      <c r="AY97" s="160"/>
      <c r="AZ97" s="160"/>
      <c r="BA97" s="430">
        <f t="shared" si="173"/>
        <v>1439843261.96</v>
      </c>
      <c r="BB97" s="545">
        <v>1233153581.96</v>
      </c>
      <c r="BC97" s="546">
        <v>0</v>
      </c>
      <c r="BD97" s="167">
        <v>0</v>
      </c>
      <c r="BE97" s="196">
        <v>0</v>
      </c>
      <c r="BF97" s="172">
        <v>38966641.590000004</v>
      </c>
      <c r="BG97" s="172">
        <v>0</v>
      </c>
      <c r="BH97" s="172">
        <v>0</v>
      </c>
      <c r="BI97" s="172">
        <v>0</v>
      </c>
      <c r="BJ97" s="172">
        <v>0</v>
      </c>
      <c r="BK97" s="172">
        <v>0</v>
      </c>
      <c r="BL97" s="172"/>
      <c r="BM97" s="510"/>
      <c r="BN97" s="160">
        <f t="shared" si="174"/>
        <v>1272120223.55</v>
      </c>
      <c r="BO97" s="163">
        <v>0</v>
      </c>
      <c r="BP97" s="162">
        <v>50297240.710000001</v>
      </c>
      <c r="BQ97" s="160">
        <v>49714300</v>
      </c>
      <c r="BR97" s="183">
        <v>10054020</v>
      </c>
      <c r="BS97" s="170">
        <v>102570704</v>
      </c>
      <c r="BT97" s="170">
        <v>104247123</v>
      </c>
      <c r="BU97" s="170">
        <v>165087462</v>
      </c>
      <c r="BV97" s="170">
        <v>86063659</v>
      </c>
      <c r="BW97" s="170">
        <v>129751297</v>
      </c>
      <c r="BX97" s="170">
        <v>234447070</v>
      </c>
      <c r="BY97" s="170"/>
      <c r="BZ97" s="165"/>
      <c r="CA97" s="160">
        <f t="shared" si="175"/>
        <v>932232875.71000004</v>
      </c>
      <c r="CB97" s="163">
        <v>0</v>
      </c>
      <c r="CC97" s="183">
        <v>50297240.710000001</v>
      </c>
      <c r="CD97" s="170">
        <v>49714300</v>
      </c>
      <c r="CE97" s="170">
        <v>0</v>
      </c>
      <c r="CF97" s="170">
        <v>112624724</v>
      </c>
      <c r="CG97" s="172">
        <v>104247123</v>
      </c>
      <c r="CH97" s="170">
        <v>165087462</v>
      </c>
      <c r="CI97" s="170">
        <v>86063659</v>
      </c>
      <c r="CJ97" s="170">
        <v>129751297</v>
      </c>
      <c r="CK97" s="170">
        <v>234447070</v>
      </c>
      <c r="CL97" s="170"/>
      <c r="CM97" s="170"/>
      <c r="CN97" s="166">
        <f t="shared" si="176"/>
        <v>932232875.71000004</v>
      </c>
      <c r="CO97" s="163">
        <f t="shared" si="167"/>
        <v>751210.03999996185</v>
      </c>
      <c r="CP97" s="163">
        <f t="shared" si="177"/>
        <v>751210.03999996185</v>
      </c>
      <c r="CQ97" s="163">
        <f t="shared" si="178"/>
        <v>167723038.41000009</v>
      </c>
      <c r="CR97" s="163">
        <f t="shared" si="179"/>
        <v>339887347.83999991</v>
      </c>
      <c r="CS97" s="163">
        <f t="shared" si="180"/>
        <v>0</v>
      </c>
      <c r="CT97" s="274">
        <f t="shared" si="163"/>
        <v>0.99947854163360972</v>
      </c>
      <c r="CU97" s="275">
        <f t="shared" si="164"/>
        <v>0.88305227340203196</v>
      </c>
      <c r="CV97" s="891"/>
      <c r="CW97" s="1459"/>
      <c r="CX97" s="891"/>
      <c r="CY97" s="1459"/>
      <c r="CZ97" s="903">
        <f t="shared" si="181"/>
        <v>0</v>
      </c>
      <c r="DA97" s="1491"/>
      <c r="DB97" s="837"/>
      <c r="DC97" s="830">
        <v>1440594471.96</v>
      </c>
      <c r="DD97" s="830">
        <f t="shared" si="182"/>
        <v>-3.9999961853027344E-2</v>
      </c>
      <c r="DE97" s="830">
        <v>1439843261.96</v>
      </c>
      <c r="DF97" s="831">
        <f t="shared" si="183"/>
        <v>0</v>
      </c>
      <c r="DG97" s="830">
        <v>1272120223.55</v>
      </c>
      <c r="DH97" s="832">
        <f t="shared" si="184"/>
        <v>0</v>
      </c>
      <c r="DI97" s="830">
        <v>932232875.71000004</v>
      </c>
      <c r="DJ97" s="831">
        <f t="shared" si="185"/>
        <v>0</v>
      </c>
      <c r="DK97" s="830">
        <v>932232875.71000004</v>
      </c>
      <c r="DL97" s="831">
        <f t="shared" si="186"/>
        <v>0</v>
      </c>
      <c r="DM97" s="833"/>
      <c r="DN97" s="168"/>
      <c r="DO97" s="168"/>
      <c r="DP97" s="319">
        <v>1313153581.96</v>
      </c>
      <c r="DQ97" s="319">
        <f t="shared" si="187"/>
        <v>127440890</v>
      </c>
      <c r="DR97" s="319">
        <v>1272120223.55</v>
      </c>
      <c r="DS97" s="319">
        <f t="shared" si="188"/>
        <v>0</v>
      </c>
      <c r="DT97" s="319">
        <v>481970849.70999998</v>
      </c>
      <c r="DU97" s="319">
        <f t="shared" si="189"/>
        <v>-450262026.00000006</v>
      </c>
      <c r="DV97" s="319">
        <v>481970849.70999998</v>
      </c>
      <c r="DW97" s="319">
        <f t="shared" si="190"/>
        <v>-450262026.00000006</v>
      </c>
      <c r="DX97" s="833"/>
    </row>
    <row r="98" spans="1:128" s="146" customFormat="1" ht="18" customHeight="1" outlineLevel="2" thickBot="1" x14ac:dyDescent="0.3">
      <c r="B98" s="1022" t="str">
        <f t="shared" si="108"/>
        <v>A-2-0-4-5-1010</v>
      </c>
      <c r="C98" s="185" t="s">
        <v>525</v>
      </c>
      <c r="D98" s="175" t="s">
        <v>417</v>
      </c>
      <c r="E98" s="248" t="s">
        <v>418</v>
      </c>
      <c r="F98" s="163">
        <v>2459236176</v>
      </c>
      <c r="G98" s="161"/>
      <c r="H98" s="160"/>
      <c r="I98" s="183"/>
      <c r="J98" s="165"/>
      <c r="K98" s="160"/>
      <c r="L98" s="162">
        <v>20000000</v>
      </c>
      <c r="M98" s="151"/>
      <c r="N98" s="153"/>
      <c r="O98" s="151"/>
      <c r="P98" s="154"/>
      <c r="Q98" s="162"/>
      <c r="R98" s="160"/>
      <c r="S98" s="183"/>
      <c r="T98" s="170">
        <v>49000000</v>
      </c>
      <c r="U98" s="170"/>
      <c r="V98" s="170">
        <v>559110</v>
      </c>
      <c r="W98" s="170"/>
      <c r="X98" s="170"/>
      <c r="Y98" s="170"/>
      <c r="Z98" s="170"/>
      <c r="AA98" s="170"/>
      <c r="AB98" s="170"/>
      <c r="AC98" s="170"/>
      <c r="AD98" s="165"/>
      <c r="AE98" s="160">
        <f t="shared" si="168"/>
        <v>0</v>
      </c>
      <c r="AF98" s="160">
        <f t="shared" si="169"/>
        <v>69559110</v>
      </c>
      <c r="AG98" s="163"/>
      <c r="AH98" s="162"/>
      <c r="AI98" s="160">
        <f t="shared" si="170"/>
        <v>0</v>
      </c>
      <c r="AJ98" s="162"/>
      <c r="AK98" s="167">
        <f t="shared" si="171"/>
        <v>2528795286</v>
      </c>
      <c r="AL98" s="160"/>
      <c r="AM98" s="509">
        <f t="shared" si="142"/>
        <v>2496073962</v>
      </c>
      <c r="AN98" s="167">
        <f t="shared" si="172"/>
        <v>2528795286</v>
      </c>
      <c r="AO98" s="164">
        <v>2148529633</v>
      </c>
      <c r="AP98" s="162">
        <v>140389535</v>
      </c>
      <c r="AQ98" s="160">
        <v>0</v>
      </c>
      <c r="AR98" s="160">
        <v>0</v>
      </c>
      <c r="AS98" s="160">
        <v>0</v>
      </c>
      <c r="AT98" s="160">
        <v>0</v>
      </c>
      <c r="AU98" s="160">
        <v>0</v>
      </c>
      <c r="AV98" s="172">
        <v>207154794</v>
      </c>
      <c r="AW98" s="172">
        <v>0</v>
      </c>
      <c r="AX98" s="172">
        <v>0</v>
      </c>
      <c r="AY98" s="160"/>
      <c r="AZ98" s="160"/>
      <c r="BA98" s="430">
        <f t="shared" si="173"/>
        <v>2496073962</v>
      </c>
      <c r="BB98" s="545">
        <v>2148528058</v>
      </c>
      <c r="BC98" s="546">
        <v>0</v>
      </c>
      <c r="BD98" s="167">
        <v>0</v>
      </c>
      <c r="BE98" s="196">
        <v>133973060.76000001</v>
      </c>
      <c r="BF98" s="172">
        <v>0</v>
      </c>
      <c r="BG98" s="172">
        <v>0</v>
      </c>
      <c r="BH98" s="172">
        <v>0</v>
      </c>
      <c r="BI98" s="172">
        <v>0</v>
      </c>
      <c r="BJ98" s="172">
        <v>0</v>
      </c>
      <c r="BK98" s="172">
        <v>0</v>
      </c>
      <c r="BL98" s="172"/>
      <c r="BM98" s="510"/>
      <c r="BN98" s="160">
        <f t="shared" si="174"/>
        <v>2282501118.7600002</v>
      </c>
      <c r="BO98" s="163">
        <v>0</v>
      </c>
      <c r="BP98" s="162">
        <v>0</v>
      </c>
      <c r="BQ98" s="160">
        <v>191573799</v>
      </c>
      <c r="BR98" s="183">
        <v>204842783</v>
      </c>
      <c r="BS98" s="170">
        <v>204999746</v>
      </c>
      <c r="BT98" s="170">
        <v>206182951</v>
      </c>
      <c r="BU98" s="170">
        <v>209820986</v>
      </c>
      <c r="BV98" s="170">
        <v>421781068</v>
      </c>
      <c r="BW98" s="170">
        <v>0</v>
      </c>
      <c r="BX98" s="170">
        <v>206531257</v>
      </c>
      <c r="BY98" s="170"/>
      <c r="BZ98" s="165"/>
      <c r="CA98" s="160">
        <f t="shared" si="175"/>
        <v>1645732590</v>
      </c>
      <c r="CB98" s="163">
        <v>0</v>
      </c>
      <c r="CC98" s="183">
        <v>0</v>
      </c>
      <c r="CD98" s="170">
        <v>191573799</v>
      </c>
      <c r="CE98" s="170">
        <v>204842783</v>
      </c>
      <c r="CF98" s="170">
        <v>204999746</v>
      </c>
      <c r="CG98" s="172">
        <v>206182951</v>
      </c>
      <c r="CH98" s="170">
        <v>209820986</v>
      </c>
      <c r="CI98" s="170">
        <v>421781068</v>
      </c>
      <c r="CJ98" s="170">
        <v>0</v>
      </c>
      <c r="CK98" s="170">
        <v>206531257</v>
      </c>
      <c r="CL98" s="170"/>
      <c r="CM98" s="170"/>
      <c r="CN98" s="166">
        <f t="shared" si="176"/>
        <v>1645732590</v>
      </c>
      <c r="CO98" s="163">
        <f t="shared" si="167"/>
        <v>32721324</v>
      </c>
      <c r="CP98" s="163">
        <f t="shared" si="177"/>
        <v>32721324</v>
      </c>
      <c r="CQ98" s="163">
        <f t="shared" si="178"/>
        <v>213572843.23999977</v>
      </c>
      <c r="CR98" s="163">
        <f t="shared" si="179"/>
        <v>636768528.76000023</v>
      </c>
      <c r="CS98" s="163">
        <f t="shared" si="180"/>
        <v>0</v>
      </c>
      <c r="CT98" s="272">
        <f t="shared" si="163"/>
        <v>0.98706050893832609</v>
      </c>
      <c r="CU98" s="273">
        <f t="shared" si="164"/>
        <v>0.90260414965041191</v>
      </c>
      <c r="CV98" s="891"/>
      <c r="CW98" s="1459"/>
      <c r="CX98" s="891"/>
      <c r="CY98" s="1459"/>
      <c r="CZ98" s="903">
        <f t="shared" si="181"/>
        <v>0</v>
      </c>
      <c r="DA98" s="1491"/>
      <c r="DB98" s="840"/>
      <c r="DC98" s="830">
        <v>2528795286</v>
      </c>
      <c r="DD98" s="830">
        <f t="shared" si="182"/>
        <v>0</v>
      </c>
      <c r="DE98" s="830">
        <v>2496073962</v>
      </c>
      <c r="DF98" s="831">
        <f t="shared" si="183"/>
        <v>0</v>
      </c>
      <c r="DG98" s="830">
        <v>2282501118.7600002</v>
      </c>
      <c r="DH98" s="832">
        <f t="shared" si="184"/>
        <v>0</v>
      </c>
      <c r="DI98" s="830">
        <v>1645732590</v>
      </c>
      <c r="DJ98" s="831">
        <f t="shared" si="185"/>
        <v>0</v>
      </c>
      <c r="DK98" s="830">
        <v>1645732590</v>
      </c>
      <c r="DL98" s="831">
        <f t="shared" si="186"/>
        <v>0</v>
      </c>
      <c r="DM98" s="833"/>
      <c r="DN98" s="168"/>
      <c r="DO98" s="168"/>
      <c r="DP98" s="319">
        <v>2288919168</v>
      </c>
      <c r="DQ98" s="319">
        <f t="shared" si="187"/>
        <v>239876118</v>
      </c>
      <c r="DR98" s="319">
        <v>2262158997.7600002</v>
      </c>
      <c r="DS98" s="319">
        <f t="shared" si="188"/>
        <v>-20342121</v>
      </c>
      <c r="DT98" s="319">
        <v>1017420265</v>
      </c>
      <c r="DU98" s="319">
        <f t="shared" si="189"/>
        <v>-628312325</v>
      </c>
      <c r="DV98" s="319">
        <v>1017420265</v>
      </c>
      <c r="DW98" s="319">
        <f t="shared" si="190"/>
        <v>-628312325</v>
      </c>
      <c r="DX98" s="833"/>
    </row>
    <row r="99" spans="1:128" s="157" customFormat="1" ht="18" customHeight="1" outlineLevel="2" thickBot="1" x14ac:dyDescent="0.3">
      <c r="A99" s="146"/>
      <c r="B99" s="1022" t="str">
        <f t="shared" si="108"/>
        <v>A-2-0-4-5-1210</v>
      </c>
      <c r="C99" s="185" t="s">
        <v>526</v>
      </c>
      <c r="D99" s="175" t="s">
        <v>417</v>
      </c>
      <c r="E99" s="248" t="s">
        <v>419</v>
      </c>
      <c r="F99" s="163">
        <v>150000000</v>
      </c>
      <c r="G99" s="152"/>
      <c r="H99" s="160">
        <v>180000000</v>
      </c>
      <c r="I99" s="188"/>
      <c r="J99" s="155"/>
      <c r="K99" s="151"/>
      <c r="L99" s="153"/>
      <c r="M99" s="151"/>
      <c r="N99" s="153"/>
      <c r="O99" s="151"/>
      <c r="P99" s="154"/>
      <c r="Q99" s="153"/>
      <c r="R99" s="151"/>
      <c r="S99" s="188"/>
      <c r="T99" s="170">
        <v>1000000</v>
      </c>
      <c r="U99" s="171"/>
      <c r="V99" s="171"/>
      <c r="W99" s="171"/>
      <c r="X99" s="171"/>
      <c r="Y99" s="171"/>
      <c r="Z99" s="171"/>
      <c r="AA99" s="171"/>
      <c r="AB99" s="171"/>
      <c r="AC99" s="171"/>
      <c r="AD99" s="155"/>
      <c r="AE99" s="151">
        <f t="shared" si="168"/>
        <v>0</v>
      </c>
      <c r="AF99" s="160">
        <f t="shared" si="169"/>
        <v>181000000</v>
      </c>
      <c r="AG99" s="154">
        <v>329000000</v>
      </c>
      <c r="AH99" s="153"/>
      <c r="AI99" s="160">
        <f t="shared" si="170"/>
        <v>-329000000</v>
      </c>
      <c r="AJ99" s="153"/>
      <c r="AK99" s="160">
        <f t="shared" si="171"/>
        <v>2000000</v>
      </c>
      <c r="AL99" s="151"/>
      <c r="AM99" s="573">
        <f t="shared" si="142"/>
        <v>1000000</v>
      </c>
      <c r="AN99" s="160">
        <f t="shared" si="172"/>
        <v>2000000</v>
      </c>
      <c r="AO99" s="164">
        <v>0</v>
      </c>
      <c r="AP99" s="162">
        <v>1000000</v>
      </c>
      <c r="AQ99" s="160">
        <v>0</v>
      </c>
      <c r="AR99" s="160">
        <v>0</v>
      </c>
      <c r="AS99" s="160">
        <v>0</v>
      </c>
      <c r="AT99" s="160">
        <v>0</v>
      </c>
      <c r="AU99" s="160">
        <v>0</v>
      </c>
      <c r="AV99" s="172">
        <v>0</v>
      </c>
      <c r="AW99" s="172">
        <v>0</v>
      </c>
      <c r="AX99" s="172">
        <v>0</v>
      </c>
      <c r="AY99" s="160"/>
      <c r="AZ99" s="160"/>
      <c r="BA99" s="430">
        <f t="shared" si="173"/>
        <v>1000000</v>
      </c>
      <c r="BB99" s="545">
        <v>0</v>
      </c>
      <c r="BC99" s="546">
        <v>1000000</v>
      </c>
      <c r="BD99" s="167">
        <v>0</v>
      </c>
      <c r="BE99" s="196">
        <v>0</v>
      </c>
      <c r="BF99" s="172">
        <v>0</v>
      </c>
      <c r="BG99" s="172">
        <v>0</v>
      </c>
      <c r="BH99" s="172">
        <v>0</v>
      </c>
      <c r="BI99" s="172">
        <v>0</v>
      </c>
      <c r="BJ99" s="172">
        <v>0</v>
      </c>
      <c r="BK99" s="172">
        <v>0</v>
      </c>
      <c r="BL99" s="172"/>
      <c r="BM99" s="510"/>
      <c r="BN99" s="160">
        <f t="shared" si="174"/>
        <v>1000000</v>
      </c>
      <c r="BO99" s="163">
        <v>0</v>
      </c>
      <c r="BP99" s="162">
        <v>1000000</v>
      </c>
      <c r="BQ99" s="160">
        <v>0</v>
      </c>
      <c r="BR99" s="183">
        <v>0</v>
      </c>
      <c r="BS99" s="170">
        <v>0</v>
      </c>
      <c r="BT99" s="170">
        <v>0</v>
      </c>
      <c r="BU99" s="170">
        <v>0</v>
      </c>
      <c r="BV99" s="170">
        <v>0</v>
      </c>
      <c r="BW99" s="170">
        <v>0</v>
      </c>
      <c r="BX99" s="170">
        <v>0</v>
      </c>
      <c r="BY99" s="170"/>
      <c r="BZ99" s="165"/>
      <c r="CA99" s="160">
        <f t="shared" si="175"/>
        <v>1000000</v>
      </c>
      <c r="CB99" s="163">
        <v>0</v>
      </c>
      <c r="CC99" s="183">
        <v>1000000</v>
      </c>
      <c r="CD99" s="170">
        <v>0</v>
      </c>
      <c r="CE99" s="170">
        <v>0</v>
      </c>
      <c r="CF99" s="170">
        <v>0</v>
      </c>
      <c r="CG99" s="172">
        <v>0</v>
      </c>
      <c r="CH99" s="170">
        <v>0</v>
      </c>
      <c r="CI99" s="170">
        <v>0</v>
      </c>
      <c r="CJ99" s="170">
        <v>0</v>
      </c>
      <c r="CK99" s="170">
        <v>0</v>
      </c>
      <c r="CL99" s="170"/>
      <c r="CM99" s="170"/>
      <c r="CN99" s="166">
        <f t="shared" si="176"/>
        <v>1000000</v>
      </c>
      <c r="CO99" s="163">
        <f t="shared" si="167"/>
        <v>1000000</v>
      </c>
      <c r="CP99" s="163">
        <f t="shared" si="177"/>
        <v>1000000</v>
      </c>
      <c r="CQ99" s="163">
        <f t="shared" si="178"/>
        <v>0</v>
      </c>
      <c r="CR99" s="163">
        <f t="shared" si="179"/>
        <v>0</v>
      </c>
      <c r="CS99" s="163">
        <f t="shared" si="180"/>
        <v>0</v>
      </c>
      <c r="CT99" s="272">
        <f t="shared" si="163"/>
        <v>0.5</v>
      </c>
      <c r="CU99" s="273">
        <f t="shared" si="164"/>
        <v>0.5</v>
      </c>
      <c r="CV99" s="891"/>
      <c r="CW99" s="1459"/>
      <c r="CX99" s="891"/>
      <c r="CY99" s="1459"/>
      <c r="CZ99" s="903">
        <f t="shared" si="181"/>
        <v>0</v>
      </c>
      <c r="DA99" s="1491"/>
      <c r="DB99" s="840"/>
      <c r="DC99" s="830">
        <v>2000000</v>
      </c>
      <c r="DD99" s="830">
        <f t="shared" si="182"/>
        <v>0</v>
      </c>
      <c r="DE99" s="830">
        <v>1000000</v>
      </c>
      <c r="DF99" s="831">
        <f t="shared" si="183"/>
        <v>0</v>
      </c>
      <c r="DG99" s="830">
        <v>1000000</v>
      </c>
      <c r="DH99" s="832">
        <f t="shared" si="184"/>
        <v>0</v>
      </c>
      <c r="DI99" s="830">
        <v>1000000</v>
      </c>
      <c r="DJ99" s="831">
        <f t="shared" si="185"/>
        <v>0</v>
      </c>
      <c r="DK99" s="830">
        <v>1000000</v>
      </c>
      <c r="DL99" s="831">
        <f t="shared" si="186"/>
        <v>0</v>
      </c>
      <c r="DM99" s="841"/>
      <c r="DN99" s="158"/>
      <c r="DO99" s="149"/>
      <c r="DP99" s="319">
        <v>1000000</v>
      </c>
      <c r="DQ99" s="319">
        <f t="shared" si="187"/>
        <v>1000000</v>
      </c>
      <c r="DR99" s="319">
        <v>1000000</v>
      </c>
      <c r="DS99" s="319">
        <f t="shared" si="188"/>
        <v>0</v>
      </c>
      <c r="DT99" s="319">
        <v>1000000</v>
      </c>
      <c r="DU99" s="319">
        <f t="shared" si="189"/>
        <v>0</v>
      </c>
      <c r="DV99" s="319">
        <v>1000000</v>
      </c>
      <c r="DW99" s="319">
        <f t="shared" si="190"/>
        <v>0</v>
      </c>
      <c r="DX99" s="841"/>
    </row>
    <row r="100" spans="1:128" s="146" customFormat="1" ht="18" customHeight="1" outlineLevel="2" thickBot="1" x14ac:dyDescent="0.3">
      <c r="B100" s="1022" t="str">
        <f t="shared" si="108"/>
        <v>A-2-0-4-5-1310</v>
      </c>
      <c r="C100" s="185" t="s">
        <v>527</v>
      </c>
      <c r="D100" s="175" t="s">
        <v>417</v>
      </c>
      <c r="E100" s="248" t="s">
        <v>420</v>
      </c>
      <c r="F100" s="163">
        <v>145000000</v>
      </c>
      <c r="G100" s="161"/>
      <c r="H100" s="160"/>
      <c r="I100" s="183"/>
      <c r="J100" s="165"/>
      <c r="K100" s="160"/>
      <c r="L100" s="162"/>
      <c r="M100" s="151"/>
      <c r="N100" s="153"/>
      <c r="O100" s="151"/>
      <c r="P100" s="154"/>
      <c r="Q100" s="162"/>
      <c r="R100" s="160"/>
      <c r="S100" s="183"/>
      <c r="T100" s="170"/>
      <c r="U100" s="170">
        <v>145000000</v>
      </c>
      <c r="V100" s="170"/>
      <c r="W100" s="170"/>
      <c r="X100" s="170"/>
      <c r="Y100" s="170"/>
      <c r="Z100" s="170"/>
      <c r="AA100" s="170"/>
      <c r="AB100" s="170"/>
      <c r="AC100" s="170"/>
      <c r="AD100" s="165"/>
      <c r="AE100" s="160">
        <f t="shared" si="168"/>
        <v>145000000</v>
      </c>
      <c r="AF100" s="160">
        <f t="shared" si="169"/>
        <v>0</v>
      </c>
      <c r="AG100" s="163"/>
      <c r="AH100" s="162"/>
      <c r="AI100" s="160">
        <f t="shared" si="170"/>
        <v>0</v>
      </c>
      <c r="AJ100" s="162"/>
      <c r="AK100" s="167">
        <f t="shared" si="171"/>
        <v>0</v>
      </c>
      <c r="AL100" s="160"/>
      <c r="AM100" s="509">
        <f t="shared" si="142"/>
        <v>0</v>
      </c>
      <c r="AN100" s="167">
        <f t="shared" si="172"/>
        <v>0</v>
      </c>
      <c r="AO100" s="164">
        <v>0</v>
      </c>
      <c r="AP100" s="162">
        <v>0</v>
      </c>
      <c r="AQ100" s="160">
        <v>0</v>
      </c>
      <c r="AR100" s="160">
        <v>0</v>
      </c>
      <c r="AS100" s="160">
        <v>0</v>
      </c>
      <c r="AT100" s="160">
        <v>0</v>
      </c>
      <c r="AU100" s="160">
        <v>0</v>
      </c>
      <c r="AV100" s="172">
        <v>0</v>
      </c>
      <c r="AW100" s="172">
        <v>0</v>
      </c>
      <c r="AX100" s="172">
        <v>0</v>
      </c>
      <c r="AY100" s="160"/>
      <c r="AZ100" s="160"/>
      <c r="BA100" s="430">
        <f t="shared" si="173"/>
        <v>0</v>
      </c>
      <c r="BB100" s="545">
        <v>0</v>
      </c>
      <c r="BC100" s="546">
        <v>0</v>
      </c>
      <c r="BD100" s="167">
        <v>0</v>
      </c>
      <c r="BE100" s="196">
        <v>0</v>
      </c>
      <c r="BF100" s="172">
        <v>0</v>
      </c>
      <c r="BG100" s="172">
        <v>0</v>
      </c>
      <c r="BH100" s="172">
        <v>0</v>
      </c>
      <c r="BI100" s="172">
        <v>0</v>
      </c>
      <c r="BJ100" s="172">
        <v>0</v>
      </c>
      <c r="BK100" s="172">
        <v>0</v>
      </c>
      <c r="BL100" s="172"/>
      <c r="BM100" s="510"/>
      <c r="BN100" s="160">
        <f t="shared" si="174"/>
        <v>0</v>
      </c>
      <c r="BO100" s="163">
        <v>0</v>
      </c>
      <c r="BP100" s="162">
        <v>0</v>
      </c>
      <c r="BQ100" s="160">
        <v>0</v>
      </c>
      <c r="BR100" s="183">
        <v>0</v>
      </c>
      <c r="BS100" s="170">
        <v>0</v>
      </c>
      <c r="BT100" s="170">
        <v>0</v>
      </c>
      <c r="BU100" s="170">
        <v>0</v>
      </c>
      <c r="BV100" s="170">
        <v>0</v>
      </c>
      <c r="BW100" s="170">
        <v>0</v>
      </c>
      <c r="BX100" s="170">
        <v>0</v>
      </c>
      <c r="BY100" s="170"/>
      <c r="BZ100" s="165"/>
      <c r="CA100" s="160">
        <f t="shared" si="175"/>
        <v>0</v>
      </c>
      <c r="CB100" s="163">
        <v>0</v>
      </c>
      <c r="CC100" s="183">
        <v>0</v>
      </c>
      <c r="CD100" s="170">
        <v>0</v>
      </c>
      <c r="CE100" s="170">
        <v>0</v>
      </c>
      <c r="CF100" s="170">
        <v>0</v>
      </c>
      <c r="CG100" s="172">
        <v>0</v>
      </c>
      <c r="CH100" s="170">
        <v>0</v>
      </c>
      <c r="CI100" s="170">
        <v>0</v>
      </c>
      <c r="CJ100" s="170">
        <v>0</v>
      </c>
      <c r="CK100" s="170">
        <v>0</v>
      </c>
      <c r="CL100" s="170"/>
      <c r="CM100" s="170"/>
      <c r="CN100" s="166">
        <f t="shared" si="176"/>
        <v>0</v>
      </c>
      <c r="CO100" s="163">
        <f t="shared" si="167"/>
        <v>0</v>
      </c>
      <c r="CP100" s="163">
        <f t="shared" si="177"/>
        <v>0</v>
      </c>
      <c r="CQ100" s="163">
        <f t="shared" si="178"/>
        <v>0</v>
      </c>
      <c r="CR100" s="163">
        <f t="shared" si="179"/>
        <v>0</v>
      </c>
      <c r="CS100" s="163">
        <f t="shared" si="180"/>
        <v>0</v>
      </c>
      <c r="CT100" s="272">
        <f t="shared" si="163"/>
        <v>0</v>
      </c>
      <c r="CU100" s="273">
        <f t="shared" si="164"/>
        <v>0</v>
      </c>
      <c r="CV100" s="891"/>
      <c r="CW100" s="1459"/>
      <c r="CX100" s="891"/>
      <c r="CY100" s="1459"/>
      <c r="CZ100" s="903">
        <f t="shared" si="181"/>
        <v>0</v>
      </c>
      <c r="DA100" s="1492"/>
      <c r="DB100" s="840"/>
      <c r="DC100" s="830">
        <v>0</v>
      </c>
      <c r="DD100" s="830">
        <f t="shared" si="182"/>
        <v>0</v>
      </c>
      <c r="DE100" s="830">
        <v>0</v>
      </c>
      <c r="DF100" s="831">
        <f t="shared" si="183"/>
        <v>0</v>
      </c>
      <c r="DG100" s="830">
        <v>0</v>
      </c>
      <c r="DH100" s="832">
        <f t="shared" si="184"/>
        <v>0</v>
      </c>
      <c r="DI100" s="830">
        <v>0</v>
      </c>
      <c r="DJ100" s="831">
        <f t="shared" si="185"/>
        <v>0</v>
      </c>
      <c r="DK100" s="830">
        <v>0</v>
      </c>
      <c r="DL100" s="831">
        <f t="shared" si="186"/>
        <v>0</v>
      </c>
      <c r="DM100" s="833"/>
      <c r="DN100" s="168"/>
      <c r="DO100" s="168"/>
      <c r="DP100" s="319">
        <v>0</v>
      </c>
      <c r="DQ100" s="319">
        <f t="shared" si="187"/>
        <v>0</v>
      </c>
      <c r="DR100" s="319">
        <v>0</v>
      </c>
      <c r="DS100" s="319">
        <f t="shared" si="188"/>
        <v>0</v>
      </c>
      <c r="DT100" s="319">
        <v>0</v>
      </c>
      <c r="DU100" s="319">
        <f t="shared" si="189"/>
        <v>0</v>
      </c>
      <c r="DV100" s="319">
        <v>0</v>
      </c>
      <c r="DW100" s="319">
        <f t="shared" si="190"/>
        <v>0</v>
      </c>
      <c r="DX100" s="833"/>
    </row>
    <row r="101" spans="1:128" s="485" customFormat="1" ht="20.25" customHeight="1" outlineLevel="1" thickBot="1" x14ac:dyDescent="0.3">
      <c r="A101" s="466"/>
      <c r="B101" s="1023"/>
      <c r="C101" s="468" t="s">
        <v>641</v>
      </c>
      <c r="D101" s="469" t="s">
        <v>417</v>
      </c>
      <c r="E101" s="470" t="s">
        <v>642</v>
      </c>
      <c r="F101" s="650">
        <f>+SUM(F102:F104)</f>
        <v>2031000000</v>
      </c>
      <c r="G101" s="472">
        <f t="shared" ref="G101:BU101" si="191">+SUM(G102:G104)</f>
        <v>0</v>
      </c>
      <c r="H101" s="471">
        <f t="shared" si="191"/>
        <v>50000000</v>
      </c>
      <c r="I101" s="650">
        <f t="shared" si="191"/>
        <v>0</v>
      </c>
      <c r="J101" s="472">
        <f t="shared" si="191"/>
        <v>0</v>
      </c>
      <c r="K101" s="471">
        <f t="shared" si="191"/>
        <v>0</v>
      </c>
      <c r="L101" s="651">
        <f t="shared" si="191"/>
        <v>765000000</v>
      </c>
      <c r="M101" s="471">
        <f t="shared" si="191"/>
        <v>0</v>
      </c>
      <c r="N101" s="651">
        <f t="shared" si="191"/>
        <v>0</v>
      </c>
      <c r="O101" s="471">
        <f t="shared" si="191"/>
        <v>0</v>
      </c>
      <c r="P101" s="650">
        <f t="shared" si="191"/>
        <v>0</v>
      </c>
      <c r="Q101" s="651">
        <f t="shared" si="191"/>
        <v>0</v>
      </c>
      <c r="R101" s="471">
        <f t="shared" si="191"/>
        <v>0</v>
      </c>
      <c r="S101" s="650">
        <f t="shared" si="191"/>
        <v>0</v>
      </c>
      <c r="T101" s="471">
        <f t="shared" si="191"/>
        <v>300000</v>
      </c>
      <c r="U101" s="471">
        <f t="shared" si="191"/>
        <v>113500000</v>
      </c>
      <c r="V101" s="471">
        <f t="shared" si="191"/>
        <v>6500000</v>
      </c>
      <c r="W101" s="471">
        <f t="shared" si="191"/>
        <v>0</v>
      </c>
      <c r="X101" s="471">
        <f t="shared" si="191"/>
        <v>0</v>
      </c>
      <c r="Y101" s="471">
        <f t="shared" si="191"/>
        <v>0</v>
      </c>
      <c r="Z101" s="471">
        <f t="shared" si="191"/>
        <v>0</v>
      </c>
      <c r="AA101" s="471">
        <f t="shared" si="191"/>
        <v>0</v>
      </c>
      <c r="AB101" s="471">
        <f t="shared" si="191"/>
        <v>0</v>
      </c>
      <c r="AC101" s="471">
        <f t="shared" si="191"/>
        <v>0</v>
      </c>
      <c r="AD101" s="472">
        <f t="shared" si="191"/>
        <v>0</v>
      </c>
      <c r="AE101" s="471">
        <f t="shared" si="191"/>
        <v>113500000</v>
      </c>
      <c r="AF101" s="471">
        <f t="shared" si="191"/>
        <v>821800000</v>
      </c>
      <c r="AG101" s="650">
        <f>+SUM(AG102:AG104)</f>
        <v>192123949</v>
      </c>
      <c r="AH101" s="651">
        <f>+SUM(AH102:AH104)</f>
        <v>0</v>
      </c>
      <c r="AI101" s="471">
        <f>+SUM(AI102:AI104)</f>
        <v>-192123949</v>
      </c>
      <c r="AJ101" s="651">
        <f>+SUM(AJ102:AJ104)</f>
        <v>0</v>
      </c>
      <c r="AK101" s="471">
        <f t="shared" si="191"/>
        <v>2547176051</v>
      </c>
      <c r="AL101" s="471">
        <f t="shared" si="191"/>
        <v>0</v>
      </c>
      <c r="AM101" s="471">
        <f t="shared" si="191"/>
        <v>2376327848</v>
      </c>
      <c r="AN101" s="471">
        <f>+SUM(AN102:AN104)</f>
        <v>2547176051</v>
      </c>
      <c r="AO101" s="471">
        <f t="shared" si="191"/>
        <v>1788036472</v>
      </c>
      <c r="AP101" s="651">
        <f t="shared" si="191"/>
        <v>600000</v>
      </c>
      <c r="AQ101" s="471">
        <f t="shared" si="191"/>
        <v>0</v>
      </c>
      <c r="AR101" s="471">
        <f t="shared" si="191"/>
        <v>0</v>
      </c>
      <c r="AS101" s="471">
        <f t="shared" si="191"/>
        <v>587631676</v>
      </c>
      <c r="AT101" s="471">
        <f t="shared" si="191"/>
        <v>0</v>
      </c>
      <c r="AU101" s="471">
        <f t="shared" si="191"/>
        <v>0</v>
      </c>
      <c r="AV101" s="471">
        <f t="shared" si="191"/>
        <v>59700</v>
      </c>
      <c r="AW101" s="471">
        <f t="shared" si="191"/>
        <v>0</v>
      </c>
      <c r="AX101" s="471">
        <f t="shared" si="191"/>
        <v>0</v>
      </c>
      <c r="AY101" s="471">
        <f t="shared" si="191"/>
        <v>0</v>
      </c>
      <c r="AZ101" s="471">
        <f t="shared" si="191"/>
        <v>0</v>
      </c>
      <c r="BA101" s="471">
        <f t="shared" si="191"/>
        <v>2376327848</v>
      </c>
      <c r="BB101" s="650">
        <f t="shared" si="191"/>
        <v>1782357625</v>
      </c>
      <c r="BC101" s="651">
        <f t="shared" si="191"/>
        <v>600000</v>
      </c>
      <c r="BD101" s="471">
        <f t="shared" si="191"/>
        <v>0</v>
      </c>
      <c r="BE101" s="650">
        <f t="shared" si="191"/>
        <v>0</v>
      </c>
      <c r="BF101" s="471">
        <f t="shared" si="191"/>
        <v>0</v>
      </c>
      <c r="BG101" s="471">
        <f t="shared" si="191"/>
        <v>0</v>
      </c>
      <c r="BH101" s="471">
        <f t="shared" si="191"/>
        <v>587193063</v>
      </c>
      <c r="BI101" s="471">
        <f t="shared" si="191"/>
        <v>59700</v>
      </c>
      <c r="BJ101" s="471">
        <f t="shared" si="191"/>
        <v>0</v>
      </c>
      <c r="BK101" s="471">
        <f t="shared" si="191"/>
        <v>0</v>
      </c>
      <c r="BL101" s="471">
        <f t="shared" si="191"/>
        <v>0</v>
      </c>
      <c r="BM101" s="472">
        <f t="shared" si="191"/>
        <v>0</v>
      </c>
      <c r="BN101" s="471">
        <f t="shared" si="191"/>
        <v>2370210388</v>
      </c>
      <c r="BO101" s="650">
        <f t="shared" si="191"/>
        <v>0</v>
      </c>
      <c r="BP101" s="651">
        <f t="shared" si="191"/>
        <v>67032972</v>
      </c>
      <c r="BQ101" s="471">
        <f t="shared" si="191"/>
        <v>102795600</v>
      </c>
      <c r="BR101" s="650">
        <f t="shared" si="191"/>
        <v>203347542</v>
      </c>
      <c r="BS101" s="471">
        <f t="shared" si="191"/>
        <v>95352000</v>
      </c>
      <c r="BT101" s="471">
        <f t="shared" si="191"/>
        <v>308539242</v>
      </c>
      <c r="BU101" s="471">
        <f t="shared" si="191"/>
        <v>299313571</v>
      </c>
      <c r="BV101" s="471">
        <f t="shared" ref="BV101:CS101" si="192">+SUM(BV102:BV104)</f>
        <v>90684100</v>
      </c>
      <c r="BW101" s="471">
        <f t="shared" si="192"/>
        <v>198762650</v>
      </c>
      <c r="BX101" s="471">
        <f t="shared" si="192"/>
        <v>219366441</v>
      </c>
      <c r="BY101" s="471">
        <f t="shared" si="192"/>
        <v>0</v>
      </c>
      <c r="BZ101" s="472">
        <f t="shared" si="192"/>
        <v>0</v>
      </c>
      <c r="CA101" s="471">
        <f t="shared" si="192"/>
        <v>1585194118</v>
      </c>
      <c r="CB101" s="650">
        <f t="shared" si="192"/>
        <v>0</v>
      </c>
      <c r="CC101" s="650">
        <f t="shared" si="192"/>
        <v>67032972</v>
      </c>
      <c r="CD101" s="471">
        <f t="shared" si="192"/>
        <v>102795600</v>
      </c>
      <c r="CE101" s="471">
        <f t="shared" si="192"/>
        <v>203347542</v>
      </c>
      <c r="CF101" s="471">
        <f t="shared" si="192"/>
        <v>95352000</v>
      </c>
      <c r="CG101" s="471">
        <f t="shared" si="192"/>
        <v>308539242</v>
      </c>
      <c r="CH101" s="471">
        <f t="shared" si="192"/>
        <v>299313571</v>
      </c>
      <c r="CI101" s="471">
        <f t="shared" si="192"/>
        <v>90684100</v>
      </c>
      <c r="CJ101" s="471">
        <f t="shared" si="192"/>
        <v>198762650</v>
      </c>
      <c r="CK101" s="471">
        <f t="shared" si="192"/>
        <v>219366441</v>
      </c>
      <c r="CL101" s="471">
        <f t="shared" si="192"/>
        <v>0</v>
      </c>
      <c r="CM101" s="471">
        <f t="shared" si="192"/>
        <v>0</v>
      </c>
      <c r="CN101" s="471">
        <f t="shared" si="192"/>
        <v>1585194118</v>
      </c>
      <c r="CO101" s="650">
        <f t="shared" si="167"/>
        <v>170848203</v>
      </c>
      <c r="CP101" s="650">
        <f t="shared" si="192"/>
        <v>170848203</v>
      </c>
      <c r="CQ101" s="650">
        <f t="shared" si="192"/>
        <v>6117460</v>
      </c>
      <c r="CR101" s="650">
        <f t="shared" si="192"/>
        <v>785016270</v>
      </c>
      <c r="CS101" s="650">
        <f t="shared" si="192"/>
        <v>0</v>
      </c>
      <c r="CT101" s="652">
        <f t="shared" si="163"/>
        <v>0.93292642535135084</v>
      </c>
      <c r="CU101" s="653">
        <f t="shared" si="164"/>
        <v>0.93052476175310894</v>
      </c>
      <c r="CV101" s="901">
        <f>IFERROR(BN101/$BN$70,0)</f>
        <v>0.18507460893134173</v>
      </c>
      <c r="CW101" s="1459"/>
      <c r="CX101" s="901">
        <f>IFERROR(BK101/$BK$70,0)</f>
        <v>0</v>
      </c>
      <c r="CY101" s="1459"/>
      <c r="CZ101" s="900"/>
      <c r="DA101" s="900"/>
      <c r="DB101" s="479"/>
      <c r="DC101" s="480"/>
      <c r="DD101" s="481"/>
      <c r="DE101" s="482"/>
      <c r="DF101" s="481"/>
      <c r="DG101" s="482"/>
      <c r="DH101" s="483"/>
      <c r="DI101" s="484"/>
      <c r="DJ101" s="481"/>
      <c r="DK101" s="482"/>
      <c r="DL101" s="481"/>
      <c r="DN101" s="480"/>
      <c r="DO101" s="480"/>
      <c r="DP101" s="480"/>
      <c r="DQ101" s="480"/>
      <c r="DR101" s="480"/>
      <c r="DS101" s="486"/>
      <c r="DT101" s="480"/>
      <c r="DU101" s="480"/>
      <c r="DV101" s="480"/>
      <c r="DW101" s="480"/>
    </row>
    <row r="102" spans="1:128" s="157" customFormat="1" ht="18" customHeight="1" outlineLevel="3" thickBot="1" x14ac:dyDescent="0.3">
      <c r="A102" s="146"/>
      <c r="B102" s="1022" t="str">
        <f t="shared" si="108"/>
        <v>A-2-0-4-6-210</v>
      </c>
      <c r="C102" s="185" t="s">
        <v>532</v>
      </c>
      <c r="D102" s="175" t="s">
        <v>417</v>
      </c>
      <c r="E102" s="248" t="s">
        <v>421</v>
      </c>
      <c r="F102" s="163">
        <v>900000000</v>
      </c>
      <c r="G102" s="152"/>
      <c r="H102" s="160">
        <v>50000000</v>
      </c>
      <c r="I102" s="188"/>
      <c r="J102" s="155"/>
      <c r="K102" s="151"/>
      <c r="L102" s="153">
        <v>650000000</v>
      </c>
      <c r="M102" s="151"/>
      <c r="N102" s="153"/>
      <c r="O102" s="151"/>
      <c r="P102" s="154"/>
      <c r="Q102" s="153"/>
      <c r="R102" s="151"/>
      <c r="S102" s="188"/>
      <c r="T102" s="170">
        <v>300000</v>
      </c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55"/>
      <c r="AE102" s="151">
        <f t="shared" ref="AE102:AF104" si="193">+G102+I102+K102+M102+O102+Q102+S102+U102+W102+Y102+AA102+AC102</f>
        <v>0</v>
      </c>
      <c r="AF102" s="160">
        <f t="shared" si="193"/>
        <v>700300000</v>
      </c>
      <c r="AG102" s="154">
        <v>192123949</v>
      </c>
      <c r="AH102" s="153"/>
      <c r="AI102" s="160">
        <f>+-AG102+AH102</f>
        <v>-192123949</v>
      </c>
      <c r="AJ102" s="153"/>
      <c r="AK102" s="160">
        <f>+F102-AE102+AF102+AI102</f>
        <v>1408176051</v>
      </c>
      <c r="AL102" s="151"/>
      <c r="AM102" s="573">
        <f t="shared" si="142"/>
        <v>1246027848</v>
      </c>
      <c r="AN102" s="160">
        <f>+AK102-AL102</f>
        <v>1408176051</v>
      </c>
      <c r="AO102" s="164">
        <v>658036472</v>
      </c>
      <c r="AP102" s="162">
        <v>300000</v>
      </c>
      <c r="AQ102" s="160">
        <v>0</v>
      </c>
      <c r="AR102" s="160">
        <v>0</v>
      </c>
      <c r="AS102" s="160">
        <v>587631676</v>
      </c>
      <c r="AT102" s="160">
        <v>0</v>
      </c>
      <c r="AU102" s="160">
        <v>0</v>
      </c>
      <c r="AV102" s="172">
        <v>59700</v>
      </c>
      <c r="AW102" s="172">
        <v>0</v>
      </c>
      <c r="AX102" s="172">
        <v>0</v>
      </c>
      <c r="AY102" s="160"/>
      <c r="AZ102" s="160"/>
      <c r="BA102" s="430">
        <f>+SUM(AO102:AZ102)</f>
        <v>1246027848</v>
      </c>
      <c r="BB102" s="545">
        <v>658036472</v>
      </c>
      <c r="BC102" s="546">
        <v>300000</v>
      </c>
      <c r="BD102" s="167">
        <v>0</v>
      </c>
      <c r="BE102" s="196">
        <v>0</v>
      </c>
      <c r="BF102" s="172">
        <v>0</v>
      </c>
      <c r="BG102" s="172">
        <v>0</v>
      </c>
      <c r="BH102" s="172">
        <v>587193063</v>
      </c>
      <c r="BI102" s="172">
        <v>59700</v>
      </c>
      <c r="BJ102" s="172">
        <v>0</v>
      </c>
      <c r="BK102" s="172">
        <v>0</v>
      </c>
      <c r="BL102" s="172"/>
      <c r="BM102" s="510"/>
      <c r="BN102" s="160">
        <f>+SUM(BB102:BM102)</f>
        <v>1245589235</v>
      </c>
      <c r="BO102" s="163">
        <v>0</v>
      </c>
      <c r="BP102" s="162">
        <v>66732972</v>
      </c>
      <c r="BQ102" s="160">
        <v>102795600</v>
      </c>
      <c r="BR102" s="183">
        <v>0</v>
      </c>
      <c r="BS102" s="170">
        <v>95352000</v>
      </c>
      <c r="BT102" s="170">
        <v>105191700</v>
      </c>
      <c r="BU102" s="170">
        <v>197639800</v>
      </c>
      <c r="BV102" s="170">
        <v>90684100</v>
      </c>
      <c r="BW102" s="170">
        <v>97088879</v>
      </c>
      <c r="BX102" s="170">
        <v>117692670</v>
      </c>
      <c r="BY102" s="170"/>
      <c r="BZ102" s="165"/>
      <c r="CA102" s="160">
        <f>+SUM(BO102:BZ102)</f>
        <v>873177721</v>
      </c>
      <c r="CB102" s="163">
        <v>0</v>
      </c>
      <c r="CC102" s="183">
        <v>66732972</v>
      </c>
      <c r="CD102" s="170">
        <v>102795600</v>
      </c>
      <c r="CE102" s="170">
        <v>0</v>
      </c>
      <c r="CF102" s="170">
        <v>95352000</v>
      </c>
      <c r="CG102" s="172">
        <v>105191700</v>
      </c>
      <c r="CH102" s="170">
        <v>197639800</v>
      </c>
      <c r="CI102" s="170">
        <v>90684100</v>
      </c>
      <c r="CJ102" s="170">
        <v>97088879</v>
      </c>
      <c r="CK102" s="170">
        <v>117692670</v>
      </c>
      <c r="CL102" s="170"/>
      <c r="CM102" s="170"/>
      <c r="CN102" s="166">
        <f>+SUM(CB102:CM102)</f>
        <v>873177721</v>
      </c>
      <c r="CO102" s="163">
        <f t="shared" si="167"/>
        <v>162148203</v>
      </c>
      <c r="CP102" s="163">
        <f>+AN102-BA102</f>
        <v>162148203</v>
      </c>
      <c r="CQ102" s="163">
        <f>+BA102-BN102</f>
        <v>438613</v>
      </c>
      <c r="CR102" s="163">
        <f>+BN102-CA102</f>
        <v>372411514</v>
      </c>
      <c r="CS102" s="163">
        <f>+CA102-CN102</f>
        <v>0</v>
      </c>
      <c r="CT102" s="272">
        <f t="shared" si="163"/>
        <v>0.88485232163630934</v>
      </c>
      <c r="CU102" s="273">
        <f t="shared" si="164"/>
        <v>0.88454084566731495</v>
      </c>
      <c r="CV102" s="891"/>
      <c r="CW102" s="1459"/>
      <c r="CX102" s="891"/>
      <c r="CY102" s="1459"/>
      <c r="CZ102" s="903">
        <f>IFERROR(BK102/$BK$101,0)</f>
        <v>0</v>
      </c>
      <c r="DA102" s="1468">
        <f>+SUM(CZ102:CZ104)</f>
        <v>0</v>
      </c>
      <c r="DB102" s="840"/>
      <c r="DC102" s="830">
        <v>1408176051.04</v>
      </c>
      <c r="DD102" s="830">
        <f>+DC102-AN102</f>
        <v>3.9999961853027344E-2</v>
      </c>
      <c r="DE102" s="830">
        <v>1246027848</v>
      </c>
      <c r="DF102" s="831">
        <f>+DE102-BA102</f>
        <v>0</v>
      </c>
      <c r="DG102" s="830">
        <v>1245589235</v>
      </c>
      <c r="DH102" s="832">
        <f>+DG102-BN102</f>
        <v>0</v>
      </c>
      <c r="DI102" s="830">
        <v>873177721</v>
      </c>
      <c r="DJ102" s="831">
        <f>+DI102-CA102</f>
        <v>0</v>
      </c>
      <c r="DK102" s="830">
        <v>873177721</v>
      </c>
      <c r="DL102" s="831">
        <f>+DK102-CN102</f>
        <v>0</v>
      </c>
      <c r="DM102" s="841"/>
      <c r="DN102" s="158"/>
      <c r="DO102" s="149"/>
      <c r="DP102" s="319">
        <v>1407876051</v>
      </c>
      <c r="DQ102" s="319">
        <f>+DC102-DP102</f>
        <v>300000.03999996185</v>
      </c>
      <c r="DR102" s="319">
        <v>1407876051</v>
      </c>
      <c r="DS102" s="319">
        <f>+DR102-DG102</f>
        <v>162286816</v>
      </c>
      <c r="DT102" s="319">
        <v>567712072</v>
      </c>
      <c r="DU102" s="319">
        <f>+DT102-DI102</f>
        <v>-305465649</v>
      </c>
      <c r="DV102" s="319">
        <v>567712072</v>
      </c>
      <c r="DW102" s="319">
        <f>+DV102-DK102</f>
        <v>-305465649</v>
      </c>
      <c r="DX102" s="841"/>
    </row>
    <row r="103" spans="1:128" s="146" customFormat="1" ht="18" customHeight="1" outlineLevel="3" thickBot="1" x14ac:dyDescent="0.3">
      <c r="B103" s="1022" t="str">
        <f t="shared" si="108"/>
        <v>A-2-0-4-6-310</v>
      </c>
      <c r="C103" s="185" t="s">
        <v>533</v>
      </c>
      <c r="D103" s="175" t="s">
        <v>417</v>
      </c>
      <c r="E103" s="248" t="s">
        <v>422</v>
      </c>
      <c r="F103" s="163">
        <v>1000000</v>
      </c>
      <c r="G103" s="161"/>
      <c r="H103" s="160"/>
      <c r="I103" s="183"/>
      <c r="J103" s="165"/>
      <c r="K103" s="160"/>
      <c r="L103" s="162"/>
      <c r="M103" s="160"/>
      <c r="N103" s="153"/>
      <c r="O103" s="151"/>
      <c r="P103" s="154"/>
      <c r="Q103" s="162"/>
      <c r="R103" s="160"/>
      <c r="S103" s="183"/>
      <c r="T103" s="170"/>
      <c r="U103" s="170">
        <v>6000000</v>
      </c>
      <c r="V103" s="170">
        <v>6500000</v>
      </c>
      <c r="W103" s="170"/>
      <c r="X103" s="170"/>
      <c r="Y103" s="170"/>
      <c r="Z103" s="170"/>
      <c r="AA103" s="170"/>
      <c r="AB103" s="170"/>
      <c r="AC103" s="170"/>
      <c r="AD103" s="165"/>
      <c r="AE103" s="160">
        <f t="shared" si="193"/>
        <v>6000000</v>
      </c>
      <c r="AF103" s="160">
        <f t="shared" si="193"/>
        <v>6500000</v>
      </c>
      <c r="AG103" s="163"/>
      <c r="AH103" s="162"/>
      <c r="AI103" s="160">
        <f>+-AG103+AH103</f>
        <v>0</v>
      </c>
      <c r="AJ103" s="162"/>
      <c r="AK103" s="167">
        <f>+F103-AE103+AF103+AI103</f>
        <v>1500000</v>
      </c>
      <c r="AL103" s="160"/>
      <c r="AM103" s="509">
        <f t="shared" si="142"/>
        <v>300000</v>
      </c>
      <c r="AN103" s="167">
        <f>+AK103-AL103</f>
        <v>1500000</v>
      </c>
      <c r="AO103" s="164">
        <v>0</v>
      </c>
      <c r="AP103" s="162">
        <v>300000</v>
      </c>
      <c r="AQ103" s="160">
        <v>0</v>
      </c>
      <c r="AR103" s="160">
        <v>0</v>
      </c>
      <c r="AS103" s="160">
        <v>0</v>
      </c>
      <c r="AT103" s="160">
        <v>0</v>
      </c>
      <c r="AU103" s="160">
        <v>0</v>
      </c>
      <c r="AV103" s="172">
        <v>0</v>
      </c>
      <c r="AW103" s="172">
        <v>0</v>
      </c>
      <c r="AX103" s="172">
        <v>0</v>
      </c>
      <c r="AY103" s="160"/>
      <c r="AZ103" s="160"/>
      <c r="BA103" s="430">
        <f>+SUM(AO103:AZ103)</f>
        <v>300000</v>
      </c>
      <c r="BB103" s="545">
        <v>0</v>
      </c>
      <c r="BC103" s="546">
        <v>300000</v>
      </c>
      <c r="BD103" s="167">
        <v>0</v>
      </c>
      <c r="BE103" s="196">
        <v>0</v>
      </c>
      <c r="BF103" s="172">
        <v>0</v>
      </c>
      <c r="BG103" s="172">
        <v>0</v>
      </c>
      <c r="BH103" s="172">
        <v>0</v>
      </c>
      <c r="BI103" s="172">
        <v>0</v>
      </c>
      <c r="BJ103" s="172">
        <v>0</v>
      </c>
      <c r="BK103" s="172">
        <v>0</v>
      </c>
      <c r="BL103" s="172"/>
      <c r="BM103" s="510"/>
      <c r="BN103" s="160">
        <f>+SUM(BB103:BM103)</f>
        <v>300000</v>
      </c>
      <c r="BO103" s="163">
        <v>0</v>
      </c>
      <c r="BP103" s="162">
        <v>300000</v>
      </c>
      <c r="BQ103" s="160">
        <v>0</v>
      </c>
      <c r="BR103" s="183">
        <v>0</v>
      </c>
      <c r="BS103" s="170">
        <v>0</v>
      </c>
      <c r="BT103" s="170">
        <v>0</v>
      </c>
      <c r="BU103" s="170">
        <v>0</v>
      </c>
      <c r="BV103" s="170">
        <v>0</v>
      </c>
      <c r="BW103" s="170">
        <v>0</v>
      </c>
      <c r="BX103" s="170">
        <v>0</v>
      </c>
      <c r="BY103" s="170"/>
      <c r="BZ103" s="165"/>
      <c r="CA103" s="160">
        <f>+SUM(BO103:BZ103)</f>
        <v>300000</v>
      </c>
      <c r="CB103" s="163">
        <v>0</v>
      </c>
      <c r="CC103" s="183">
        <v>300000</v>
      </c>
      <c r="CD103" s="170">
        <v>0</v>
      </c>
      <c r="CE103" s="170">
        <v>0</v>
      </c>
      <c r="CF103" s="170">
        <v>0</v>
      </c>
      <c r="CG103" s="172">
        <v>0</v>
      </c>
      <c r="CH103" s="170">
        <v>0</v>
      </c>
      <c r="CI103" s="170">
        <v>0</v>
      </c>
      <c r="CJ103" s="170">
        <v>0</v>
      </c>
      <c r="CK103" s="170">
        <v>0</v>
      </c>
      <c r="CL103" s="170"/>
      <c r="CM103" s="170"/>
      <c r="CN103" s="166">
        <f>+SUM(CB103:CM103)</f>
        <v>300000</v>
      </c>
      <c r="CO103" s="163">
        <f t="shared" si="167"/>
        <v>1200000</v>
      </c>
      <c r="CP103" s="163">
        <f>+AN103-BA103</f>
        <v>1200000</v>
      </c>
      <c r="CQ103" s="163">
        <f>+BA103-BN103</f>
        <v>0</v>
      </c>
      <c r="CR103" s="163">
        <f>+BN103-CA103</f>
        <v>0</v>
      </c>
      <c r="CS103" s="163">
        <f>+CA103-CN103</f>
        <v>0</v>
      </c>
      <c r="CT103" s="272">
        <f t="shared" si="163"/>
        <v>0.2</v>
      </c>
      <c r="CU103" s="273">
        <f t="shared" si="164"/>
        <v>0.2</v>
      </c>
      <c r="CV103" s="891"/>
      <c r="CW103" s="1459"/>
      <c r="CX103" s="891"/>
      <c r="CY103" s="1459"/>
      <c r="CZ103" s="903">
        <f>IFERROR(BK103/$BK$101,0)</f>
        <v>0</v>
      </c>
      <c r="DA103" s="1459"/>
      <c r="DB103" s="840"/>
      <c r="DC103" s="830">
        <v>1500000</v>
      </c>
      <c r="DD103" s="830">
        <f>+DC103-AN103</f>
        <v>0</v>
      </c>
      <c r="DE103" s="830">
        <v>300000</v>
      </c>
      <c r="DF103" s="831">
        <f>+DE103-BA103</f>
        <v>0</v>
      </c>
      <c r="DG103" s="830">
        <v>300000</v>
      </c>
      <c r="DH103" s="832">
        <f>+DG103-BN103</f>
        <v>0</v>
      </c>
      <c r="DI103" s="830">
        <v>300000</v>
      </c>
      <c r="DJ103" s="831">
        <f>+DI103-CA103</f>
        <v>0</v>
      </c>
      <c r="DK103" s="830">
        <v>300000</v>
      </c>
      <c r="DL103" s="831">
        <f>+DK103-CN103</f>
        <v>0</v>
      </c>
      <c r="DM103" s="833"/>
      <c r="DN103" s="168"/>
      <c r="DO103" s="168"/>
      <c r="DP103" s="319">
        <v>300000</v>
      </c>
      <c r="DQ103" s="319">
        <f>+DC103-DP103</f>
        <v>1200000</v>
      </c>
      <c r="DR103" s="319">
        <v>300000</v>
      </c>
      <c r="DS103" s="319">
        <f>+DR103-DG103</f>
        <v>0</v>
      </c>
      <c r="DT103" s="319">
        <v>300000</v>
      </c>
      <c r="DU103" s="319">
        <f>+DT103-DI103</f>
        <v>0</v>
      </c>
      <c r="DV103" s="319">
        <v>300000</v>
      </c>
      <c r="DW103" s="319">
        <f>+DV103-DK103</f>
        <v>0</v>
      </c>
      <c r="DX103" s="833"/>
    </row>
    <row r="104" spans="1:128" s="146" customFormat="1" ht="18" customHeight="1" outlineLevel="3" thickBot="1" x14ac:dyDescent="0.3">
      <c r="B104" s="1022" t="str">
        <f t="shared" si="108"/>
        <v>A-2-0-4-6-510</v>
      </c>
      <c r="C104" s="185" t="s">
        <v>534</v>
      </c>
      <c r="D104" s="175" t="s">
        <v>417</v>
      </c>
      <c r="E104" s="248" t="s">
        <v>423</v>
      </c>
      <c r="F104" s="163">
        <v>1130000000</v>
      </c>
      <c r="G104" s="161"/>
      <c r="H104" s="160"/>
      <c r="I104" s="183"/>
      <c r="J104" s="165"/>
      <c r="K104" s="160"/>
      <c r="L104" s="162">
        <v>115000000</v>
      </c>
      <c r="M104" s="160"/>
      <c r="N104" s="153"/>
      <c r="O104" s="151"/>
      <c r="P104" s="154"/>
      <c r="Q104" s="162"/>
      <c r="R104" s="160"/>
      <c r="S104" s="183"/>
      <c r="T104" s="170"/>
      <c r="U104" s="170">
        <v>107500000</v>
      </c>
      <c r="V104" s="170"/>
      <c r="W104" s="170"/>
      <c r="X104" s="170"/>
      <c r="Y104" s="170"/>
      <c r="Z104" s="170"/>
      <c r="AA104" s="170"/>
      <c r="AB104" s="170"/>
      <c r="AC104" s="170"/>
      <c r="AD104" s="165"/>
      <c r="AE104" s="160">
        <f t="shared" si="193"/>
        <v>107500000</v>
      </c>
      <c r="AF104" s="160">
        <f t="shared" si="193"/>
        <v>115000000</v>
      </c>
      <c r="AG104" s="163"/>
      <c r="AH104" s="162"/>
      <c r="AI104" s="160">
        <f>+-AG104+AH104</f>
        <v>0</v>
      </c>
      <c r="AJ104" s="162"/>
      <c r="AK104" s="167">
        <f>+F104-AE104+AF104+AI104</f>
        <v>1137500000</v>
      </c>
      <c r="AL104" s="160"/>
      <c r="AM104" s="509">
        <f t="shared" si="142"/>
        <v>1130000000</v>
      </c>
      <c r="AN104" s="167">
        <f>+AK104-AL104</f>
        <v>1137500000</v>
      </c>
      <c r="AO104" s="164">
        <v>1130000000</v>
      </c>
      <c r="AP104" s="162">
        <v>0</v>
      </c>
      <c r="AQ104" s="160">
        <v>0</v>
      </c>
      <c r="AR104" s="160">
        <v>0</v>
      </c>
      <c r="AS104" s="160">
        <v>0</v>
      </c>
      <c r="AT104" s="160">
        <v>0</v>
      </c>
      <c r="AU104" s="160">
        <v>0</v>
      </c>
      <c r="AV104" s="172">
        <v>0</v>
      </c>
      <c r="AW104" s="172">
        <v>0</v>
      </c>
      <c r="AX104" s="172">
        <v>0</v>
      </c>
      <c r="AY104" s="160"/>
      <c r="AZ104" s="160"/>
      <c r="BA104" s="430">
        <f>+SUM(AO104:AZ104)</f>
        <v>1130000000</v>
      </c>
      <c r="BB104" s="545">
        <v>1124321153</v>
      </c>
      <c r="BC104" s="546">
        <v>0</v>
      </c>
      <c r="BD104" s="167">
        <v>0</v>
      </c>
      <c r="BE104" s="196">
        <v>0</v>
      </c>
      <c r="BF104" s="172">
        <v>0</v>
      </c>
      <c r="BG104" s="172">
        <v>0</v>
      </c>
      <c r="BH104" s="172">
        <v>0</v>
      </c>
      <c r="BI104" s="172">
        <v>0</v>
      </c>
      <c r="BJ104" s="172">
        <v>0</v>
      </c>
      <c r="BK104" s="172">
        <v>0</v>
      </c>
      <c r="BL104" s="172"/>
      <c r="BM104" s="510"/>
      <c r="BN104" s="160">
        <f>+SUM(BB104:BM104)</f>
        <v>1124321153</v>
      </c>
      <c r="BO104" s="163">
        <v>0</v>
      </c>
      <c r="BP104" s="162">
        <v>0</v>
      </c>
      <c r="BQ104" s="160">
        <v>0</v>
      </c>
      <c r="BR104" s="183">
        <v>203347542</v>
      </c>
      <c r="BS104" s="170">
        <v>0</v>
      </c>
      <c r="BT104" s="170">
        <v>203347542</v>
      </c>
      <c r="BU104" s="170">
        <v>101673771</v>
      </c>
      <c r="BV104" s="170">
        <v>0</v>
      </c>
      <c r="BW104" s="170">
        <v>101673771</v>
      </c>
      <c r="BX104" s="170">
        <v>101673771</v>
      </c>
      <c r="BY104" s="170"/>
      <c r="BZ104" s="165"/>
      <c r="CA104" s="160">
        <f>+SUM(BO104:BZ104)</f>
        <v>711716397</v>
      </c>
      <c r="CB104" s="163">
        <v>0</v>
      </c>
      <c r="CC104" s="183">
        <v>0</v>
      </c>
      <c r="CD104" s="170">
        <v>0</v>
      </c>
      <c r="CE104" s="170">
        <v>203347542</v>
      </c>
      <c r="CF104" s="170">
        <v>0</v>
      </c>
      <c r="CG104" s="172">
        <v>203347542</v>
      </c>
      <c r="CH104" s="170">
        <v>101673771</v>
      </c>
      <c r="CI104" s="170">
        <v>0</v>
      </c>
      <c r="CJ104" s="170">
        <v>101673771</v>
      </c>
      <c r="CK104" s="170">
        <v>101673771</v>
      </c>
      <c r="CL104" s="170"/>
      <c r="CM104" s="170"/>
      <c r="CN104" s="166">
        <f>+SUM(CB104:CM104)</f>
        <v>711716397</v>
      </c>
      <c r="CO104" s="163">
        <f t="shared" si="167"/>
        <v>7500000</v>
      </c>
      <c r="CP104" s="163">
        <f>+AN104-BA104</f>
        <v>7500000</v>
      </c>
      <c r="CQ104" s="163">
        <f>+BA104-BN104</f>
        <v>5678847</v>
      </c>
      <c r="CR104" s="163">
        <f>+BN104-CA104</f>
        <v>412604756</v>
      </c>
      <c r="CS104" s="163">
        <f>+CA104-CN104</f>
        <v>0</v>
      </c>
      <c r="CT104" s="272">
        <f t="shared" si="163"/>
        <v>0.99340659340659343</v>
      </c>
      <c r="CU104" s="273">
        <f t="shared" si="164"/>
        <v>0.98841420043956041</v>
      </c>
      <c r="CV104" s="891"/>
      <c r="CW104" s="1459"/>
      <c r="CX104" s="891"/>
      <c r="CY104" s="1459"/>
      <c r="CZ104" s="903">
        <f>IFERROR(BK104/$BK$101,0)</f>
        <v>0</v>
      </c>
      <c r="DA104" s="1469"/>
      <c r="DB104" s="840"/>
      <c r="DC104" s="830">
        <v>1137500000</v>
      </c>
      <c r="DD104" s="830">
        <f>+DC104-AN104</f>
        <v>0</v>
      </c>
      <c r="DE104" s="830">
        <v>1130000000</v>
      </c>
      <c r="DF104" s="831">
        <f>+DE104-BA104</f>
        <v>0</v>
      </c>
      <c r="DG104" s="830">
        <v>1124321153</v>
      </c>
      <c r="DH104" s="832">
        <f>+DG104-BN104</f>
        <v>0</v>
      </c>
      <c r="DI104" s="830">
        <v>711716397</v>
      </c>
      <c r="DJ104" s="831">
        <f>+DI104-CA104</f>
        <v>0</v>
      </c>
      <c r="DK104" s="830">
        <v>711716397</v>
      </c>
      <c r="DL104" s="831">
        <f>+DK104-CN104</f>
        <v>0</v>
      </c>
      <c r="DM104" s="834"/>
      <c r="DN104" s="168"/>
      <c r="DO104" s="168"/>
      <c r="DP104" s="319">
        <v>1130000000</v>
      </c>
      <c r="DQ104" s="319">
        <f>+DC104-DP104</f>
        <v>7500000</v>
      </c>
      <c r="DR104" s="319">
        <v>1124321153</v>
      </c>
      <c r="DS104" s="319">
        <f>+DR104-DG104</f>
        <v>0</v>
      </c>
      <c r="DT104" s="319">
        <v>508368855</v>
      </c>
      <c r="DU104" s="319">
        <f>+DT104-DI104</f>
        <v>-203347542</v>
      </c>
      <c r="DV104" s="319">
        <v>508368855</v>
      </c>
      <c r="DW104" s="319">
        <f>+DV104-DK104</f>
        <v>-203347542</v>
      </c>
      <c r="DX104" s="833"/>
    </row>
    <row r="105" spans="1:128" s="485" customFormat="1" ht="20.25" customHeight="1" outlineLevel="1" thickBot="1" x14ac:dyDescent="0.3">
      <c r="A105" s="466"/>
      <c r="B105" s="1023"/>
      <c r="C105" s="468" t="s">
        <v>643</v>
      </c>
      <c r="D105" s="469" t="s">
        <v>417</v>
      </c>
      <c r="E105" s="470" t="s">
        <v>644</v>
      </c>
      <c r="F105" s="650">
        <f>+SUM(F106:F107)</f>
        <v>170000000</v>
      </c>
      <c r="G105" s="472">
        <f t="shared" ref="G105:BU105" si="194">+SUM(G106:G107)</f>
        <v>45000000</v>
      </c>
      <c r="H105" s="471">
        <f t="shared" si="194"/>
        <v>0</v>
      </c>
      <c r="I105" s="650">
        <f t="shared" si="194"/>
        <v>0</v>
      </c>
      <c r="J105" s="472">
        <f t="shared" si="194"/>
        <v>0</v>
      </c>
      <c r="K105" s="471">
        <f t="shared" si="194"/>
        <v>0</v>
      </c>
      <c r="L105" s="651">
        <f t="shared" si="194"/>
        <v>0</v>
      </c>
      <c r="M105" s="471">
        <f t="shared" si="194"/>
        <v>0</v>
      </c>
      <c r="N105" s="651">
        <f t="shared" si="194"/>
        <v>0</v>
      </c>
      <c r="O105" s="471">
        <f t="shared" si="194"/>
        <v>0</v>
      </c>
      <c r="P105" s="650">
        <f t="shared" si="194"/>
        <v>0</v>
      </c>
      <c r="Q105" s="651">
        <f t="shared" si="194"/>
        <v>51000000</v>
      </c>
      <c r="R105" s="471">
        <f t="shared" si="194"/>
        <v>0</v>
      </c>
      <c r="S105" s="650">
        <f t="shared" si="194"/>
        <v>50000000</v>
      </c>
      <c r="T105" s="471">
        <f t="shared" si="194"/>
        <v>0</v>
      </c>
      <c r="U105" s="471">
        <f t="shared" si="194"/>
        <v>0</v>
      </c>
      <c r="V105" s="471">
        <f t="shared" si="194"/>
        <v>1000000</v>
      </c>
      <c r="W105" s="471">
        <f t="shared" si="194"/>
        <v>0</v>
      </c>
      <c r="X105" s="471">
        <f t="shared" si="194"/>
        <v>0</v>
      </c>
      <c r="Y105" s="471">
        <f t="shared" si="194"/>
        <v>0</v>
      </c>
      <c r="Z105" s="471">
        <f t="shared" si="194"/>
        <v>0</v>
      </c>
      <c r="AA105" s="471">
        <f t="shared" si="194"/>
        <v>0</v>
      </c>
      <c r="AB105" s="471">
        <f t="shared" si="194"/>
        <v>0</v>
      </c>
      <c r="AC105" s="471">
        <f t="shared" si="194"/>
        <v>0</v>
      </c>
      <c r="AD105" s="472">
        <f t="shared" si="194"/>
        <v>0</v>
      </c>
      <c r="AE105" s="471">
        <f t="shared" si="194"/>
        <v>146000000</v>
      </c>
      <c r="AF105" s="471">
        <f t="shared" si="194"/>
        <v>1000000</v>
      </c>
      <c r="AG105" s="650">
        <f>+SUM(AG106:AG107)</f>
        <v>0</v>
      </c>
      <c r="AH105" s="651">
        <f>+SUM(AH106:AH107)</f>
        <v>0</v>
      </c>
      <c r="AI105" s="471">
        <f>+SUM(AI106:AI107)</f>
        <v>0</v>
      </c>
      <c r="AJ105" s="651">
        <f>+SUM(AJ106:AJ107)</f>
        <v>0</v>
      </c>
      <c r="AK105" s="471">
        <f t="shared" si="194"/>
        <v>25000000</v>
      </c>
      <c r="AL105" s="471">
        <f t="shared" si="194"/>
        <v>0</v>
      </c>
      <c r="AM105" s="471">
        <f t="shared" si="194"/>
        <v>14300857</v>
      </c>
      <c r="AN105" s="471">
        <f>+SUM(AN106:AN107)</f>
        <v>25000000</v>
      </c>
      <c r="AO105" s="471">
        <f t="shared" si="194"/>
        <v>10000000</v>
      </c>
      <c r="AP105" s="651">
        <f t="shared" si="194"/>
        <v>3500000</v>
      </c>
      <c r="AQ105" s="471">
        <f t="shared" si="194"/>
        <v>294497</v>
      </c>
      <c r="AR105" s="471">
        <f t="shared" si="194"/>
        <v>183180</v>
      </c>
      <c r="AS105" s="471">
        <f t="shared" si="194"/>
        <v>166000</v>
      </c>
      <c r="AT105" s="471">
        <f t="shared" si="194"/>
        <v>53710</v>
      </c>
      <c r="AU105" s="471">
        <f t="shared" si="194"/>
        <v>0</v>
      </c>
      <c r="AV105" s="471">
        <f t="shared" si="194"/>
        <v>92340</v>
      </c>
      <c r="AW105" s="471">
        <f t="shared" si="194"/>
        <v>0</v>
      </c>
      <c r="AX105" s="471">
        <f t="shared" si="194"/>
        <v>11130</v>
      </c>
      <c r="AY105" s="471">
        <f t="shared" si="194"/>
        <v>0</v>
      </c>
      <c r="AZ105" s="471">
        <f t="shared" si="194"/>
        <v>0</v>
      </c>
      <c r="BA105" s="471">
        <f t="shared" si="194"/>
        <v>14300857</v>
      </c>
      <c r="BB105" s="650">
        <f t="shared" si="194"/>
        <v>1375000</v>
      </c>
      <c r="BC105" s="651">
        <f t="shared" si="194"/>
        <v>500000</v>
      </c>
      <c r="BD105" s="471">
        <f t="shared" si="194"/>
        <v>3294497</v>
      </c>
      <c r="BE105" s="650">
        <f t="shared" si="194"/>
        <v>183180</v>
      </c>
      <c r="BF105" s="471">
        <f t="shared" si="194"/>
        <v>166000</v>
      </c>
      <c r="BG105" s="471">
        <f t="shared" si="194"/>
        <v>53710</v>
      </c>
      <c r="BH105" s="471">
        <f t="shared" si="194"/>
        <v>0</v>
      </c>
      <c r="BI105" s="471">
        <f t="shared" si="194"/>
        <v>92340</v>
      </c>
      <c r="BJ105" s="471">
        <f t="shared" si="194"/>
        <v>0</v>
      </c>
      <c r="BK105" s="471">
        <f t="shared" si="194"/>
        <v>11130</v>
      </c>
      <c r="BL105" s="471">
        <f t="shared" si="194"/>
        <v>0</v>
      </c>
      <c r="BM105" s="472">
        <f t="shared" si="194"/>
        <v>0</v>
      </c>
      <c r="BN105" s="471">
        <f t="shared" si="194"/>
        <v>5675857</v>
      </c>
      <c r="BO105" s="650">
        <f t="shared" si="194"/>
        <v>0</v>
      </c>
      <c r="BP105" s="651">
        <f t="shared" si="194"/>
        <v>1875000</v>
      </c>
      <c r="BQ105" s="471">
        <f t="shared" si="194"/>
        <v>294497</v>
      </c>
      <c r="BR105" s="650">
        <f t="shared" si="194"/>
        <v>262060</v>
      </c>
      <c r="BS105" s="471">
        <f t="shared" si="194"/>
        <v>166000</v>
      </c>
      <c r="BT105" s="471">
        <f t="shared" si="194"/>
        <v>93150</v>
      </c>
      <c r="BU105" s="471">
        <f t="shared" si="194"/>
        <v>0</v>
      </c>
      <c r="BV105" s="471">
        <f t="shared" ref="BV105:CS105" si="195">+SUM(BV106:BV107)</f>
        <v>92340</v>
      </c>
      <c r="BW105" s="471">
        <f t="shared" si="195"/>
        <v>0</v>
      </c>
      <c r="BX105" s="471">
        <f t="shared" si="195"/>
        <v>11130</v>
      </c>
      <c r="BY105" s="471">
        <f t="shared" si="195"/>
        <v>0</v>
      </c>
      <c r="BZ105" s="472">
        <f t="shared" si="195"/>
        <v>0</v>
      </c>
      <c r="CA105" s="471">
        <f t="shared" si="195"/>
        <v>2794177</v>
      </c>
      <c r="CB105" s="650">
        <f t="shared" si="195"/>
        <v>0</v>
      </c>
      <c r="CC105" s="650">
        <f t="shared" si="195"/>
        <v>1875000</v>
      </c>
      <c r="CD105" s="471">
        <f t="shared" si="195"/>
        <v>294497</v>
      </c>
      <c r="CE105" s="471">
        <f t="shared" si="195"/>
        <v>262060</v>
      </c>
      <c r="CF105" s="471">
        <f t="shared" si="195"/>
        <v>166000</v>
      </c>
      <c r="CG105" s="471">
        <f t="shared" si="195"/>
        <v>93150</v>
      </c>
      <c r="CH105" s="471">
        <f t="shared" si="195"/>
        <v>0</v>
      </c>
      <c r="CI105" s="471">
        <f t="shared" si="195"/>
        <v>92340</v>
      </c>
      <c r="CJ105" s="471">
        <f t="shared" si="195"/>
        <v>0</v>
      </c>
      <c r="CK105" s="471">
        <f t="shared" si="195"/>
        <v>11130</v>
      </c>
      <c r="CL105" s="471">
        <f t="shared" si="195"/>
        <v>0</v>
      </c>
      <c r="CM105" s="471">
        <f t="shared" si="195"/>
        <v>0</v>
      </c>
      <c r="CN105" s="471">
        <f t="shared" si="195"/>
        <v>2794177</v>
      </c>
      <c r="CO105" s="650">
        <f t="shared" si="167"/>
        <v>10699143</v>
      </c>
      <c r="CP105" s="650">
        <f t="shared" si="195"/>
        <v>10699143</v>
      </c>
      <c r="CQ105" s="650">
        <f t="shared" si="195"/>
        <v>8625000</v>
      </c>
      <c r="CR105" s="650">
        <f t="shared" si="195"/>
        <v>2881680</v>
      </c>
      <c r="CS105" s="650">
        <f t="shared" si="195"/>
        <v>0</v>
      </c>
      <c r="CT105" s="652">
        <f t="shared" si="163"/>
        <v>0.57203428000000001</v>
      </c>
      <c r="CU105" s="653">
        <f t="shared" si="164"/>
        <v>0.22703428</v>
      </c>
      <c r="CV105" s="901">
        <f>IFERROR(BN105/$BN$70,0)</f>
        <v>4.4319146517267664E-4</v>
      </c>
      <c r="CW105" s="1459"/>
      <c r="CX105" s="901">
        <f>IFERROR(BK105/$BK$70,0)</f>
        <v>1.4670365430024369E-5</v>
      </c>
      <c r="CY105" s="1459"/>
      <c r="CZ105" s="900"/>
      <c r="DA105" s="900"/>
      <c r="DB105" s="479"/>
      <c r="DC105" s="480"/>
      <c r="DD105" s="481"/>
      <c r="DE105" s="482"/>
      <c r="DF105" s="481"/>
      <c r="DG105" s="482"/>
      <c r="DH105" s="483"/>
      <c r="DI105" s="484"/>
      <c r="DJ105" s="481"/>
      <c r="DK105" s="482"/>
      <c r="DL105" s="481"/>
      <c r="DN105" s="480"/>
      <c r="DO105" s="480"/>
      <c r="DP105" s="480"/>
      <c r="DQ105" s="480"/>
      <c r="DR105" s="480"/>
      <c r="DS105" s="486"/>
      <c r="DT105" s="480"/>
      <c r="DU105" s="480"/>
      <c r="DV105" s="480"/>
      <c r="DW105" s="480"/>
    </row>
    <row r="106" spans="1:128" s="157" customFormat="1" ht="18" customHeight="1" outlineLevel="2" thickBot="1" x14ac:dyDescent="0.3">
      <c r="A106" s="146"/>
      <c r="B106" s="1022" t="str">
        <f t="shared" si="108"/>
        <v>A-2-0-4-7-510</v>
      </c>
      <c r="C106" s="185" t="s">
        <v>535</v>
      </c>
      <c r="D106" s="175" t="s">
        <v>417</v>
      </c>
      <c r="E106" s="248" t="s">
        <v>424</v>
      </c>
      <c r="F106" s="163">
        <v>20000000</v>
      </c>
      <c r="G106" s="152"/>
      <c r="H106" s="151"/>
      <c r="I106" s="188"/>
      <c r="J106" s="155"/>
      <c r="K106" s="151"/>
      <c r="L106" s="153"/>
      <c r="M106" s="151"/>
      <c r="N106" s="153"/>
      <c r="O106" s="151"/>
      <c r="P106" s="154"/>
      <c r="Q106" s="153"/>
      <c r="R106" s="151"/>
      <c r="S106" s="188"/>
      <c r="T106" s="171"/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55"/>
      <c r="AE106" s="151">
        <f>+G106+I106+K106+M106+O106+Q106+S106+U106+W106+Y106+AA106+AC106</f>
        <v>0</v>
      </c>
      <c r="AF106" s="151">
        <f>+H106+J106+L106+N106+P106+R106+T106+V106+X106+Z106+AB106+AD106</f>
        <v>0</v>
      </c>
      <c r="AG106" s="154"/>
      <c r="AH106" s="153"/>
      <c r="AI106" s="160">
        <f>+-AG106+AH106</f>
        <v>0</v>
      </c>
      <c r="AJ106" s="153"/>
      <c r="AK106" s="160">
        <f>+F106-AE106+AF106+AI106</f>
        <v>20000000</v>
      </c>
      <c r="AL106" s="151"/>
      <c r="AM106" s="573">
        <f t="shared" si="142"/>
        <v>10200000</v>
      </c>
      <c r="AN106" s="160">
        <f>+AK106-AL106</f>
        <v>20000000</v>
      </c>
      <c r="AO106" s="164">
        <v>10000000</v>
      </c>
      <c r="AP106" s="162">
        <v>200000</v>
      </c>
      <c r="AQ106" s="160">
        <v>0</v>
      </c>
      <c r="AR106" s="160">
        <v>0</v>
      </c>
      <c r="AS106" s="160">
        <v>0</v>
      </c>
      <c r="AT106" s="160">
        <v>0</v>
      </c>
      <c r="AU106" s="160">
        <v>0</v>
      </c>
      <c r="AV106" s="172">
        <v>0</v>
      </c>
      <c r="AW106" s="172">
        <v>0</v>
      </c>
      <c r="AX106" s="172">
        <v>0</v>
      </c>
      <c r="AY106" s="160"/>
      <c r="AZ106" s="160"/>
      <c r="BA106" s="430">
        <f>+SUM(AO106:AZ106)</f>
        <v>10200000</v>
      </c>
      <c r="BB106" s="545">
        <v>1375000</v>
      </c>
      <c r="BC106" s="546">
        <v>200000</v>
      </c>
      <c r="BD106" s="167">
        <v>0</v>
      </c>
      <c r="BE106" s="196">
        <v>0</v>
      </c>
      <c r="BF106" s="172">
        <v>0</v>
      </c>
      <c r="BG106" s="172">
        <v>0</v>
      </c>
      <c r="BH106" s="172">
        <v>0</v>
      </c>
      <c r="BI106" s="172">
        <v>0</v>
      </c>
      <c r="BJ106" s="172">
        <v>0</v>
      </c>
      <c r="BK106" s="172">
        <v>0</v>
      </c>
      <c r="BL106" s="172"/>
      <c r="BM106" s="510"/>
      <c r="BN106" s="160">
        <f>+SUM(BB106:BM106)</f>
        <v>1575000</v>
      </c>
      <c r="BO106" s="163">
        <v>0</v>
      </c>
      <c r="BP106" s="162">
        <v>1575000</v>
      </c>
      <c r="BQ106" s="160">
        <v>0</v>
      </c>
      <c r="BR106" s="183">
        <v>0</v>
      </c>
      <c r="BS106" s="170">
        <v>0</v>
      </c>
      <c r="BT106" s="170">
        <v>0</v>
      </c>
      <c r="BU106" s="170">
        <v>0</v>
      </c>
      <c r="BV106" s="170">
        <v>0</v>
      </c>
      <c r="BW106" s="170">
        <v>0</v>
      </c>
      <c r="BX106" s="170">
        <v>0</v>
      </c>
      <c r="BY106" s="170"/>
      <c r="BZ106" s="165"/>
      <c r="CA106" s="160">
        <f>+SUM(BO106:BZ106)</f>
        <v>1575000</v>
      </c>
      <c r="CB106" s="163">
        <v>0</v>
      </c>
      <c r="CC106" s="183">
        <v>1575000</v>
      </c>
      <c r="CD106" s="170">
        <v>0</v>
      </c>
      <c r="CE106" s="170">
        <v>0</v>
      </c>
      <c r="CF106" s="170">
        <v>0</v>
      </c>
      <c r="CG106" s="172">
        <v>0</v>
      </c>
      <c r="CH106" s="170">
        <v>0</v>
      </c>
      <c r="CI106" s="170">
        <v>0</v>
      </c>
      <c r="CJ106" s="170">
        <v>0</v>
      </c>
      <c r="CK106" s="170">
        <v>0</v>
      </c>
      <c r="CL106" s="170"/>
      <c r="CM106" s="170"/>
      <c r="CN106" s="166">
        <f>+SUM(CB106:CM106)</f>
        <v>1575000</v>
      </c>
      <c r="CO106" s="163">
        <f t="shared" si="167"/>
        <v>9800000</v>
      </c>
      <c r="CP106" s="163">
        <f>+AN106-BA106</f>
        <v>9800000</v>
      </c>
      <c r="CQ106" s="163">
        <f>+BA106-BN106</f>
        <v>8625000</v>
      </c>
      <c r="CR106" s="163">
        <f>+BN106-CA106</f>
        <v>0</v>
      </c>
      <c r="CS106" s="163">
        <f>+CA106-CN106</f>
        <v>0</v>
      </c>
      <c r="CT106" s="272">
        <f t="shared" si="163"/>
        <v>0.51</v>
      </c>
      <c r="CU106" s="273">
        <f t="shared" si="164"/>
        <v>7.8750000000000001E-2</v>
      </c>
      <c r="CV106" s="891"/>
      <c r="CW106" s="1459"/>
      <c r="CX106" s="891"/>
      <c r="CY106" s="1459"/>
      <c r="CZ106" s="903">
        <f>IFERROR(BK106/$BK$105,0)</f>
        <v>0</v>
      </c>
      <c r="DA106" s="1468">
        <f>+SUM(CZ106:CZ107)</f>
        <v>1</v>
      </c>
      <c r="DB106" s="840"/>
      <c r="DC106" s="830">
        <v>20000000</v>
      </c>
      <c r="DD106" s="830">
        <f>+DC106-AN106</f>
        <v>0</v>
      </c>
      <c r="DE106" s="830">
        <v>10200000</v>
      </c>
      <c r="DF106" s="831">
        <f>+DE106-BA106</f>
        <v>0</v>
      </c>
      <c r="DG106" s="830">
        <v>1575000</v>
      </c>
      <c r="DH106" s="832">
        <f>+DG106-BN106</f>
        <v>0</v>
      </c>
      <c r="DI106" s="830">
        <v>1575000</v>
      </c>
      <c r="DJ106" s="831">
        <f>+DI106-CA106</f>
        <v>0</v>
      </c>
      <c r="DK106" s="830">
        <v>1575000</v>
      </c>
      <c r="DL106" s="831">
        <f>+DK106-CN106</f>
        <v>0</v>
      </c>
      <c r="DM106" s="841"/>
      <c r="DN106" s="158"/>
      <c r="DO106" s="158"/>
      <c r="DP106" s="319">
        <v>10200000</v>
      </c>
      <c r="DQ106" s="319">
        <f>+DC106-DP106</f>
        <v>9800000</v>
      </c>
      <c r="DR106" s="319">
        <v>1575000</v>
      </c>
      <c r="DS106" s="319">
        <f>+DR106-DG106</f>
        <v>0</v>
      </c>
      <c r="DT106" s="319">
        <v>1575000</v>
      </c>
      <c r="DU106" s="319">
        <f>+DT106-DI106</f>
        <v>0</v>
      </c>
      <c r="DV106" s="319">
        <v>1575000</v>
      </c>
      <c r="DW106" s="319">
        <f>+DV106-DK106</f>
        <v>0</v>
      </c>
      <c r="DX106" s="841"/>
    </row>
    <row r="107" spans="1:128" s="146" customFormat="1" ht="18" customHeight="1" outlineLevel="2" thickBot="1" x14ac:dyDescent="0.3">
      <c r="B107" s="1022" t="str">
        <f t="shared" si="108"/>
        <v>A-2-0-4-7-610</v>
      </c>
      <c r="C107" s="185" t="s">
        <v>536</v>
      </c>
      <c r="D107" s="175" t="s">
        <v>417</v>
      </c>
      <c r="E107" s="248" t="s">
        <v>425</v>
      </c>
      <c r="F107" s="163">
        <v>150000000</v>
      </c>
      <c r="G107" s="161">
        <v>45000000</v>
      </c>
      <c r="H107" s="160"/>
      <c r="I107" s="183"/>
      <c r="J107" s="165"/>
      <c r="K107" s="160"/>
      <c r="L107" s="162"/>
      <c r="M107" s="151"/>
      <c r="N107" s="153"/>
      <c r="O107" s="151"/>
      <c r="P107" s="154"/>
      <c r="Q107" s="162">
        <v>51000000</v>
      </c>
      <c r="R107" s="160"/>
      <c r="S107" s="183">
        <v>50000000</v>
      </c>
      <c r="T107" s="170"/>
      <c r="U107" s="170"/>
      <c r="V107" s="170">
        <v>1000000</v>
      </c>
      <c r="W107" s="170"/>
      <c r="X107" s="170"/>
      <c r="Y107" s="170"/>
      <c r="Z107" s="170"/>
      <c r="AA107" s="170"/>
      <c r="AB107" s="170"/>
      <c r="AC107" s="170"/>
      <c r="AD107" s="165"/>
      <c r="AE107" s="160">
        <f>+G107+I107+K107+M107+O107+Q107+S107+U107+W107+Y107+AA107+AC107</f>
        <v>146000000</v>
      </c>
      <c r="AF107" s="160">
        <f>+H107+J107+L107+N107+P107+R107+T107+V107+X107+Z107+AB107+AD107</f>
        <v>1000000</v>
      </c>
      <c r="AG107" s="163"/>
      <c r="AH107" s="162"/>
      <c r="AI107" s="160">
        <f>+-AG107+AH107</f>
        <v>0</v>
      </c>
      <c r="AJ107" s="162"/>
      <c r="AK107" s="167">
        <f>+F107-AE107+AF107+AI107</f>
        <v>5000000</v>
      </c>
      <c r="AL107" s="160"/>
      <c r="AM107" s="509">
        <f t="shared" si="142"/>
        <v>4100857</v>
      </c>
      <c r="AN107" s="167">
        <f>+AK107-AL107</f>
        <v>5000000</v>
      </c>
      <c r="AO107" s="164">
        <v>0</v>
      </c>
      <c r="AP107" s="162">
        <v>3300000</v>
      </c>
      <c r="AQ107" s="160">
        <v>294497</v>
      </c>
      <c r="AR107" s="160">
        <v>183180</v>
      </c>
      <c r="AS107" s="160">
        <v>166000</v>
      </c>
      <c r="AT107" s="160">
        <v>53710</v>
      </c>
      <c r="AU107" s="160">
        <v>0</v>
      </c>
      <c r="AV107" s="172">
        <v>92340</v>
      </c>
      <c r="AW107" s="172">
        <v>0</v>
      </c>
      <c r="AX107" s="172">
        <v>11130</v>
      </c>
      <c r="AY107" s="160"/>
      <c r="AZ107" s="160"/>
      <c r="BA107" s="430">
        <f>+SUM(AO107:AZ107)</f>
        <v>4100857</v>
      </c>
      <c r="BB107" s="545">
        <v>0</v>
      </c>
      <c r="BC107" s="546">
        <v>300000</v>
      </c>
      <c r="BD107" s="167">
        <v>3294497</v>
      </c>
      <c r="BE107" s="196">
        <v>183180</v>
      </c>
      <c r="BF107" s="172">
        <v>166000</v>
      </c>
      <c r="BG107" s="172">
        <v>53710</v>
      </c>
      <c r="BH107" s="172">
        <v>0</v>
      </c>
      <c r="BI107" s="172">
        <v>92340</v>
      </c>
      <c r="BJ107" s="172">
        <v>0</v>
      </c>
      <c r="BK107" s="172">
        <v>11130</v>
      </c>
      <c r="BL107" s="172"/>
      <c r="BM107" s="510"/>
      <c r="BN107" s="160">
        <f>+SUM(BB107:BM107)</f>
        <v>4100857</v>
      </c>
      <c r="BO107" s="163">
        <v>0</v>
      </c>
      <c r="BP107" s="162">
        <v>300000</v>
      </c>
      <c r="BQ107" s="160">
        <v>294497</v>
      </c>
      <c r="BR107" s="183">
        <v>262060</v>
      </c>
      <c r="BS107" s="170">
        <v>166000</v>
      </c>
      <c r="BT107" s="170">
        <v>93150</v>
      </c>
      <c r="BU107" s="170">
        <v>0</v>
      </c>
      <c r="BV107" s="170">
        <v>92340</v>
      </c>
      <c r="BW107" s="170">
        <v>0</v>
      </c>
      <c r="BX107" s="170">
        <v>11130</v>
      </c>
      <c r="BY107" s="170"/>
      <c r="BZ107" s="165"/>
      <c r="CA107" s="160">
        <f>+SUM(BO107:BZ107)</f>
        <v>1219177</v>
      </c>
      <c r="CB107" s="163">
        <v>0</v>
      </c>
      <c r="CC107" s="183">
        <v>300000</v>
      </c>
      <c r="CD107" s="170">
        <v>294497</v>
      </c>
      <c r="CE107" s="170">
        <v>262060</v>
      </c>
      <c r="CF107" s="170">
        <v>166000</v>
      </c>
      <c r="CG107" s="172">
        <v>93150</v>
      </c>
      <c r="CH107" s="170">
        <v>0</v>
      </c>
      <c r="CI107" s="170">
        <v>92340</v>
      </c>
      <c r="CJ107" s="170">
        <v>0</v>
      </c>
      <c r="CK107" s="170">
        <v>11130</v>
      </c>
      <c r="CL107" s="170"/>
      <c r="CM107" s="170"/>
      <c r="CN107" s="166">
        <f>+SUM(CB107:CM107)</f>
        <v>1219177</v>
      </c>
      <c r="CO107" s="163">
        <f t="shared" si="167"/>
        <v>899143</v>
      </c>
      <c r="CP107" s="163">
        <f>+AN107-BA107</f>
        <v>899143</v>
      </c>
      <c r="CQ107" s="163">
        <f>+BA107-BN107</f>
        <v>0</v>
      </c>
      <c r="CR107" s="163">
        <f>+BN107-CA107</f>
        <v>2881680</v>
      </c>
      <c r="CS107" s="163">
        <f>+CA107-CN107</f>
        <v>0</v>
      </c>
      <c r="CT107" s="272">
        <f t="shared" si="163"/>
        <v>0.82017139999999999</v>
      </c>
      <c r="CU107" s="273">
        <f t="shared" si="164"/>
        <v>0.82017139999999999</v>
      </c>
      <c r="CV107" s="891"/>
      <c r="CW107" s="1459"/>
      <c r="CX107" s="891"/>
      <c r="CY107" s="1459"/>
      <c r="CZ107" s="903">
        <f>IFERROR(BK107/$BK$105,0)</f>
        <v>1</v>
      </c>
      <c r="DA107" s="1469"/>
      <c r="DB107" s="840"/>
      <c r="DC107" s="830">
        <v>5000000</v>
      </c>
      <c r="DD107" s="830">
        <f>+DC107-AN107</f>
        <v>0</v>
      </c>
      <c r="DE107" s="830">
        <v>4100857</v>
      </c>
      <c r="DF107" s="831">
        <f>+DE107-BA107</f>
        <v>0</v>
      </c>
      <c r="DG107" s="830">
        <v>4100857</v>
      </c>
      <c r="DH107" s="832">
        <f>+DG107-BN107</f>
        <v>0</v>
      </c>
      <c r="DI107" s="830">
        <v>1219177</v>
      </c>
      <c r="DJ107" s="831">
        <f>+DI107-CA107</f>
        <v>0</v>
      </c>
      <c r="DK107" s="830">
        <v>1219177</v>
      </c>
      <c r="DL107" s="831">
        <f>+DK107-CN107</f>
        <v>0</v>
      </c>
      <c r="DM107" s="833"/>
      <c r="DN107" s="168"/>
      <c r="DO107" s="168"/>
      <c r="DP107" s="319">
        <v>3997387</v>
      </c>
      <c r="DQ107" s="319">
        <f>+DC107-DP107</f>
        <v>1002613</v>
      </c>
      <c r="DR107" s="319">
        <v>3997387</v>
      </c>
      <c r="DS107" s="319">
        <f>+DR107-DG107</f>
        <v>-103470</v>
      </c>
      <c r="DT107" s="319">
        <v>1115707</v>
      </c>
      <c r="DU107" s="319">
        <f>+DT107-DI107</f>
        <v>-103470</v>
      </c>
      <c r="DV107" s="319">
        <v>1115707</v>
      </c>
      <c r="DW107" s="319">
        <f>+DV107-DK107</f>
        <v>-103470</v>
      </c>
      <c r="DX107" s="833"/>
    </row>
    <row r="108" spans="1:128" s="485" customFormat="1" ht="20.25" customHeight="1" outlineLevel="1" thickBot="1" x14ac:dyDescent="0.3">
      <c r="A108" s="466"/>
      <c r="B108" s="1023"/>
      <c r="C108" s="468" t="s">
        <v>645</v>
      </c>
      <c r="D108" s="469" t="s">
        <v>417</v>
      </c>
      <c r="E108" s="470" t="s">
        <v>646</v>
      </c>
      <c r="F108" s="650">
        <f>+SUM(F109:F113)</f>
        <v>1635300000</v>
      </c>
      <c r="G108" s="472">
        <f t="shared" ref="G108:BU108" si="196">+SUM(G109:G113)</f>
        <v>0</v>
      </c>
      <c r="H108" s="471">
        <f t="shared" si="196"/>
        <v>0</v>
      </c>
      <c r="I108" s="650">
        <f t="shared" si="196"/>
        <v>0</v>
      </c>
      <c r="J108" s="472">
        <f t="shared" si="196"/>
        <v>0</v>
      </c>
      <c r="K108" s="471">
        <f t="shared" si="196"/>
        <v>0</v>
      </c>
      <c r="L108" s="651">
        <f t="shared" si="196"/>
        <v>0</v>
      </c>
      <c r="M108" s="471">
        <f t="shared" si="196"/>
        <v>0</v>
      </c>
      <c r="N108" s="651">
        <f t="shared" si="196"/>
        <v>0</v>
      </c>
      <c r="O108" s="471">
        <f t="shared" si="196"/>
        <v>0</v>
      </c>
      <c r="P108" s="650">
        <f t="shared" si="196"/>
        <v>0</v>
      </c>
      <c r="Q108" s="651">
        <f t="shared" si="196"/>
        <v>0</v>
      </c>
      <c r="R108" s="471">
        <f t="shared" si="196"/>
        <v>0</v>
      </c>
      <c r="S108" s="650">
        <f t="shared" si="196"/>
        <v>0</v>
      </c>
      <c r="T108" s="471">
        <f t="shared" si="196"/>
        <v>0</v>
      </c>
      <c r="U108" s="471">
        <f t="shared" si="196"/>
        <v>0</v>
      </c>
      <c r="V108" s="471">
        <f t="shared" si="196"/>
        <v>0</v>
      </c>
      <c r="W108" s="471">
        <f t="shared" si="196"/>
        <v>0</v>
      </c>
      <c r="X108" s="471">
        <f t="shared" si="196"/>
        <v>0</v>
      </c>
      <c r="Y108" s="471">
        <f t="shared" si="196"/>
        <v>0</v>
      </c>
      <c r="Z108" s="471">
        <f t="shared" si="196"/>
        <v>0</v>
      </c>
      <c r="AA108" s="471">
        <f t="shared" si="196"/>
        <v>0</v>
      </c>
      <c r="AB108" s="471">
        <f t="shared" si="196"/>
        <v>0</v>
      </c>
      <c r="AC108" s="471">
        <f t="shared" si="196"/>
        <v>0</v>
      </c>
      <c r="AD108" s="472">
        <f t="shared" si="196"/>
        <v>0</v>
      </c>
      <c r="AE108" s="471">
        <f t="shared" si="196"/>
        <v>0</v>
      </c>
      <c r="AF108" s="471">
        <f t="shared" si="196"/>
        <v>0</v>
      </c>
      <c r="AG108" s="650">
        <f>+SUM(AG109:AG113)</f>
        <v>0</v>
      </c>
      <c r="AH108" s="651">
        <f>+SUM(AH109:AH113)</f>
        <v>0</v>
      </c>
      <c r="AI108" s="471">
        <f>+SUM(AI109:AI113)</f>
        <v>0</v>
      </c>
      <c r="AJ108" s="651">
        <f>+SUM(AJ109:AJ113)</f>
        <v>0</v>
      </c>
      <c r="AK108" s="471">
        <f t="shared" si="196"/>
        <v>1635300000</v>
      </c>
      <c r="AL108" s="471">
        <f t="shared" si="196"/>
        <v>0</v>
      </c>
      <c r="AM108" s="471">
        <f t="shared" si="196"/>
        <v>1445300000</v>
      </c>
      <c r="AN108" s="471">
        <f>+SUM(AN109:AN113)</f>
        <v>1635300000</v>
      </c>
      <c r="AO108" s="471">
        <f t="shared" si="196"/>
        <v>1445300000</v>
      </c>
      <c r="AP108" s="651">
        <f t="shared" si="196"/>
        <v>0</v>
      </c>
      <c r="AQ108" s="471">
        <f t="shared" si="196"/>
        <v>0</v>
      </c>
      <c r="AR108" s="471">
        <f t="shared" si="196"/>
        <v>0</v>
      </c>
      <c r="AS108" s="471">
        <f t="shared" si="196"/>
        <v>0</v>
      </c>
      <c r="AT108" s="471">
        <f t="shared" si="196"/>
        <v>0</v>
      </c>
      <c r="AU108" s="471">
        <f t="shared" si="196"/>
        <v>0</v>
      </c>
      <c r="AV108" s="471">
        <f t="shared" si="196"/>
        <v>0</v>
      </c>
      <c r="AW108" s="471">
        <f t="shared" si="196"/>
        <v>0</v>
      </c>
      <c r="AX108" s="471">
        <f t="shared" si="196"/>
        <v>0</v>
      </c>
      <c r="AY108" s="471">
        <f t="shared" si="196"/>
        <v>0</v>
      </c>
      <c r="AZ108" s="471">
        <f t="shared" si="196"/>
        <v>0</v>
      </c>
      <c r="BA108" s="471">
        <f t="shared" si="196"/>
        <v>1445300000</v>
      </c>
      <c r="BB108" s="650">
        <f t="shared" si="196"/>
        <v>111414654</v>
      </c>
      <c r="BC108" s="651">
        <f t="shared" si="196"/>
        <v>93426108</v>
      </c>
      <c r="BD108" s="471">
        <f t="shared" si="196"/>
        <v>106396803</v>
      </c>
      <c r="BE108" s="650">
        <f t="shared" si="196"/>
        <v>132195793</v>
      </c>
      <c r="BF108" s="471">
        <f t="shared" si="196"/>
        <v>111238489</v>
      </c>
      <c r="BG108" s="471">
        <f t="shared" si="196"/>
        <v>109567439</v>
      </c>
      <c r="BH108" s="471">
        <f t="shared" si="196"/>
        <v>127260314</v>
      </c>
      <c r="BI108" s="471">
        <f t="shared" si="196"/>
        <v>99627537</v>
      </c>
      <c r="BJ108" s="471">
        <f t="shared" si="196"/>
        <v>128518314</v>
      </c>
      <c r="BK108" s="471">
        <f t="shared" si="196"/>
        <v>114167690</v>
      </c>
      <c r="BL108" s="471">
        <f t="shared" si="196"/>
        <v>0</v>
      </c>
      <c r="BM108" s="472">
        <f t="shared" si="196"/>
        <v>0</v>
      </c>
      <c r="BN108" s="471">
        <f t="shared" si="196"/>
        <v>1133813141</v>
      </c>
      <c r="BO108" s="650">
        <f t="shared" si="196"/>
        <v>111414654</v>
      </c>
      <c r="BP108" s="651">
        <f t="shared" si="196"/>
        <v>88643684</v>
      </c>
      <c r="BQ108" s="471">
        <f t="shared" si="196"/>
        <v>111179227</v>
      </c>
      <c r="BR108" s="650">
        <f t="shared" si="196"/>
        <v>132195793</v>
      </c>
      <c r="BS108" s="471">
        <f t="shared" si="196"/>
        <v>111238489</v>
      </c>
      <c r="BT108" s="471">
        <f t="shared" si="196"/>
        <v>109567439</v>
      </c>
      <c r="BU108" s="471">
        <f t="shared" si="196"/>
        <v>127260314</v>
      </c>
      <c r="BV108" s="471">
        <f t="shared" ref="BV108:CS108" si="197">+SUM(BV109:BV113)</f>
        <v>98600967</v>
      </c>
      <c r="BW108" s="471">
        <f t="shared" si="197"/>
        <v>128518314</v>
      </c>
      <c r="BX108" s="471">
        <v>0</v>
      </c>
      <c r="BY108" s="471">
        <f t="shared" si="197"/>
        <v>0</v>
      </c>
      <c r="BZ108" s="472">
        <f t="shared" si="197"/>
        <v>0</v>
      </c>
      <c r="CA108" s="471">
        <f>+SUM(CA109:CA113)</f>
        <v>1123062912</v>
      </c>
      <c r="CB108" s="650">
        <f t="shared" si="197"/>
        <v>108566288</v>
      </c>
      <c r="CC108" s="650">
        <f t="shared" si="197"/>
        <v>78961214</v>
      </c>
      <c r="CD108" s="471">
        <f t="shared" si="197"/>
        <v>120061752</v>
      </c>
      <c r="CE108" s="471">
        <f t="shared" si="197"/>
        <v>119697175</v>
      </c>
      <c r="CF108" s="471">
        <f>+SUM(CF109:CF113)</f>
        <v>123264864</v>
      </c>
      <c r="CG108" s="471">
        <f t="shared" si="197"/>
        <v>113687993</v>
      </c>
      <c r="CH108" s="471">
        <f t="shared" si="197"/>
        <v>127260314</v>
      </c>
      <c r="CI108" s="471">
        <f t="shared" si="197"/>
        <v>98600967</v>
      </c>
      <c r="CJ108" s="471">
        <f t="shared" si="197"/>
        <v>127579076</v>
      </c>
      <c r="CK108" s="471">
        <f t="shared" si="197"/>
        <v>105383269</v>
      </c>
      <c r="CL108" s="471">
        <f t="shared" si="197"/>
        <v>0</v>
      </c>
      <c r="CM108" s="471">
        <f t="shared" si="197"/>
        <v>0</v>
      </c>
      <c r="CN108" s="471">
        <f t="shared" si="197"/>
        <v>1123062912</v>
      </c>
      <c r="CO108" s="650">
        <f t="shared" si="167"/>
        <v>190000000</v>
      </c>
      <c r="CP108" s="650">
        <f t="shared" si="197"/>
        <v>190000000</v>
      </c>
      <c r="CQ108" s="650">
        <f t="shared" si="197"/>
        <v>311486859</v>
      </c>
      <c r="CR108" s="650">
        <f t="shared" si="197"/>
        <v>10750229</v>
      </c>
      <c r="CS108" s="650">
        <f t="shared" si="197"/>
        <v>0</v>
      </c>
      <c r="CT108" s="652">
        <f t="shared" si="163"/>
        <v>0.88381336757781448</v>
      </c>
      <c r="CU108" s="653">
        <f t="shared" si="164"/>
        <v>0.69333647709900326</v>
      </c>
      <c r="CV108" s="901">
        <f>IFERROR(BN108/$BN$70,0)</f>
        <v>8.8532235253958064E-2</v>
      </c>
      <c r="CW108" s="1459"/>
      <c r="CX108" s="901">
        <f>IFERROR(BK108/$BK$70,0)</f>
        <v>0.15048353392648148</v>
      </c>
      <c r="CY108" s="1459"/>
      <c r="CZ108" s="900"/>
      <c r="DA108" s="900"/>
      <c r="DB108" s="479"/>
      <c r="DC108" s="480"/>
      <c r="DD108" s="481"/>
      <c r="DE108" s="482"/>
      <c r="DF108" s="481"/>
      <c r="DG108" s="482"/>
      <c r="DH108" s="483"/>
      <c r="DI108" s="484"/>
      <c r="DJ108" s="481"/>
      <c r="DK108" s="482"/>
      <c r="DL108" s="481"/>
      <c r="DN108" s="480"/>
      <c r="DO108" s="480"/>
      <c r="DP108" s="480"/>
      <c r="DQ108" s="480"/>
      <c r="DR108" s="480"/>
      <c r="DS108" s="486"/>
      <c r="DT108" s="480"/>
      <c r="DU108" s="480"/>
      <c r="DV108" s="480"/>
      <c r="DW108" s="480"/>
    </row>
    <row r="109" spans="1:128" s="157" customFormat="1" ht="18.75" customHeight="1" outlineLevel="2" thickBot="1" x14ac:dyDescent="0.3">
      <c r="A109" s="146"/>
      <c r="B109" s="1022" t="str">
        <f t="shared" si="108"/>
        <v>A-2-0-4-8-110</v>
      </c>
      <c r="C109" s="185" t="s">
        <v>537</v>
      </c>
      <c r="D109" s="175" t="s">
        <v>417</v>
      </c>
      <c r="E109" s="248" t="s">
        <v>426</v>
      </c>
      <c r="F109" s="163">
        <v>125000000</v>
      </c>
      <c r="G109" s="152"/>
      <c r="H109" s="151"/>
      <c r="I109" s="188"/>
      <c r="J109" s="155"/>
      <c r="K109" s="151"/>
      <c r="L109" s="153"/>
      <c r="M109" s="151"/>
      <c r="N109" s="153"/>
      <c r="O109" s="151"/>
      <c r="P109" s="154"/>
      <c r="Q109" s="153"/>
      <c r="R109" s="151"/>
      <c r="S109" s="188"/>
      <c r="T109" s="171"/>
      <c r="U109" s="171"/>
      <c r="V109" s="171"/>
      <c r="W109" s="171"/>
      <c r="X109" s="171"/>
      <c r="Y109" s="171"/>
      <c r="Z109" s="171"/>
      <c r="AA109" s="171"/>
      <c r="AB109" s="171"/>
      <c r="AC109" s="171"/>
      <c r="AD109" s="155"/>
      <c r="AE109" s="151">
        <f t="shared" ref="AE109:AF113" si="198">+G109+I109+K109+M109+O109+Q109+S109+U109+W109+Y109+AA109+AC109</f>
        <v>0</v>
      </c>
      <c r="AF109" s="151">
        <f t="shared" si="198"/>
        <v>0</v>
      </c>
      <c r="AG109" s="154"/>
      <c r="AH109" s="153"/>
      <c r="AI109" s="160">
        <f>+-AG109+AH109</f>
        <v>0</v>
      </c>
      <c r="AJ109" s="153"/>
      <c r="AK109" s="160">
        <f>+F109-AE109+AF109+AI109</f>
        <v>125000000</v>
      </c>
      <c r="AL109" s="151"/>
      <c r="AM109" s="573">
        <f t="shared" si="142"/>
        <v>125000000</v>
      </c>
      <c r="AN109" s="160">
        <f>+AK109-AL109</f>
        <v>125000000</v>
      </c>
      <c r="AO109" s="164">
        <v>125000000</v>
      </c>
      <c r="AP109" s="162">
        <v>0</v>
      </c>
      <c r="AQ109" s="160">
        <v>0</v>
      </c>
      <c r="AR109" s="160">
        <v>0</v>
      </c>
      <c r="AS109" s="160">
        <v>0</v>
      </c>
      <c r="AT109" s="160">
        <v>0</v>
      </c>
      <c r="AU109" s="160">
        <v>0</v>
      </c>
      <c r="AV109" s="172">
        <v>0</v>
      </c>
      <c r="AW109" s="172">
        <v>0</v>
      </c>
      <c r="AX109" s="172">
        <v>0</v>
      </c>
      <c r="AY109" s="160"/>
      <c r="AZ109" s="160"/>
      <c r="BA109" s="430">
        <f>+SUM(AO109:AZ109)</f>
        <v>125000000</v>
      </c>
      <c r="BB109" s="545">
        <v>14468061</v>
      </c>
      <c r="BC109" s="546">
        <v>5702890</v>
      </c>
      <c r="BD109" s="167">
        <v>10684711</v>
      </c>
      <c r="BE109" s="196">
        <v>5984910</v>
      </c>
      <c r="BF109" s="172">
        <v>12930194</v>
      </c>
      <c r="BG109" s="172">
        <v>5894569</v>
      </c>
      <c r="BH109" s="172">
        <v>18492289</v>
      </c>
      <c r="BI109" s="172">
        <v>4965484</v>
      </c>
      <c r="BJ109" s="172">
        <v>19538832</v>
      </c>
      <c r="BK109" s="172">
        <v>12463001</v>
      </c>
      <c r="BL109" s="172"/>
      <c r="BM109" s="510"/>
      <c r="BN109" s="160">
        <f>+SUM(BB109:BM109)</f>
        <v>111124941</v>
      </c>
      <c r="BO109" s="163">
        <v>14468061</v>
      </c>
      <c r="BP109" s="162">
        <v>5476530</v>
      </c>
      <c r="BQ109" s="160">
        <v>10911071</v>
      </c>
      <c r="BR109" s="183">
        <v>5984910</v>
      </c>
      <c r="BS109" s="170">
        <v>12930194</v>
      </c>
      <c r="BT109" s="170">
        <v>5894569</v>
      </c>
      <c r="BU109" s="170">
        <v>18492289</v>
      </c>
      <c r="BV109" s="170">
        <v>4965484</v>
      </c>
      <c r="BW109" s="170">
        <v>19538832</v>
      </c>
      <c r="BX109" s="170">
        <v>6000591</v>
      </c>
      <c r="BY109" s="170"/>
      <c r="BZ109" s="165"/>
      <c r="CA109" s="160">
        <f>+SUM(BO109:BZ109)</f>
        <v>104662531</v>
      </c>
      <c r="CB109" s="163">
        <v>14468061</v>
      </c>
      <c r="CC109" s="162">
        <v>5315766</v>
      </c>
      <c r="CD109" s="170">
        <v>10714951</v>
      </c>
      <c r="CE109" s="170">
        <v>5812738</v>
      </c>
      <c r="CF109" s="170">
        <v>13444442</v>
      </c>
      <c r="CG109" s="172">
        <v>5909377</v>
      </c>
      <c r="CH109" s="170">
        <v>18492289</v>
      </c>
      <c r="CI109" s="170">
        <v>4965484</v>
      </c>
      <c r="CJ109" s="170">
        <v>19457256</v>
      </c>
      <c r="CK109" s="170">
        <v>6082167</v>
      </c>
      <c r="CL109" s="170"/>
      <c r="CM109" s="189">
        <f>+SUM(CM110:CM114)</f>
        <v>0</v>
      </c>
      <c r="CN109" s="166">
        <f>+SUM(CB109:CM109)</f>
        <v>104662531</v>
      </c>
      <c r="CO109" s="163">
        <f t="shared" si="167"/>
        <v>0</v>
      </c>
      <c r="CP109" s="163">
        <f>+AN109-BA109</f>
        <v>0</v>
      </c>
      <c r="CQ109" s="163">
        <f>+BA109-BN109</f>
        <v>13875059</v>
      </c>
      <c r="CR109" s="163">
        <f>+BN109-CA109</f>
        <v>6462410</v>
      </c>
      <c r="CS109" s="163">
        <f>+CA109-CN109</f>
        <v>0</v>
      </c>
      <c r="CT109" s="272">
        <f t="shared" si="163"/>
        <v>1</v>
      </c>
      <c r="CU109" s="273">
        <f t="shared" si="164"/>
        <v>0.88899952800000004</v>
      </c>
      <c r="CV109" s="891"/>
      <c r="CW109" s="1459"/>
      <c r="CX109" s="891"/>
      <c r="CY109" s="1459"/>
      <c r="CZ109" s="903">
        <f>IFERROR(BK109/$BK$108,0)</f>
        <v>0.10916399377091715</v>
      </c>
      <c r="DA109" s="1468">
        <f>+SUM(CZ109:CZ113)</f>
        <v>1</v>
      </c>
      <c r="DB109" s="840"/>
      <c r="DC109" s="830">
        <v>125000000</v>
      </c>
      <c r="DD109" s="830">
        <f>+DC109-AN109</f>
        <v>0</v>
      </c>
      <c r="DE109" s="830">
        <v>125000000</v>
      </c>
      <c r="DF109" s="831">
        <f>+DE109-BA109</f>
        <v>0</v>
      </c>
      <c r="DG109" s="830">
        <v>111124941</v>
      </c>
      <c r="DH109" s="832">
        <f>+DG109-BN109</f>
        <v>0</v>
      </c>
      <c r="DI109" s="830">
        <v>104662531</v>
      </c>
      <c r="DJ109" s="831">
        <f>+DI109-CA109</f>
        <v>0</v>
      </c>
      <c r="DK109" s="830">
        <v>104662531</v>
      </c>
      <c r="DL109" s="831">
        <f>+DK109-CN109</f>
        <v>0</v>
      </c>
      <c r="DM109" s="841"/>
      <c r="DN109" s="158"/>
      <c r="DO109" s="158"/>
      <c r="DP109" s="319">
        <v>125000000</v>
      </c>
      <c r="DQ109" s="319">
        <f>+DC109-DP109</f>
        <v>0</v>
      </c>
      <c r="DR109" s="319">
        <v>74157624</v>
      </c>
      <c r="DS109" s="319">
        <f>+DR109-DG109</f>
        <v>-36967317</v>
      </c>
      <c r="DT109" s="319">
        <v>74157624</v>
      </c>
      <c r="DU109" s="319">
        <f>+DT109-DI109</f>
        <v>-30504907</v>
      </c>
      <c r="DV109" s="319">
        <v>74157624</v>
      </c>
      <c r="DW109" s="319">
        <f>+DV109-DK109</f>
        <v>-30504907</v>
      </c>
      <c r="DX109" s="841"/>
    </row>
    <row r="110" spans="1:128" s="146" customFormat="1" ht="18.75" customHeight="1" outlineLevel="2" thickBot="1" x14ac:dyDescent="0.3">
      <c r="B110" s="1022" t="str">
        <f t="shared" si="108"/>
        <v>A-2-0-4-8-210</v>
      </c>
      <c r="C110" s="185" t="s">
        <v>538</v>
      </c>
      <c r="D110" s="175" t="s">
        <v>417</v>
      </c>
      <c r="E110" s="248" t="s">
        <v>427</v>
      </c>
      <c r="F110" s="163">
        <v>900000000</v>
      </c>
      <c r="G110" s="161"/>
      <c r="H110" s="160"/>
      <c r="I110" s="183"/>
      <c r="J110" s="165"/>
      <c r="K110" s="160"/>
      <c r="L110" s="162"/>
      <c r="M110" s="160"/>
      <c r="N110" s="153"/>
      <c r="O110" s="151"/>
      <c r="P110" s="154"/>
      <c r="Q110" s="162"/>
      <c r="R110" s="160"/>
      <c r="S110" s="183"/>
      <c r="T110" s="170"/>
      <c r="U110" s="170"/>
      <c r="V110" s="170"/>
      <c r="W110" s="170"/>
      <c r="X110" s="170"/>
      <c r="Y110" s="170"/>
      <c r="Z110" s="170"/>
      <c r="AA110" s="170"/>
      <c r="AB110" s="170"/>
      <c r="AC110" s="170"/>
      <c r="AD110" s="165"/>
      <c r="AE110" s="160">
        <f t="shared" si="198"/>
        <v>0</v>
      </c>
      <c r="AF110" s="160">
        <f t="shared" si="198"/>
        <v>0</v>
      </c>
      <c r="AG110" s="163"/>
      <c r="AH110" s="162"/>
      <c r="AI110" s="160">
        <f>+-AG110+AH110</f>
        <v>0</v>
      </c>
      <c r="AJ110" s="162"/>
      <c r="AK110" s="167">
        <f>+F110-AE110+AF110+AI110</f>
        <v>900000000</v>
      </c>
      <c r="AL110" s="160"/>
      <c r="AM110" s="509">
        <f t="shared" si="142"/>
        <v>871000000</v>
      </c>
      <c r="AN110" s="167">
        <f>+AK110-AL110</f>
        <v>900000000</v>
      </c>
      <c r="AO110" s="164">
        <v>871000000</v>
      </c>
      <c r="AP110" s="162">
        <v>0</v>
      </c>
      <c r="AQ110" s="160">
        <v>0</v>
      </c>
      <c r="AR110" s="160">
        <v>0</v>
      </c>
      <c r="AS110" s="160">
        <v>0</v>
      </c>
      <c r="AT110" s="160">
        <v>0</v>
      </c>
      <c r="AU110" s="160">
        <v>0</v>
      </c>
      <c r="AV110" s="172">
        <v>0</v>
      </c>
      <c r="AW110" s="172">
        <v>0</v>
      </c>
      <c r="AX110" s="172">
        <v>0</v>
      </c>
      <c r="AY110" s="160"/>
      <c r="AZ110" s="160"/>
      <c r="BA110" s="430">
        <f>+SUM(AO110:AZ110)</f>
        <v>871000000</v>
      </c>
      <c r="BB110" s="545">
        <v>71472238</v>
      </c>
      <c r="BC110" s="546">
        <v>51195971</v>
      </c>
      <c r="BD110" s="167">
        <v>67601090</v>
      </c>
      <c r="BE110" s="196">
        <v>67102022</v>
      </c>
      <c r="BF110" s="172">
        <v>59482993</v>
      </c>
      <c r="BG110" s="172">
        <v>81712683</v>
      </c>
      <c r="BH110" s="172">
        <v>63252866</v>
      </c>
      <c r="BI110" s="172">
        <v>68454578</v>
      </c>
      <c r="BJ110" s="172">
        <v>75086366</v>
      </c>
      <c r="BK110" s="172">
        <v>71689439</v>
      </c>
      <c r="BL110" s="172"/>
      <c r="BM110" s="510"/>
      <c r="BN110" s="160">
        <f>+SUM(BB110:BM110)</f>
        <v>677050246</v>
      </c>
      <c r="BO110" s="163">
        <v>71472238</v>
      </c>
      <c r="BP110" s="162">
        <v>46723261</v>
      </c>
      <c r="BQ110" s="160">
        <v>72073800</v>
      </c>
      <c r="BR110" s="183">
        <v>67102022</v>
      </c>
      <c r="BS110" s="170">
        <v>59482993</v>
      </c>
      <c r="BT110" s="170">
        <v>81712683</v>
      </c>
      <c r="BU110" s="170">
        <v>63252866</v>
      </c>
      <c r="BV110" s="170">
        <v>68454578</v>
      </c>
      <c r="BW110" s="170">
        <v>75086366</v>
      </c>
      <c r="BX110" s="170">
        <v>69242417</v>
      </c>
      <c r="BY110" s="170"/>
      <c r="BZ110" s="165"/>
      <c r="CA110" s="160">
        <f>+SUM(BO110:BZ110)</f>
        <v>674603224</v>
      </c>
      <c r="CB110" s="163">
        <v>68737298</v>
      </c>
      <c r="CC110" s="183">
        <v>49013294</v>
      </c>
      <c r="CD110" s="170">
        <v>69411915</v>
      </c>
      <c r="CE110" s="170">
        <v>66372606</v>
      </c>
      <c r="CF110" s="170">
        <v>59715387</v>
      </c>
      <c r="CG110" s="172">
        <v>85316497</v>
      </c>
      <c r="CH110" s="170">
        <v>63252866</v>
      </c>
      <c r="CI110" s="170">
        <v>68454578</v>
      </c>
      <c r="CJ110" s="170">
        <v>74447124</v>
      </c>
      <c r="CK110" s="170">
        <v>69881659</v>
      </c>
      <c r="CL110" s="170"/>
      <c r="CM110" s="189">
        <f>+SUM(CM111:CM115)</f>
        <v>0</v>
      </c>
      <c r="CN110" s="166">
        <f>+SUM(CB110:CM110)</f>
        <v>674603224</v>
      </c>
      <c r="CO110" s="163">
        <f t="shared" si="167"/>
        <v>29000000</v>
      </c>
      <c r="CP110" s="163">
        <f>+AN110-BA110</f>
        <v>29000000</v>
      </c>
      <c r="CQ110" s="163">
        <f>+BA110-BN110</f>
        <v>193949754</v>
      </c>
      <c r="CR110" s="163">
        <f>+BN110-CA110</f>
        <v>2447022</v>
      </c>
      <c r="CS110" s="163">
        <f>+CA110-CN110</f>
        <v>0</v>
      </c>
      <c r="CT110" s="272">
        <f t="shared" si="163"/>
        <v>0.96777777777777774</v>
      </c>
      <c r="CU110" s="273">
        <f t="shared" si="164"/>
        <v>0.75227805111111112</v>
      </c>
      <c r="CV110" s="891"/>
      <c r="CW110" s="1459"/>
      <c r="CX110" s="891"/>
      <c r="CY110" s="1459"/>
      <c r="CZ110" s="903">
        <f>IFERROR(BK110/$BK$108,0)</f>
        <v>0.62793106350842343</v>
      </c>
      <c r="DA110" s="1459"/>
      <c r="DB110" s="840"/>
      <c r="DC110" s="830">
        <v>900000000</v>
      </c>
      <c r="DD110" s="830">
        <f>+DC110-AN110</f>
        <v>0</v>
      </c>
      <c r="DE110" s="830">
        <v>871000000</v>
      </c>
      <c r="DF110" s="831">
        <f>+DE110-BA110</f>
        <v>0</v>
      </c>
      <c r="DG110" s="830">
        <v>677050246</v>
      </c>
      <c r="DH110" s="832">
        <f>+DG110-BN110</f>
        <v>0</v>
      </c>
      <c r="DI110" s="830">
        <v>674603224</v>
      </c>
      <c r="DJ110" s="831">
        <f>+DI110-CA110</f>
        <v>0</v>
      </c>
      <c r="DK110" s="830">
        <v>674603224</v>
      </c>
      <c r="DL110" s="831">
        <f>+DK110-CN110</f>
        <v>0</v>
      </c>
      <c r="DM110" s="833"/>
      <c r="DN110" s="168"/>
      <c r="DO110" s="168"/>
      <c r="DP110" s="319">
        <v>900000000</v>
      </c>
      <c r="DQ110" s="319">
        <f>+DC110-DP110</f>
        <v>0</v>
      </c>
      <c r="DR110" s="319">
        <v>461819863</v>
      </c>
      <c r="DS110" s="319">
        <f>+DR110-DG110</f>
        <v>-215230383</v>
      </c>
      <c r="DT110" s="319">
        <v>461819863</v>
      </c>
      <c r="DU110" s="319">
        <f>+DT110-DI110</f>
        <v>-212783361</v>
      </c>
      <c r="DV110" s="319">
        <v>461819863</v>
      </c>
      <c r="DW110" s="319">
        <f>+DV110-DK110</f>
        <v>-212783361</v>
      </c>
      <c r="DX110" s="833"/>
    </row>
    <row r="111" spans="1:128" s="146" customFormat="1" ht="18.75" customHeight="1" outlineLevel="2" thickBot="1" x14ac:dyDescent="0.3">
      <c r="B111" s="1022" t="str">
        <f t="shared" si="108"/>
        <v>A-2-0-4-8-310</v>
      </c>
      <c r="C111" s="185" t="s">
        <v>539</v>
      </c>
      <c r="D111" s="175" t="s">
        <v>417</v>
      </c>
      <c r="E111" s="248" t="s">
        <v>428</v>
      </c>
      <c r="F111" s="163">
        <v>300000</v>
      </c>
      <c r="G111" s="161"/>
      <c r="H111" s="160"/>
      <c r="I111" s="183"/>
      <c r="J111" s="165"/>
      <c r="K111" s="160"/>
      <c r="L111" s="162"/>
      <c r="M111" s="160"/>
      <c r="N111" s="153"/>
      <c r="O111" s="151"/>
      <c r="P111" s="154"/>
      <c r="Q111" s="162"/>
      <c r="R111" s="160"/>
      <c r="S111" s="183"/>
      <c r="T111" s="170"/>
      <c r="U111" s="170"/>
      <c r="V111" s="170"/>
      <c r="W111" s="170"/>
      <c r="X111" s="170"/>
      <c r="Y111" s="170"/>
      <c r="Z111" s="170"/>
      <c r="AA111" s="170"/>
      <c r="AB111" s="170"/>
      <c r="AC111" s="170"/>
      <c r="AD111" s="165"/>
      <c r="AE111" s="160">
        <f t="shared" si="198"/>
        <v>0</v>
      </c>
      <c r="AF111" s="160">
        <f t="shared" si="198"/>
        <v>0</v>
      </c>
      <c r="AG111" s="163"/>
      <c r="AH111" s="162"/>
      <c r="AI111" s="160">
        <f>+-AG111+AH111</f>
        <v>0</v>
      </c>
      <c r="AJ111" s="162"/>
      <c r="AK111" s="167">
        <f>+F111-AE111+AF111+AI111</f>
        <v>300000</v>
      </c>
      <c r="AL111" s="160"/>
      <c r="AM111" s="509">
        <f t="shared" si="142"/>
        <v>300000</v>
      </c>
      <c r="AN111" s="167">
        <f>+AK111-AL111</f>
        <v>300000</v>
      </c>
      <c r="AO111" s="164">
        <v>300000</v>
      </c>
      <c r="AP111" s="162">
        <v>0</v>
      </c>
      <c r="AQ111" s="160">
        <v>0</v>
      </c>
      <c r="AR111" s="160">
        <v>0</v>
      </c>
      <c r="AS111" s="160">
        <v>0</v>
      </c>
      <c r="AT111" s="160">
        <v>0</v>
      </c>
      <c r="AU111" s="160">
        <v>0</v>
      </c>
      <c r="AV111" s="172">
        <v>0</v>
      </c>
      <c r="AW111" s="172">
        <v>0</v>
      </c>
      <c r="AX111" s="172">
        <v>0</v>
      </c>
      <c r="AY111" s="160"/>
      <c r="AZ111" s="160"/>
      <c r="BA111" s="430">
        <f>+SUM(AO111:AZ111)</f>
        <v>300000</v>
      </c>
      <c r="BB111" s="545">
        <v>62624</v>
      </c>
      <c r="BC111" s="546">
        <v>32005</v>
      </c>
      <c r="BD111" s="167">
        <v>6154</v>
      </c>
      <c r="BE111" s="196">
        <v>4225</v>
      </c>
      <c r="BF111" s="172">
        <v>8308</v>
      </c>
      <c r="BG111" s="172">
        <v>9312</v>
      </c>
      <c r="BH111" s="172">
        <v>29963</v>
      </c>
      <c r="BI111" s="172">
        <v>27854</v>
      </c>
      <c r="BJ111" s="172">
        <v>9044</v>
      </c>
      <c r="BK111" s="172">
        <v>10442</v>
      </c>
      <c r="BL111" s="172"/>
      <c r="BM111" s="510"/>
      <c r="BN111" s="160">
        <f>+SUM(BB111:BM111)</f>
        <v>199931</v>
      </c>
      <c r="BO111" s="163">
        <v>62624</v>
      </c>
      <c r="BP111" s="162">
        <v>32005</v>
      </c>
      <c r="BQ111" s="160">
        <v>6154</v>
      </c>
      <c r="BR111" s="183">
        <v>4225</v>
      </c>
      <c r="BS111" s="170">
        <v>8308</v>
      </c>
      <c r="BT111" s="170">
        <v>9312</v>
      </c>
      <c r="BU111" s="170">
        <v>29963</v>
      </c>
      <c r="BV111" s="170">
        <v>27854</v>
      </c>
      <c r="BW111" s="170">
        <v>9044</v>
      </c>
      <c r="BX111" s="170">
        <v>10442</v>
      </c>
      <c r="BY111" s="170"/>
      <c r="BZ111" s="165"/>
      <c r="CA111" s="160">
        <f>+SUM(BO111:BZ111)</f>
        <v>199931</v>
      </c>
      <c r="CB111" s="163">
        <v>58441</v>
      </c>
      <c r="CC111" s="183">
        <v>36188</v>
      </c>
      <c r="CD111" s="170">
        <v>6154</v>
      </c>
      <c r="CE111" s="170">
        <v>4225</v>
      </c>
      <c r="CF111" s="170">
        <v>8308</v>
      </c>
      <c r="CG111" s="172">
        <v>9312</v>
      </c>
      <c r="CH111" s="170">
        <v>29963</v>
      </c>
      <c r="CI111" s="170">
        <v>27854</v>
      </c>
      <c r="CJ111" s="170">
        <v>9044</v>
      </c>
      <c r="CK111" s="170">
        <v>10442</v>
      </c>
      <c r="CL111" s="170"/>
      <c r="CM111" s="189">
        <f>+SUM(CM112:CM116)</f>
        <v>0</v>
      </c>
      <c r="CN111" s="166">
        <f>+SUM(CB111:CM111)</f>
        <v>199931</v>
      </c>
      <c r="CO111" s="163">
        <f t="shared" si="167"/>
        <v>0</v>
      </c>
      <c r="CP111" s="163">
        <f>+AN111-BA111</f>
        <v>0</v>
      </c>
      <c r="CQ111" s="163">
        <f>+BA111-BN111</f>
        <v>100069</v>
      </c>
      <c r="CR111" s="163">
        <f>+BN111-CA111</f>
        <v>0</v>
      </c>
      <c r="CS111" s="163">
        <f>+CA111-CN111</f>
        <v>0</v>
      </c>
      <c r="CT111" s="272">
        <f t="shared" si="163"/>
        <v>1</v>
      </c>
      <c r="CU111" s="273">
        <f t="shared" si="164"/>
        <v>0.66643666666666668</v>
      </c>
      <c r="CV111" s="891"/>
      <c r="CW111" s="1459"/>
      <c r="CX111" s="891"/>
      <c r="CY111" s="1459"/>
      <c r="CZ111" s="903">
        <f>IFERROR(BK111/$BK$108,0)</f>
        <v>9.1461953903070124E-5</v>
      </c>
      <c r="DA111" s="1459"/>
      <c r="DB111" s="840"/>
      <c r="DC111" s="830">
        <v>300000</v>
      </c>
      <c r="DD111" s="830">
        <f>+DC111-AN111</f>
        <v>0</v>
      </c>
      <c r="DE111" s="830">
        <v>300000</v>
      </c>
      <c r="DF111" s="831">
        <f>+DE111-BA111</f>
        <v>0</v>
      </c>
      <c r="DG111" s="830">
        <v>199931</v>
      </c>
      <c r="DH111" s="832">
        <f>+DG111-BN111</f>
        <v>0</v>
      </c>
      <c r="DI111" s="830">
        <v>199931</v>
      </c>
      <c r="DJ111" s="831">
        <f>+DI111-CA111</f>
        <v>0</v>
      </c>
      <c r="DK111" s="830">
        <v>199931</v>
      </c>
      <c r="DL111" s="831">
        <f>+DK111-CN111</f>
        <v>0</v>
      </c>
      <c r="DM111" s="833"/>
      <c r="DN111" s="168"/>
      <c r="DO111" s="168"/>
      <c r="DP111" s="319">
        <v>300000</v>
      </c>
      <c r="DQ111" s="319">
        <f>+DC111-DP111</f>
        <v>0</v>
      </c>
      <c r="DR111" s="319">
        <v>152591</v>
      </c>
      <c r="DS111" s="319">
        <f>+DR111-DG111</f>
        <v>-47340</v>
      </c>
      <c r="DT111" s="319">
        <v>152591</v>
      </c>
      <c r="DU111" s="319">
        <f>+DT111-DI111</f>
        <v>-47340</v>
      </c>
      <c r="DV111" s="319">
        <v>152591</v>
      </c>
      <c r="DW111" s="319">
        <f>+DV111-DK111</f>
        <v>-47340</v>
      </c>
      <c r="DX111" s="833"/>
    </row>
    <row r="112" spans="1:128" s="146" customFormat="1" ht="18.75" customHeight="1" outlineLevel="2" thickBot="1" x14ac:dyDescent="0.3">
      <c r="B112" s="1022" t="str">
        <f t="shared" si="108"/>
        <v>A-2-0-4-8-510</v>
      </c>
      <c r="C112" s="185" t="s">
        <v>540</v>
      </c>
      <c r="D112" s="175" t="s">
        <v>417</v>
      </c>
      <c r="E112" s="248" t="s">
        <v>429</v>
      </c>
      <c r="F112" s="163">
        <v>190000000</v>
      </c>
      <c r="G112" s="161"/>
      <c r="H112" s="160"/>
      <c r="I112" s="183"/>
      <c r="J112" s="165"/>
      <c r="K112" s="160"/>
      <c r="L112" s="162"/>
      <c r="M112" s="160"/>
      <c r="N112" s="153"/>
      <c r="O112" s="151"/>
      <c r="P112" s="154"/>
      <c r="Q112" s="162"/>
      <c r="R112" s="160"/>
      <c r="S112" s="183"/>
      <c r="T112" s="170"/>
      <c r="U112" s="170"/>
      <c r="V112" s="170"/>
      <c r="W112" s="170"/>
      <c r="X112" s="170"/>
      <c r="Y112" s="170"/>
      <c r="Z112" s="170"/>
      <c r="AA112" s="170"/>
      <c r="AB112" s="170"/>
      <c r="AC112" s="170"/>
      <c r="AD112" s="165"/>
      <c r="AE112" s="160">
        <f t="shared" si="198"/>
        <v>0</v>
      </c>
      <c r="AF112" s="160">
        <f t="shared" si="198"/>
        <v>0</v>
      </c>
      <c r="AG112" s="163"/>
      <c r="AH112" s="162"/>
      <c r="AI112" s="160">
        <f>+-AG112+AH112</f>
        <v>0</v>
      </c>
      <c r="AJ112" s="162"/>
      <c r="AK112" s="167">
        <f>+F112-AE112+AF112+AI112</f>
        <v>190000000</v>
      </c>
      <c r="AL112" s="160"/>
      <c r="AM112" s="509">
        <f t="shared" si="142"/>
        <v>179000000</v>
      </c>
      <c r="AN112" s="167">
        <f>+AK112-AL112</f>
        <v>190000000</v>
      </c>
      <c r="AO112" s="855">
        <v>179000000</v>
      </c>
      <c r="AP112" s="162">
        <v>0</v>
      </c>
      <c r="AQ112" s="160">
        <v>0</v>
      </c>
      <c r="AR112" s="160">
        <v>0</v>
      </c>
      <c r="AS112" s="160">
        <v>0</v>
      </c>
      <c r="AT112" s="160">
        <v>0</v>
      </c>
      <c r="AU112" s="160">
        <v>0</v>
      </c>
      <c r="AV112" s="172">
        <v>0</v>
      </c>
      <c r="AW112" s="172">
        <v>0</v>
      </c>
      <c r="AX112" s="172">
        <v>0</v>
      </c>
      <c r="AY112" s="160"/>
      <c r="AZ112" s="160"/>
      <c r="BA112" s="430">
        <f>+SUM(AO112:AZ112)</f>
        <v>179000000</v>
      </c>
      <c r="BB112" s="545">
        <v>9336853</v>
      </c>
      <c r="BC112" s="546">
        <v>12888055</v>
      </c>
      <c r="BD112" s="167">
        <v>2071699</v>
      </c>
      <c r="BE112" s="196">
        <v>36815566</v>
      </c>
      <c r="BF112" s="172">
        <v>13416562</v>
      </c>
      <c r="BG112" s="172">
        <v>964627</v>
      </c>
      <c r="BH112" s="172">
        <v>25466790</v>
      </c>
      <c r="BI112" s="172">
        <v>11735095</v>
      </c>
      <c r="BJ112" s="859">
        <v>12612777</v>
      </c>
      <c r="BK112" s="172">
        <v>13081793</v>
      </c>
      <c r="BL112" s="172"/>
      <c r="BM112" s="510"/>
      <c r="BN112" s="160">
        <f>+SUM(BB112:BM112)</f>
        <v>138389817</v>
      </c>
      <c r="BO112" s="163">
        <v>9336853</v>
      </c>
      <c r="BP112" s="162">
        <v>12888055</v>
      </c>
      <c r="BQ112" s="160">
        <v>2071699</v>
      </c>
      <c r="BR112" s="183">
        <v>36815566</v>
      </c>
      <c r="BS112" s="170">
        <v>13416562</v>
      </c>
      <c r="BT112" s="170">
        <v>964627</v>
      </c>
      <c r="BU112" s="170">
        <v>25466790</v>
      </c>
      <c r="BV112" s="170">
        <v>10708525</v>
      </c>
      <c r="BW112" s="170">
        <v>12612777</v>
      </c>
      <c r="BX112" s="170">
        <v>12858190</v>
      </c>
      <c r="BY112" s="170"/>
      <c r="BZ112" s="165"/>
      <c r="CA112" s="160">
        <f>+SUM(BO112:BZ112)</f>
        <v>137139644</v>
      </c>
      <c r="CB112" s="163">
        <v>9336853</v>
      </c>
      <c r="CC112" s="183">
        <v>962890</v>
      </c>
      <c r="CD112" s="170">
        <v>13996864</v>
      </c>
      <c r="CE112" s="170">
        <v>25033901</v>
      </c>
      <c r="CF112" s="170">
        <v>24993524</v>
      </c>
      <c r="CG112" s="172">
        <v>1169330</v>
      </c>
      <c r="CH112" s="170">
        <v>25466790</v>
      </c>
      <c r="CI112" s="170">
        <v>10708525</v>
      </c>
      <c r="CJ112" s="170">
        <v>12612777</v>
      </c>
      <c r="CK112" s="170">
        <v>12858190</v>
      </c>
      <c r="CL112" s="170"/>
      <c r="CM112" s="189">
        <f>+SUM(CM113:CM117)</f>
        <v>0</v>
      </c>
      <c r="CN112" s="166">
        <f>+SUM(CB112:CM112)</f>
        <v>137139644</v>
      </c>
      <c r="CO112" s="163">
        <f t="shared" si="167"/>
        <v>11000000</v>
      </c>
      <c r="CP112" s="163">
        <f>+AN112-BA112</f>
        <v>11000000</v>
      </c>
      <c r="CQ112" s="163">
        <f>+BA112-BN112</f>
        <v>40610183</v>
      </c>
      <c r="CR112" s="163">
        <f>+BN112-CA112</f>
        <v>1250173</v>
      </c>
      <c r="CS112" s="163">
        <f>+CA112-CN112</f>
        <v>0</v>
      </c>
      <c r="CT112" s="272">
        <f t="shared" si="163"/>
        <v>0.94210526315789478</v>
      </c>
      <c r="CU112" s="273">
        <f t="shared" si="164"/>
        <v>0.72836745789473689</v>
      </c>
      <c r="CV112" s="891"/>
      <c r="CW112" s="1459"/>
      <c r="CX112" s="891"/>
      <c r="CY112" s="1459"/>
      <c r="CZ112" s="903">
        <f>IFERROR(BK112/$BK$108,0)</f>
        <v>0.11458402110089115</v>
      </c>
      <c r="DA112" s="1459"/>
      <c r="DB112" s="840"/>
      <c r="DC112" s="830">
        <v>190000000</v>
      </c>
      <c r="DD112" s="830">
        <f>+DC112-AN112</f>
        <v>0</v>
      </c>
      <c r="DE112" s="830">
        <v>179000000</v>
      </c>
      <c r="DF112" s="831">
        <f>+DE112-BA112</f>
        <v>0</v>
      </c>
      <c r="DG112" s="830">
        <v>138389817</v>
      </c>
      <c r="DH112" s="832">
        <f>+DG112-BN112</f>
        <v>0</v>
      </c>
      <c r="DI112" s="830">
        <v>137139644</v>
      </c>
      <c r="DJ112" s="831">
        <f>+DI112-CA112</f>
        <v>0</v>
      </c>
      <c r="DK112" s="830">
        <v>137139644</v>
      </c>
      <c r="DL112" s="831">
        <f>+DK112-CN112</f>
        <v>0</v>
      </c>
      <c r="DM112" s="833"/>
      <c r="DN112" s="168"/>
      <c r="DO112" s="168"/>
      <c r="DP112" s="319">
        <v>190000000</v>
      </c>
      <c r="DQ112" s="319">
        <f>+DC112-DP112</f>
        <v>0</v>
      </c>
      <c r="DR112" s="319">
        <v>100976752</v>
      </c>
      <c r="DS112" s="319">
        <f>+DR112-DG112</f>
        <v>-37413065</v>
      </c>
      <c r="DT112" s="319">
        <v>100966152</v>
      </c>
      <c r="DU112" s="319">
        <f>+DT112-DI112</f>
        <v>-36173492</v>
      </c>
      <c r="DV112" s="319">
        <v>100966152</v>
      </c>
      <c r="DW112" s="319">
        <f>+DV112-DK112</f>
        <v>-36173492</v>
      </c>
      <c r="DX112" s="833"/>
    </row>
    <row r="113" spans="1:128" s="146" customFormat="1" ht="18.75" customHeight="1" outlineLevel="2" thickBot="1" x14ac:dyDescent="0.3">
      <c r="B113" s="1022" t="str">
        <f t="shared" si="108"/>
        <v>A-2-0-4-8-610</v>
      </c>
      <c r="C113" s="185" t="s">
        <v>541</v>
      </c>
      <c r="D113" s="175" t="s">
        <v>417</v>
      </c>
      <c r="E113" s="248" t="s">
        <v>430</v>
      </c>
      <c r="F113" s="163">
        <v>420000000</v>
      </c>
      <c r="G113" s="161"/>
      <c r="H113" s="160"/>
      <c r="I113" s="183"/>
      <c r="J113" s="165"/>
      <c r="K113" s="160"/>
      <c r="L113" s="162"/>
      <c r="M113" s="160"/>
      <c r="N113" s="153"/>
      <c r="O113" s="151"/>
      <c r="P113" s="154"/>
      <c r="Q113" s="162"/>
      <c r="R113" s="160"/>
      <c r="S113" s="183"/>
      <c r="T113" s="170"/>
      <c r="U113" s="170"/>
      <c r="V113" s="170"/>
      <c r="W113" s="170"/>
      <c r="X113" s="170"/>
      <c r="Y113" s="170"/>
      <c r="Z113" s="170"/>
      <c r="AA113" s="170"/>
      <c r="AB113" s="170"/>
      <c r="AC113" s="170"/>
      <c r="AD113" s="165"/>
      <c r="AE113" s="160">
        <f t="shared" si="198"/>
        <v>0</v>
      </c>
      <c r="AF113" s="160">
        <f t="shared" si="198"/>
        <v>0</v>
      </c>
      <c r="AG113" s="163"/>
      <c r="AH113" s="162"/>
      <c r="AI113" s="160">
        <f>+-AG113+AH113</f>
        <v>0</v>
      </c>
      <c r="AJ113" s="162"/>
      <c r="AK113" s="167">
        <f>+F113-AE113+AF113+AI113</f>
        <v>420000000</v>
      </c>
      <c r="AL113" s="160"/>
      <c r="AM113" s="509">
        <f t="shared" si="142"/>
        <v>270000000</v>
      </c>
      <c r="AN113" s="167">
        <f>+AK113-AL113</f>
        <v>420000000</v>
      </c>
      <c r="AO113" s="164">
        <v>270000000</v>
      </c>
      <c r="AP113" s="162">
        <v>0</v>
      </c>
      <c r="AQ113" s="160">
        <v>0</v>
      </c>
      <c r="AR113" s="160">
        <v>0</v>
      </c>
      <c r="AS113" s="160">
        <v>0</v>
      </c>
      <c r="AT113" s="160">
        <v>0</v>
      </c>
      <c r="AU113" s="160">
        <v>0</v>
      </c>
      <c r="AV113" s="172">
        <v>0</v>
      </c>
      <c r="AW113" s="172">
        <v>0</v>
      </c>
      <c r="AX113" s="172">
        <v>0</v>
      </c>
      <c r="AY113" s="160"/>
      <c r="AZ113" s="160"/>
      <c r="BA113" s="430">
        <f>+SUM(AO113:AZ113)</f>
        <v>270000000</v>
      </c>
      <c r="BB113" s="545">
        <v>16074878</v>
      </c>
      <c r="BC113" s="546">
        <v>23607187</v>
      </c>
      <c r="BD113" s="167">
        <v>26033149</v>
      </c>
      <c r="BE113" s="196">
        <v>22289070</v>
      </c>
      <c r="BF113" s="172">
        <v>25400432</v>
      </c>
      <c r="BG113" s="172">
        <v>20986248</v>
      </c>
      <c r="BH113" s="172">
        <v>20018406</v>
      </c>
      <c r="BI113" s="172">
        <v>14444526</v>
      </c>
      <c r="BJ113" s="172">
        <v>21271295</v>
      </c>
      <c r="BK113" s="172">
        <v>16923015</v>
      </c>
      <c r="BL113" s="172"/>
      <c r="BM113" s="510"/>
      <c r="BN113" s="160">
        <f>+SUM(BB113:BM113)</f>
        <v>207048206</v>
      </c>
      <c r="BO113" s="163">
        <v>16074878</v>
      </c>
      <c r="BP113" s="162">
        <v>23523833</v>
      </c>
      <c r="BQ113" s="160">
        <v>26116503</v>
      </c>
      <c r="BR113" s="183">
        <v>22289070</v>
      </c>
      <c r="BS113" s="170">
        <v>25400432</v>
      </c>
      <c r="BT113" s="170">
        <v>20986248</v>
      </c>
      <c r="BU113" s="170">
        <v>20018406</v>
      </c>
      <c r="BV113" s="170">
        <v>14444526</v>
      </c>
      <c r="BW113" s="170">
        <v>21271295</v>
      </c>
      <c r="BX113" s="170">
        <v>16332391</v>
      </c>
      <c r="BY113" s="170"/>
      <c r="BZ113" s="165"/>
      <c r="CA113" s="160">
        <f>+SUM(BO113:BZ113)</f>
        <v>206457582</v>
      </c>
      <c r="CB113" s="163">
        <v>15965635</v>
      </c>
      <c r="CC113" s="183">
        <v>23633076</v>
      </c>
      <c r="CD113" s="170">
        <v>25931868</v>
      </c>
      <c r="CE113" s="170">
        <v>22473705</v>
      </c>
      <c r="CF113" s="170">
        <v>25103203</v>
      </c>
      <c r="CG113" s="172">
        <v>21283477</v>
      </c>
      <c r="CH113" s="170">
        <v>20018406</v>
      </c>
      <c r="CI113" s="170">
        <v>14444526</v>
      </c>
      <c r="CJ113" s="170">
        <v>21052875</v>
      </c>
      <c r="CK113" s="170">
        <v>16550811</v>
      </c>
      <c r="CL113" s="170"/>
      <c r="CM113" s="189">
        <f>+SUM(CM114:CM118)</f>
        <v>0</v>
      </c>
      <c r="CN113" s="166">
        <f>+SUM(CB113:CM113)</f>
        <v>206457582</v>
      </c>
      <c r="CO113" s="163">
        <f t="shared" si="167"/>
        <v>150000000</v>
      </c>
      <c r="CP113" s="163">
        <f>+AK113-BA113</f>
        <v>150000000</v>
      </c>
      <c r="CQ113" s="163">
        <f>+BA113-BN113</f>
        <v>62951794</v>
      </c>
      <c r="CR113" s="163">
        <f>+BN113-CA113</f>
        <v>590624</v>
      </c>
      <c r="CS113" s="163">
        <f>+CA113-CN113</f>
        <v>0</v>
      </c>
      <c r="CT113" s="272">
        <f t="shared" si="163"/>
        <v>0.6428571428571429</v>
      </c>
      <c r="CU113" s="273">
        <f t="shared" si="164"/>
        <v>0.49297191904761906</v>
      </c>
      <c r="CV113" s="891"/>
      <c r="CW113" s="1459"/>
      <c r="CX113" s="891"/>
      <c r="CY113" s="1459"/>
      <c r="CZ113" s="903">
        <f>IFERROR(BK113/$BK$108,0)</f>
        <v>0.14822945966586518</v>
      </c>
      <c r="DA113" s="1469"/>
      <c r="DB113" s="840"/>
      <c r="DC113" s="830">
        <v>420000000</v>
      </c>
      <c r="DD113" s="830">
        <f>+DC113-AN113</f>
        <v>0</v>
      </c>
      <c r="DE113" s="830">
        <v>270000000</v>
      </c>
      <c r="DF113" s="831">
        <f>+DE113-BA113</f>
        <v>0</v>
      </c>
      <c r="DG113" s="830">
        <v>207048206</v>
      </c>
      <c r="DH113" s="832">
        <f>+DG113-BN113</f>
        <v>0</v>
      </c>
      <c r="DI113" s="830">
        <v>206457582</v>
      </c>
      <c r="DJ113" s="831">
        <f>+DI113-CA113</f>
        <v>0</v>
      </c>
      <c r="DK113" s="830">
        <v>206457582</v>
      </c>
      <c r="DL113" s="831">
        <f>+DK113-CN113</f>
        <v>0</v>
      </c>
      <c r="DM113" s="834"/>
      <c r="DN113" s="168"/>
      <c r="DO113" s="168"/>
      <c r="DP113" s="319">
        <v>420000000</v>
      </c>
      <c r="DQ113" s="319">
        <f>+DC113-DP113</f>
        <v>0</v>
      </c>
      <c r="DR113" s="319">
        <v>154409370</v>
      </c>
      <c r="DS113" s="319">
        <f>+DR113-DG113</f>
        <v>-52638836</v>
      </c>
      <c r="DT113" s="319">
        <v>154409370</v>
      </c>
      <c r="DU113" s="319">
        <f>+DT113-DI113</f>
        <v>-52048212</v>
      </c>
      <c r="DV113" s="319">
        <v>154409370</v>
      </c>
      <c r="DW113" s="319">
        <f>+DV113-DK113</f>
        <v>-52048212</v>
      </c>
      <c r="DX113" s="833"/>
    </row>
    <row r="114" spans="1:128" s="485" customFormat="1" ht="20.25" customHeight="1" outlineLevel="1" thickBot="1" x14ac:dyDescent="0.3">
      <c r="A114" s="466"/>
      <c r="B114" s="1023"/>
      <c r="C114" s="468" t="s">
        <v>647</v>
      </c>
      <c r="D114" s="469" t="s">
        <v>417</v>
      </c>
      <c r="E114" s="470" t="s">
        <v>648</v>
      </c>
      <c r="F114" s="650">
        <f>+SUM(F115:F117)</f>
        <v>95000000</v>
      </c>
      <c r="G114" s="472">
        <f t="shared" ref="G114:BU114" si="199">+SUM(G115:G117)</f>
        <v>0</v>
      </c>
      <c r="H114" s="471">
        <f t="shared" si="199"/>
        <v>0</v>
      </c>
      <c r="I114" s="650">
        <f t="shared" si="199"/>
        <v>0</v>
      </c>
      <c r="J114" s="472">
        <f t="shared" si="199"/>
        <v>0</v>
      </c>
      <c r="K114" s="471">
        <f t="shared" si="199"/>
        <v>0</v>
      </c>
      <c r="L114" s="651">
        <f t="shared" si="199"/>
        <v>0</v>
      </c>
      <c r="M114" s="471">
        <f t="shared" si="199"/>
        <v>0</v>
      </c>
      <c r="N114" s="651">
        <f t="shared" si="199"/>
        <v>0</v>
      </c>
      <c r="O114" s="471">
        <f t="shared" si="199"/>
        <v>0</v>
      </c>
      <c r="P114" s="650">
        <f t="shared" si="199"/>
        <v>0</v>
      </c>
      <c r="Q114" s="651">
        <f t="shared" si="199"/>
        <v>0</v>
      </c>
      <c r="R114" s="471">
        <f t="shared" si="199"/>
        <v>0</v>
      </c>
      <c r="S114" s="650">
        <f t="shared" si="199"/>
        <v>25000000</v>
      </c>
      <c r="T114" s="471">
        <f t="shared" si="199"/>
        <v>25000000</v>
      </c>
      <c r="U114" s="471">
        <f t="shared" si="199"/>
        <v>0</v>
      </c>
      <c r="V114" s="471">
        <f t="shared" si="199"/>
        <v>0</v>
      </c>
      <c r="W114" s="471">
        <f t="shared" si="199"/>
        <v>0</v>
      </c>
      <c r="X114" s="471">
        <f t="shared" si="199"/>
        <v>0</v>
      </c>
      <c r="Y114" s="471">
        <f t="shared" si="199"/>
        <v>0</v>
      </c>
      <c r="Z114" s="471">
        <f t="shared" si="199"/>
        <v>0</v>
      </c>
      <c r="AA114" s="471">
        <f t="shared" si="199"/>
        <v>0</v>
      </c>
      <c r="AB114" s="471">
        <f t="shared" si="199"/>
        <v>0</v>
      </c>
      <c r="AC114" s="471">
        <f t="shared" si="199"/>
        <v>0</v>
      </c>
      <c r="AD114" s="472">
        <f t="shared" si="199"/>
        <v>0</v>
      </c>
      <c r="AE114" s="471">
        <f t="shared" si="199"/>
        <v>25000000</v>
      </c>
      <c r="AF114" s="471">
        <f t="shared" si="199"/>
        <v>25000000</v>
      </c>
      <c r="AG114" s="650">
        <f>+SUM(AG115:AG117)</f>
        <v>0</v>
      </c>
      <c r="AH114" s="651">
        <f>+SUM(AH115:AH117)</f>
        <v>0</v>
      </c>
      <c r="AI114" s="471">
        <f>+SUM(AI115:AI117)</f>
        <v>0</v>
      </c>
      <c r="AJ114" s="651">
        <f>+SUM(AJ115:AJ117)</f>
        <v>0</v>
      </c>
      <c r="AK114" s="471">
        <f t="shared" si="199"/>
        <v>95000000</v>
      </c>
      <c r="AL114" s="471">
        <f t="shared" si="199"/>
        <v>0</v>
      </c>
      <c r="AM114" s="471">
        <f t="shared" si="199"/>
        <v>92730414</v>
      </c>
      <c r="AN114" s="471">
        <f>+SUM(AN115:AN117)</f>
        <v>95000000</v>
      </c>
      <c r="AO114" s="471">
        <f t="shared" si="199"/>
        <v>0</v>
      </c>
      <c r="AP114" s="651">
        <f t="shared" si="199"/>
        <v>7865553</v>
      </c>
      <c r="AQ114" s="471">
        <f t="shared" si="199"/>
        <v>50000000</v>
      </c>
      <c r="AR114" s="471">
        <f t="shared" si="199"/>
        <v>0</v>
      </c>
      <c r="AS114" s="471">
        <f t="shared" si="199"/>
        <v>0</v>
      </c>
      <c r="AT114" s="471">
        <f t="shared" si="199"/>
        <v>0</v>
      </c>
      <c r="AU114" s="471">
        <f t="shared" si="199"/>
        <v>0</v>
      </c>
      <c r="AV114" s="471">
        <f t="shared" si="199"/>
        <v>34864861</v>
      </c>
      <c r="AW114" s="471">
        <f t="shared" si="199"/>
        <v>0</v>
      </c>
      <c r="AX114" s="471">
        <f t="shared" si="199"/>
        <v>0</v>
      </c>
      <c r="AY114" s="471">
        <f t="shared" si="199"/>
        <v>0</v>
      </c>
      <c r="AZ114" s="471">
        <f t="shared" si="199"/>
        <v>0</v>
      </c>
      <c r="BA114" s="471">
        <f t="shared" si="199"/>
        <v>92730414</v>
      </c>
      <c r="BB114" s="650">
        <f t="shared" si="199"/>
        <v>0</v>
      </c>
      <c r="BC114" s="651">
        <f t="shared" si="199"/>
        <v>7636236</v>
      </c>
      <c r="BD114" s="471">
        <f t="shared" si="199"/>
        <v>0</v>
      </c>
      <c r="BE114" s="650">
        <f t="shared" si="199"/>
        <v>45036508</v>
      </c>
      <c r="BF114" s="471">
        <f t="shared" si="199"/>
        <v>0</v>
      </c>
      <c r="BG114" s="471">
        <f t="shared" si="199"/>
        <v>0</v>
      </c>
      <c r="BH114" s="471">
        <f t="shared" si="199"/>
        <v>0</v>
      </c>
      <c r="BI114" s="471">
        <f t="shared" si="199"/>
        <v>0</v>
      </c>
      <c r="BJ114" s="471">
        <f t="shared" si="199"/>
        <v>0</v>
      </c>
      <c r="BK114" s="471">
        <f t="shared" si="199"/>
        <v>0</v>
      </c>
      <c r="BL114" s="471">
        <f t="shared" si="199"/>
        <v>0</v>
      </c>
      <c r="BM114" s="472">
        <f t="shared" si="199"/>
        <v>0</v>
      </c>
      <c r="BN114" s="471">
        <f t="shared" si="199"/>
        <v>52672744</v>
      </c>
      <c r="BO114" s="650">
        <f t="shared" si="199"/>
        <v>0</v>
      </c>
      <c r="BP114" s="651">
        <f t="shared" si="199"/>
        <v>7636236</v>
      </c>
      <c r="BQ114" s="471">
        <f t="shared" si="199"/>
        <v>0</v>
      </c>
      <c r="BR114" s="650">
        <f t="shared" si="199"/>
        <v>0</v>
      </c>
      <c r="BS114" s="471">
        <f t="shared" si="199"/>
        <v>45036508</v>
      </c>
      <c r="BT114" s="471">
        <f t="shared" si="199"/>
        <v>0</v>
      </c>
      <c r="BU114" s="471">
        <f t="shared" si="199"/>
        <v>0</v>
      </c>
      <c r="BV114" s="471">
        <f t="shared" ref="BV114:CS114" si="200">+SUM(BV115:BV117)</f>
        <v>0</v>
      </c>
      <c r="BW114" s="471">
        <f t="shared" si="200"/>
        <v>0</v>
      </c>
      <c r="BX114" s="471">
        <v>0</v>
      </c>
      <c r="BY114" s="471">
        <f t="shared" si="200"/>
        <v>0</v>
      </c>
      <c r="BZ114" s="472">
        <f t="shared" si="200"/>
        <v>0</v>
      </c>
      <c r="CA114" s="471">
        <f t="shared" si="200"/>
        <v>52672744</v>
      </c>
      <c r="CB114" s="650">
        <f t="shared" si="200"/>
        <v>0</v>
      </c>
      <c r="CC114" s="650">
        <f t="shared" si="200"/>
        <v>0</v>
      </c>
      <c r="CD114" s="471">
        <f t="shared" si="200"/>
        <v>7636236</v>
      </c>
      <c r="CE114" s="471">
        <f t="shared" si="200"/>
        <v>0</v>
      </c>
      <c r="CF114" s="471">
        <f t="shared" si="200"/>
        <v>45036508</v>
      </c>
      <c r="CG114" s="471">
        <f t="shared" si="200"/>
        <v>0</v>
      </c>
      <c r="CH114" s="471">
        <f t="shared" si="200"/>
        <v>0</v>
      </c>
      <c r="CI114" s="471">
        <f t="shared" si="200"/>
        <v>0</v>
      </c>
      <c r="CJ114" s="471">
        <f t="shared" si="200"/>
        <v>0</v>
      </c>
      <c r="CK114" s="471">
        <f t="shared" si="200"/>
        <v>0</v>
      </c>
      <c r="CL114" s="471">
        <f t="shared" si="200"/>
        <v>0</v>
      </c>
      <c r="CM114" s="471">
        <f t="shared" si="200"/>
        <v>0</v>
      </c>
      <c r="CN114" s="471">
        <f t="shared" si="200"/>
        <v>52672744</v>
      </c>
      <c r="CO114" s="650">
        <f t="shared" si="167"/>
        <v>2269586</v>
      </c>
      <c r="CP114" s="650">
        <f t="shared" si="200"/>
        <v>2269586</v>
      </c>
      <c r="CQ114" s="650">
        <f t="shared" si="200"/>
        <v>40057670</v>
      </c>
      <c r="CR114" s="650">
        <f t="shared" si="200"/>
        <v>0</v>
      </c>
      <c r="CS114" s="650">
        <f t="shared" si="200"/>
        <v>0</v>
      </c>
      <c r="CT114" s="652">
        <f t="shared" si="163"/>
        <v>0.97610962105263155</v>
      </c>
      <c r="CU114" s="653">
        <f t="shared" si="164"/>
        <v>0.55444993684210531</v>
      </c>
      <c r="CV114" s="901">
        <f>IFERROR(BN114/$BN$70,0)</f>
        <v>4.1128785640697635E-3</v>
      </c>
      <c r="CW114" s="1459"/>
      <c r="CX114" s="901">
        <f>IFERROR(BK114/$BK$70,0)</f>
        <v>0</v>
      </c>
      <c r="CY114" s="1459"/>
      <c r="CZ114" s="900"/>
      <c r="DA114" s="900"/>
      <c r="DB114" s="479"/>
      <c r="DC114" s="480"/>
      <c r="DD114" s="481"/>
      <c r="DE114" s="482"/>
      <c r="DF114" s="481"/>
      <c r="DG114" s="482"/>
      <c r="DH114" s="483"/>
      <c r="DI114" s="484"/>
      <c r="DJ114" s="481"/>
      <c r="DK114" s="482"/>
      <c r="DL114" s="481"/>
      <c r="DN114" s="480"/>
      <c r="DO114" s="480"/>
      <c r="DP114" s="480"/>
      <c r="DQ114" s="480"/>
      <c r="DR114" s="480"/>
      <c r="DS114" s="486"/>
      <c r="DT114" s="480"/>
      <c r="DU114" s="480"/>
      <c r="DV114" s="480"/>
      <c r="DW114" s="480"/>
    </row>
    <row r="115" spans="1:128" s="146" customFormat="1" ht="18" customHeight="1" outlineLevel="2" thickBot="1" x14ac:dyDescent="0.3">
      <c r="B115" s="1022" t="str">
        <f t="shared" si="108"/>
        <v>A-2-0-4-9-110</v>
      </c>
      <c r="C115" s="185" t="s">
        <v>542</v>
      </c>
      <c r="D115" s="175" t="s">
        <v>417</v>
      </c>
      <c r="E115" s="248" t="s">
        <v>431</v>
      </c>
      <c r="F115" s="163">
        <v>70000000</v>
      </c>
      <c r="G115" s="161"/>
      <c r="H115" s="160"/>
      <c r="I115" s="183"/>
      <c r="J115" s="165"/>
      <c r="K115" s="160"/>
      <c r="L115" s="162"/>
      <c r="M115" s="160"/>
      <c r="N115" s="153"/>
      <c r="O115" s="151"/>
      <c r="P115" s="154"/>
      <c r="Q115" s="162"/>
      <c r="R115" s="160"/>
      <c r="S115" s="183">
        <v>20000000</v>
      </c>
      <c r="T115" s="170"/>
      <c r="U115" s="170"/>
      <c r="V115" s="170"/>
      <c r="W115" s="170"/>
      <c r="X115" s="170"/>
      <c r="Y115" s="170"/>
      <c r="Z115" s="170"/>
      <c r="AA115" s="170"/>
      <c r="AB115" s="170"/>
      <c r="AC115" s="170"/>
      <c r="AD115" s="165"/>
      <c r="AE115" s="160">
        <f t="shared" ref="AE115:AF117" si="201">+G115+I115+K115+M115+O115+Q115+S115+U115+W115+Y115+AA115+AC115</f>
        <v>20000000</v>
      </c>
      <c r="AF115" s="160">
        <f t="shared" si="201"/>
        <v>0</v>
      </c>
      <c r="AG115" s="163"/>
      <c r="AH115" s="162"/>
      <c r="AI115" s="160">
        <f>+-AG115+AH115</f>
        <v>0</v>
      </c>
      <c r="AJ115" s="162"/>
      <c r="AK115" s="167">
        <f>+F115-AE115+AF115+AI115</f>
        <v>50000000</v>
      </c>
      <c r="AL115" s="160"/>
      <c r="AM115" s="509">
        <f t="shared" si="142"/>
        <v>50000000</v>
      </c>
      <c r="AN115" s="167">
        <f>+AK115-AL115</f>
        <v>50000000</v>
      </c>
      <c r="AO115" s="164">
        <v>0</v>
      </c>
      <c r="AP115" s="162">
        <v>0</v>
      </c>
      <c r="AQ115" s="160">
        <v>50000000</v>
      </c>
      <c r="AR115" s="160">
        <v>0</v>
      </c>
      <c r="AS115" s="160">
        <v>0</v>
      </c>
      <c r="AT115" s="160">
        <v>0</v>
      </c>
      <c r="AU115" s="160">
        <v>0</v>
      </c>
      <c r="AV115" s="172">
        <v>0</v>
      </c>
      <c r="AW115" s="172">
        <v>0</v>
      </c>
      <c r="AX115" s="172">
        <v>0</v>
      </c>
      <c r="AY115" s="160"/>
      <c r="AZ115" s="160"/>
      <c r="BA115" s="430">
        <f>+SUM(AO115:AZ115)</f>
        <v>50000000</v>
      </c>
      <c r="BB115" s="545">
        <v>0</v>
      </c>
      <c r="BC115" s="546">
        <v>0</v>
      </c>
      <c r="BD115" s="167">
        <v>0</v>
      </c>
      <c r="BE115" s="196">
        <v>45036508</v>
      </c>
      <c r="BF115" s="172">
        <v>0</v>
      </c>
      <c r="BG115" s="172">
        <v>0</v>
      </c>
      <c r="BH115" s="172">
        <v>0</v>
      </c>
      <c r="BI115" s="172">
        <v>0</v>
      </c>
      <c r="BJ115" s="172">
        <v>0</v>
      </c>
      <c r="BK115" s="172">
        <v>0</v>
      </c>
      <c r="BL115" s="172"/>
      <c r="BM115" s="510"/>
      <c r="BN115" s="160">
        <f>+SUM(BB115:BM115)</f>
        <v>45036508</v>
      </c>
      <c r="BO115" s="163">
        <v>0</v>
      </c>
      <c r="BP115" s="162">
        <v>0</v>
      </c>
      <c r="BQ115" s="160">
        <v>0</v>
      </c>
      <c r="BR115" s="183">
        <v>0</v>
      </c>
      <c r="BS115" s="170">
        <v>45036508</v>
      </c>
      <c r="BT115" s="170">
        <v>0</v>
      </c>
      <c r="BU115" s="170">
        <v>0</v>
      </c>
      <c r="BV115" s="170">
        <v>0</v>
      </c>
      <c r="BW115" s="170">
        <v>0</v>
      </c>
      <c r="BX115" s="170">
        <v>0</v>
      </c>
      <c r="BY115" s="170"/>
      <c r="BZ115" s="165"/>
      <c r="CA115" s="160">
        <f>+SUM(BO115:BZ115)</f>
        <v>45036508</v>
      </c>
      <c r="CB115" s="163">
        <v>0</v>
      </c>
      <c r="CC115" s="183">
        <v>0</v>
      </c>
      <c r="CD115" s="170">
        <v>0</v>
      </c>
      <c r="CE115" s="170">
        <v>0</v>
      </c>
      <c r="CF115" s="170">
        <v>45036508</v>
      </c>
      <c r="CG115" s="172">
        <v>0</v>
      </c>
      <c r="CH115" s="170">
        <v>0</v>
      </c>
      <c r="CI115" s="170">
        <v>0</v>
      </c>
      <c r="CJ115" s="170">
        <v>0</v>
      </c>
      <c r="CK115" s="170">
        <v>0</v>
      </c>
      <c r="CL115" s="170"/>
      <c r="CM115" s="170"/>
      <c r="CN115" s="166">
        <f>+SUM(CB115:CM115)</f>
        <v>45036508</v>
      </c>
      <c r="CO115" s="163">
        <f t="shared" si="167"/>
        <v>0</v>
      </c>
      <c r="CP115" s="163">
        <f>+AN115-BA115</f>
        <v>0</v>
      </c>
      <c r="CQ115" s="163">
        <f>+BA115-BN115</f>
        <v>4963492</v>
      </c>
      <c r="CR115" s="163">
        <f>+BN115-CA115</f>
        <v>0</v>
      </c>
      <c r="CS115" s="163">
        <f>+CA115-CN115</f>
        <v>0</v>
      </c>
      <c r="CT115" s="272">
        <f t="shared" si="163"/>
        <v>1</v>
      </c>
      <c r="CU115" s="273">
        <f t="shared" si="164"/>
        <v>0.90073015999999995</v>
      </c>
      <c r="CV115" s="891"/>
      <c r="CW115" s="1459"/>
      <c r="CX115" s="891"/>
      <c r="CY115" s="1459"/>
      <c r="CZ115" s="903">
        <f>IFERROR(BK115/$BK$114,0)</f>
        <v>0</v>
      </c>
      <c r="DA115" s="1468">
        <f>IFERROR(BJ115/$BI$105,0)</f>
        <v>0</v>
      </c>
      <c r="DB115" s="840"/>
      <c r="DC115" s="830">
        <v>50000000</v>
      </c>
      <c r="DD115" s="830">
        <f>+DC115-AN115</f>
        <v>0</v>
      </c>
      <c r="DE115" s="830">
        <v>50000000</v>
      </c>
      <c r="DF115" s="831">
        <f>+DE115-BA115</f>
        <v>0</v>
      </c>
      <c r="DG115" s="830">
        <v>45036508</v>
      </c>
      <c r="DH115" s="832">
        <f>+DG115-BN115</f>
        <v>0</v>
      </c>
      <c r="DI115" s="830">
        <v>45036508</v>
      </c>
      <c r="DJ115" s="831">
        <f>+DI115-CA115</f>
        <v>0</v>
      </c>
      <c r="DK115" s="830">
        <v>45036508</v>
      </c>
      <c r="DL115" s="831">
        <f>+DK115-CN115</f>
        <v>0</v>
      </c>
      <c r="DM115" s="833"/>
      <c r="DN115" s="168"/>
      <c r="DO115" s="168"/>
      <c r="DP115" s="319">
        <v>50000000</v>
      </c>
      <c r="DQ115" s="319">
        <f>+DC115-DP115</f>
        <v>0</v>
      </c>
      <c r="DR115" s="319">
        <v>45036508</v>
      </c>
      <c r="DS115" s="319">
        <f>+DR115-DG115</f>
        <v>0</v>
      </c>
      <c r="DT115" s="319">
        <v>45036508</v>
      </c>
      <c r="DU115" s="319">
        <f>+DT115-DI115</f>
        <v>0</v>
      </c>
      <c r="DV115" s="319">
        <v>45036508</v>
      </c>
      <c r="DW115" s="319">
        <f>+DV115-DK115</f>
        <v>0</v>
      </c>
      <c r="DX115" s="833"/>
    </row>
    <row r="116" spans="1:128" s="157" customFormat="1" ht="18" customHeight="1" outlineLevel="2" thickBot="1" x14ac:dyDescent="0.3">
      <c r="A116" s="146"/>
      <c r="B116" s="1022" t="str">
        <f t="shared" si="108"/>
        <v>A-2-0-4-9-810</v>
      </c>
      <c r="C116" s="185" t="s">
        <v>544</v>
      </c>
      <c r="D116" s="175" t="s">
        <v>417</v>
      </c>
      <c r="E116" s="248" t="s">
        <v>432</v>
      </c>
      <c r="F116" s="163">
        <v>5000000</v>
      </c>
      <c r="G116" s="152"/>
      <c r="H116" s="151"/>
      <c r="I116" s="188"/>
      <c r="J116" s="155"/>
      <c r="K116" s="151"/>
      <c r="L116" s="153"/>
      <c r="M116" s="151"/>
      <c r="N116" s="153"/>
      <c r="O116" s="151"/>
      <c r="P116" s="154"/>
      <c r="Q116" s="153"/>
      <c r="R116" s="151"/>
      <c r="S116" s="183">
        <v>5000000</v>
      </c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55"/>
      <c r="AE116" s="151">
        <f t="shared" si="201"/>
        <v>5000000</v>
      </c>
      <c r="AF116" s="151">
        <f t="shared" si="201"/>
        <v>0</v>
      </c>
      <c r="AG116" s="154"/>
      <c r="AH116" s="153"/>
      <c r="AI116" s="160">
        <f>+-AG116+AH116</f>
        <v>0</v>
      </c>
      <c r="AJ116" s="153"/>
      <c r="AK116" s="160">
        <f>+F116-AE116+AF116+AI116</f>
        <v>0</v>
      </c>
      <c r="AL116" s="151"/>
      <c r="AM116" s="573">
        <f t="shared" si="142"/>
        <v>0</v>
      </c>
      <c r="AN116" s="160">
        <f>+AK116-AL116</f>
        <v>0</v>
      </c>
      <c r="AO116" s="164">
        <v>0</v>
      </c>
      <c r="AP116" s="162">
        <v>0</v>
      </c>
      <c r="AQ116" s="160">
        <v>0</v>
      </c>
      <c r="AR116" s="160">
        <v>0</v>
      </c>
      <c r="AS116" s="160">
        <v>0</v>
      </c>
      <c r="AT116" s="160">
        <v>0</v>
      </c>
      <c r="AU116" s="160">
        <v>0</v>
      </c>
      <c r="AV116" s="172">
        <v>0</v>
      </c>
      <c r="AW116" s="172">
        <v>0</v>
      </c>
      <c r="AX116" s="172">
        <v>0</v>
      </c>
      <c r="AY116" s="160"/>
      <c r="AZ116" s="160"/>
      <c r="BA116" s="430">
        <f>+SUM(AO116:AZ116)</f>
        <v>0</v>
      </c>
      <c r="BB116" s="545">
        <v>0</v>
      </c>
      <c r="BC116" s="546">
        <v>0</v>
      </c>
      <c r="BD116" s="167">
        <v>0</v>
      </c>
      <c r="BE116" s="196">
        <v>0</v>
      </c>
      <c r="BF116" s="172">
        <v>0</v>
      </c>
      <c r="BG116" s="172">
        <v>0</v>
      </c>
      <c r="BH116" s="172">
        <v>0</v>
      </c>
      <c r="BI116" s="172">
        <v>0</v>
      </c>
      <c r="BJ116" s="172">
        <v>0</v>
      </c>
      <c r="BK116" s="172">
        <v>0</v>
      </c>
      <c r="BL116" s="172"/>
      <c r="BM116" s="510"/>
      <c r="BN116" s="160">
        <f>+SUM(BB116:BM116)</f>
        <v>0</v>
      </c>
      <c r="BO116" s="163">
        <v>0</v>
      </c>
      <c r="BP116" s="162">
        <v>0</v>
      </c>
      <c r="BQ116" s="160">
        <v>0</v>
      </c>
      <c r="BR116" s="183">
        <v>0</v>
      </c>
      <c r="BS116" s="170">
        <v>0</v>
      </c>
      <c r="BT116" s="170">
        <v>0</v>
      </c>
      <c r="BU116" s="170">
        <v>0</v>
      </c>
      <c r="BV116" s="170">
        <v>0</v>
      </c>
      <c r="BW116" s="170">
        <v>0</v>
      </c>
      <c r="BX116" s="170">
        <v>0</v>
      </c>
      <c r="BY116" s="170"/>
      <c r="BZ116" s="165"/>
      <c r="CA116" s="160">
        <f>+SUM(BO116:BZ116)</f>
        <v>0</v>
      </c>
      <c r="CB116" s="163">
        <v>0</v>
      </c>
      <c r="CC116" s="183">
        <v>0</v>
      </c>
      <c r="CD116" s="170">
        <v>0</v>
      </c>
      <c r="CE116" s="170">
        <v>0</v>
      </c>
      <c r="CF116" s="170">
        <v>0</v>
      </c>
      <c r="CG116" s="172">
        <v>0</v>
      </c>
      <c r="CH116" s="170">
        <v>0</v>
      </c>
      <c r="CI116" s="170">
        <v>0</v>
      </c>
      <c r="CJ116" s="170">
        <v>0</v>
      </c>
      <c r="CK116" s="170">
        <v>0</v>
      </c>
      <c r="CL116" s="170"/>
      <c r="CM116" s="170"/>
      <c r="CN116" s="166">
        <f>+SUM(CB116:CM116)</f>
        <v>0</v>
      </c>
      <c r="CO116" s="163">
        <f t="shared" si="167"/>
        <v>0</v>
      </c>
      <c r="CP116" s="163">
        <f>+AN116-BA116</f>
        <v>0</v>
      </c>
      <c r="CQ116" s="163">
        <f>+BA116-BN116</f>
        <v>0</v>
      </c>
      <c r="CR116" s="163">
        <f>+BN116-CA116</f>
        <v>0</v>
      </c>
      <c r="CS116" s="163">
        <f>+CA116-CN116</f>
        <v>0</v>
      </c>
      <c r="CT116" s="272">
        <f t="shared" si="163"/>
        <v>0</v>
      </c>
      <c r="CU116" s="273">
        <f t="shared" si="164"/>
        <v>0</v>
      </c>
      <c r="CV116" s="891"/>
      <c r="CW116" s="1459"/>
      <c r="CX116" s="891"/>
      <c r="CY116" s="1459"/>
      <c r="CZ116" s="903">
        <f>IFERROR(BK116/$BK$114,0)</f>
        <v>0</v>
      </c>
      <c r="DA116" s="1459"/>
      <c r="DB116" s="840"/>
      <c r="DC116" s="830">
        <v>0</v>
      </c>
      <c r="DD116" s="830">
        <f>+DC116-AN116</f>
        <v>0</v>
      </c>
      <c r="DE116" s="830">
        <v>0</v>
      </c>
      <c r="DF116" s="831">
        <f>+DE116-BA116</f>
        <v>0</v>
      </c>
      <c r="DG116" s="830">
        <v>0</v>
      </c>
      <c r="DH116" s="832">
        <f>+DG116-BN116</f>
        <v>0</v>
      </c>
      <c r="DI116" s="830">
        <v>0</v>
      </c>
      <c r="DJ116" s="831">
        <f>+DI116-CA116</f>
        <v>0</v>
      </c>
      <c r="DK116" s="830">
        <v>0</v>
      </c>
      <c r="DL116" s="831">
        <f>+DK116-CN116</f>
        <v>0</v>
      </c>
      <c r="DM116" s="841"/>
      <c r="DN116" s="158"/>
      <c r="DO116" s="149"/>
      <c r="DP116" s="319">
        <v>0</v>
      </c>
      <c r="DQ116" s="319">
        <f>+DC116-DP116</f>
        <v>0</v>
      </c>
      <c r="DR116" s="319">
        <v>0</v>
      </c>
      <c r="DS116" s="319">
        <f>+DR116-DG116</f>
        <v>0</v>
      </c>
      <c r="DT116" s="319">
        <v>0</v>
      </c>
      <c r="DU116" s="319">
        <f>+DT116-DI116</f>
        <v>0</v>
      </c>
      <c r="DV116" s="319">
        <v>0</v>
      </c>
      <c r="DW116" s="319">
        <f>+DV116-DK116</f>
        <v>0</v>
      </c>
      <c r="DX116" s="841"/>
    </row>
    <row r="117" spans="1:128" s="146" customFormat="1" ht="18" customHeight="1" outlineLevel="2" thickBot="1" x14ac:dyDescent="0.3">
      <c r="B117" s="1022" t="str">
        <f t="shared" si="108"/>
        <v>A-2-0-4-9-1110</v>
      </c>
      <c r="C117" s="185" t="s">
        <v>543</v>
      </c>
      <c r="D117" s="175" t="s">
        <v>417</v>
      </c>
      <c r="E117" s="248" t="s">
        <v>434</v>
      </c>
      <c r="F117" s="163">
        <v>20000000</v>
      </c>
      <c r="G117" s="161"/>
      <c r="H117" s="160"/>
      <c r="I117" s="183"/>
      <c r="J117" s="165"/>
      <c r="K117" s="160"/>
      <c r="L117" s="162"/>
      <c r="M117" s="151"/>
      <c r="N117" s="153"/>
      <c r="O117" s="151"/>
      <c r="P117" s="154"/>
      <c r="Q117" s="162"/>
      <c r="R117" s="160"/>
      <c r="S117" s="183"/>
      <c r="T117" s="170">
        <v>25000000</v>
      </c>
      <c r="U117" s="170"/>
      <c r="V117" s="170"/>
      <c r="W117" s="170"/>
      <c r="X117" s="170"/>
      <c r="Y117" s="170"/>
      <c r="Z117" s="170"/>
      <c r="AA117" s="170"/>
      <c r="AB117" s="170"/>
      <c r="AC117" s="170"/>
      <c r="AD117" s="165"/>
      <c r="AE117" s="160">
        <f t="shared" si="201"/>
        <v>0</v>
      </c>
      <c r="AF117" s="160">
        <f t="shared" si="201"/>
        <v>25000000</v>
      </c>
      <c r="AG117" s="163"/>
      <c r="AH117" s="162"/>
      <c r="AI117" s="160">
        <f>+-AG117+AH117</f>
        <v>0</v>
      </c>
      <c r="AJ117" s="162"/>
      <c r="AK117" s="167">
        <f>+F117-AE117+AF117+AI117</f>
        <v>45000000</v>
      </c>
      <c r="AL117" s="160"/>
      <c r="AM117" s="509">
        <f t="shared" si="142"/>
        <v>42730414</v>
      </c>
      <c r="AN117" s="167">
        <f>+AK117-AL117</f>
        <v>45000000</v>
      </c>
      <c r="AO117" s="164">
        <v>0</v>
      </c>
      <c r="AP117" s="162">
        <v>7865553</v>
      </c>
      <c r="AQ117" s="160">
        <v>0</v>
      </c>
      <c r="AR117" s="160">
        <v>0</v>
      </c>
      <c r="AS117" s="160">
        <v>0</v>
      </c>
      <c r="AT117" s="160">
        <v>0</v>
      </c>
      <c r="AU117" s="160">
        <v>0</v>
      </c>
      <c r="AV117" s="172">
        <v>34864861</v>
      </c>
      <c r="AW117" s="172">
        <v>0</v>
      </c>
      <c r="AX117" s="172">
        <v>0</v>
      </c>
      <c r="AY117" s="160"/>
      <c r="AZ117" s="160"/>
      <c r="BA117" s="430">
        <f>+SUM(AO117:AZ117)</f>
        <v>42730414</v>
      </c>
      <c r="BB117" s="545">
        <v>0</v>
      </c>
      <c r="BC117" s="546">
        <v>7636236</v>
      </c>
      <c r="BD117" s="167">
        <v>0</v>
      </c>
      <c r="BE117" s="196">
        <v>0</v>
      </c>
      <c r="BF117" s="172">
        <v>0</v>
      </c>
      <c r="BG117" s="172">
        <v>0</v>
      </c>
      <c r="BH117" s="172">
        <v>0</v>
      </c>
      <c r="BI117" s="172">
        <v>0</v>
      </c>
      <c r="BJ117" s="172">
        <v>0</v>
      </c>
      <c r="BK117" s="172">
        <v>0</v>
      </c>
      <c r="BL117" s="172"/>
      <c r="BM117" s="510"/>
      <c r="BN117" s="160">
        <f>+SUM(BB117:BM117)</f>
        <v>7636236</v>
      </c>
      <c r="BO117" s="163">
        <v>0</v>
      </c>
      <c r="BP117" s="162">
        <v>7636236</v>
      </c>
      <c r="BQ117" s="160">
        <v>0</v>
      </c>
      <c r="BR117" s="183">
        <v>0</v>
      </c>
      <c r="BS117" s="170">
        <v>0</v>
      </c>
      <c r="BT117" s="170">
        <v>0</v>
      </c>
      <c r="BU117" s="170">
        <v>0</v>
      </c>
      <c r="BV117" s="170">
        <v>0</v>
      </c>
      <c r="BW117" s="170">
        <v>0</v>
      </c>
      <c r="BX117" s="170">
        <v>0</v>
      </c>
      <c r="BY117" s="170"/>
      <c r="BZ117" s="165"/>
      <c r="CA117" s="160">
        <f>+SUM(BO117:BZ117)</f>
        <v>7636236</v>
      </c>
      <c r="CB117" s="163">
        <v>0</v>
      </c>
      <c r="CC117" s="183">
        <v>0</v>
      </c>
      <c r="CD117" s="170">
        <v>7636236</v>
      </c>
      <c r="CE117" s="170">
        <v>0</v>
      </c>
      <c r="CF117" s="170">
        <v>0</v>
      </c>
      <c r="CG117" s="172">
        <v>0</v>
      </c>
      <c r="CH117" s="170">
        <v>0</v>
      </c>
      <c r="CI117" s="170">
        <v>0</v>
      </c>
      <c r="CJ117" s="170">
        <v>0</v>
      </c>
      <c r="CK117" s="170">
        <v>0</v>
      </c>
      <c r="CL117" s="170"/>
      <c r="CM117" s="170"/>
      <c r="CN117" s="166">
        <f>+SUM(CB117:CM117)</f>
        <v>7636236</v>
      </c>
      <c r="CO117" s="163">
        <f t="shared" si="167"/>
        <v>2269586</v>
      </c>
      <c r="CP117" s="163">
        <f>+AN117-BA117</f>
        <v>2269586</v>
      </c>
      <c r="CQ117" s="163">
        <f>+BA117-BN117</f>
        <v>35094178</v>
      </c>
      <c r="CR117" s="163">
        <f>+BN117-CA117</f>
        <v>0</v>
      </c>
      <c r="CS117" s="163">
        <f>+CA117-CN117</f>
        <v>0</v>
      </c>
      <c r="CT117" s="272">
        <f t="shared" si="163"/>
        <v>0.94956475555555553</v>
      </c>
      <c r="CU117" s="273">
        <f t="shared" si="164"/>
        <v>0.16969413333333333</v>
      </c>
      <c r="CV117" s="891"/>
      <c r="CW117" s="1459"/>
      <c r="CX117" s="891"/>
      <c r="CY117" s="1459"/>
      <c r="CZ117" s="903">
        <f>IFERROR(BK117/$BK$114,0)</f>
        <v>0</v>
      </c>
      <c r="DA117" s="1469"/>
      <c r="DB117" s="840"/>
      <c r="DC117" s="830">
        <v>45000000</v>
      </c>
      <c r="DD117" s="830">
        <f>+DC117-AN117</f>
        <v>0</v>
      </c>
      <c r="DE117" s="830">
        <v>42730414</v>
      </c>
      <c r="DF117" s="831">
        <f>+DE117-BA117</f>
        <v>0</v>
      </c>
      <c r="DG117" s="830">
        <v>7636236</v>
      </c>
      <c r="DH117" s="832">
        <f>+DG117-BN117</f>
        <v>0</v>
      </c>
      <c r="DI117" s="830">
        <v>7636236</v>
      </c>
      <c r="DJ117" s="831">
        <f>+DI117-CA117</f>
        <v>0</v>
      </c>
      <c r="DK117" s="830">
        <v>7636236</v>
      </c>
      <c r="DL117" s="831">
        <f>+DK117-CN117</f>
        <v>0</v>
      </c>
      <c r="DM117" s="833"/>
      <c r="DN117" s="168"/>
      <c r="DO117" s="168"/>
      <c r="DP117" s="319">
        <v>7865553</v>
      </c>
      <c r="DQ117" s="319">
        <f>+DC117-DP117</f>
        <v>37134447</v>
      </c>
      <c r="DR117" s="319">
        <v>7636236</v>
      </c>
      <c r="DS117" s="319">
        <f>+DR117-DG117</f>
        <v>0</v>
      </c>
      <c r="DT117" s="319">
        <v>7636236</v>
      </c>
      <c r="DU117" s="319">
        <f>+DT117-DI117</f>
        <v>0</v>
      </c>
      <c r="DV117" s="319">
        <v>7636236</v>
      </c>
      <c r="DW117" s="319">
        <f>+DV117-DK117</f>
        <v>0</v>
      </c>
      <c r="DX117" s="833"/>
    </row>
    <row r="118" spans="1:128" s="485" customFormat="1" ht="20.25" customHeight="1" outlineLevel="1" thickBot="1" x14ac:dyDescent="0.3">
      <c r="A118" s="466"/>
      <c r="B118" s="1023"/>
      <c r="C118" s="468" t="s">
        <v>649</v>
      </c>
      <c r="D118" s="469" t="s">
        <v>417</v>
      </c>
      <c r="E118" s="470" t="s">
        <v>650</v>
      </c>
      <c r="F118" s="650">
        <f>+F119</f>
        <v>1429453404</v>
      </c>
      <c r="G118" s="472">
        <f t="shared" ref="G118:BU118" si="202">+G119</f>
        <v>0</v>
      </c>
      <c r="H118" s="471">
        <f t="shared" si="202"/>
        <v>0</v>
      </c>
      <c r="I118" s="650">
        <f t="shared" si="202"/>
        <v>0</v>
      </c>
      <c r="J118" s="472">
        <f t="shared" si="202"/>
        <v>0</v>
      </c>
      <c r="K118" s="471">
        <f t="shared" si="202"/>
        <v>0</v>
      </c>
      <c r="L118" s="651">
        <f t="shared" si="202"/>
        <v>0</v>
      </c>
      <c r="M118" s="471">
        <f t="shared" si="202"/>
        <v>0</v>
      </c>
      <c r="N118" s="651">
        <f t="shared" si="202"/>
        <v>80000000</v>
      </c>
      <c r="O118" s="471">
        <f t="shared" si="202"/>
        <v>0</v>
      </c>
      <c r="P118" s="650">
        <f t="shared" si="202"/>
        <v>0</v>
      </c>
      <c r="Q118" s="651">
        <f t="shared" si="202"/>
        <v>0</v>
      </c>
      <c r="R118" s="471">
        <f t="shared" si="202"/>
        <v>0</v>
      </c>
      <c r="S118" s="650">
        <f t="shared" si="202"/>
        <v>0</v>
      </c>
      <c r="T118" s="471">
        <f t="shared" si="202"/>
        <v>0</v>
      </c>
      <c r="U118" s="471">
        <f t="shared" si="202"/>
        <v>0</v>
      </c>
      <c r="V118" s="471">
        <f t="shared" si="202"/>
        <v>135000000</v>
      </c>
      <c r="W118" s="471">
        <f t="shared" si="202"/>
        <v>0</v>
      </c>
      <c r="X118" s="471">
        <f t="shared" si="202"/>
        <v>0</v>
      </c>
      <c r="Y118" s="471">
        <f t="shared" si="202"/>
        <v>0</v>
      </c>
      <c r="Z118" s="471">
        <f t="shared" si="202"/>
        <v>0</v>
      </c>
      <c r="AA118" s="471">
        <f t="shared" si="202"/>
        <v>0</v>
      </c>
      <c r="AB118" s="471">
        <f t="shared" si="202"/>
        <v>0</v>
      </c>
      <c r="AC118" s="471">
        <f t="shared" si="202"/>
        <v>0</v>
      </c>
      <c r="AD118" s="472">
        <f t="shared" si="202"/>
        <v>0</v>
      </c>
      <c r="AE118" s="471">
        <f t="shared" si="202"/>
        <v>0</v>
      </c>
      <c r="AF118" s="471">
        <f t="shared" si="202"/>
        <v>215000000</v>
      </c>
      <c r="AG118" s="650">
        <f t="shared" si="202"/>
        <v>469393639</v>
      </c>
      <c r="AH118" s="651">
        <f>+AH119</f>
        <v>0</v>
      </c>
      <c r="AI118" s="471">
        <f t="shared" si="202"/>
        <v>-469393639</v>
      </c>
      <c r="AJ118" s="651">
        <f>+AJ119</f>
        <v>0</v>
      </c>
      <c r="AK118" s="471">
        <f t="shared" si="202"/>
        <v>1175059765</v>
      </c>
      <c r="AL118" s="471">
        <f t="shared" si="202"/>
        <v>0</v>
      </c>
      <c r="AM118" s="471">
        <f t="shared" si="202"/>
        <v>1141096428</v>
      </c>
      <c r="AN118" s="471">
        <f t="shared" si="202"/>
        <v>1175059765</v>
      </c>
      <c r="AO118" s="471">
        <f t="shared" si="202"/>
        <v>937274886</v>
      </c>
      <c r="AP118" s="651">
        <f t="shared" si="202"/>
        <v>22784879</v>
      </c>
      <c r="AQ118" s="471">
        <f t="shared" si="202"/>
        <v>0</v>
      </c>
      <c r="AR118" s="471">
        <f t="shared" si="202"/>
        <v>49998051</v>
      </c>
      <c r="AS118" s="471">
        <f t="shared" si="202"/>
        <v>16091238</v>
      </c>
      <c r="AT118" s="471">
        <f t="shared" si="202"/>
        <v>0</v>
      </c>
      <c r="AU118" s="471">
        <f t="shared" si="202"/>
        <v>10672000</v>
      </c>
      <c r="AV118" s="471">
        <f t="shared" si="202"/>
        <v>104275374</v>
      </c>
      <c r="AW118" s="471">
        <f t="shared" si="202"/>
        <v>0</v>
      </c>
      <c r="AX118" s="471">
        <f t="shared" si="202"/>
        <v>0</v>
      </c>
      <c r="AY118" s="471">
        <f t="shared" si="202"/>
        <v>0</v>
      </c>
      <c r="AZ118" s="471">
        <f t="shared" si="202"/>
        <v>0</v>
      </c>
      <c r="BA118" s="471">
        <f t="shared" si="202"/>
        <v>1141096428</v>
      </c>
      <c r="BB118" s="650">
        <f t="shared" si="202"/>
        <v>918375193</v>
      </c>
      <c r="BC118" s="651">
        <f t="shared" si="202"/>
        <v>20484879</v>
      </c>
      <c r="BD118" s="471">
        <f t="shared" si="202"/>
        <v>0</v>
      </c>
      <c r="BE118" s="650">
        <f t="shared" si="202"/>
        <v>47798051</v>
      </c>
      <c r="BF118" s="471">
        <f t="shared" si="202"/>
        <v>0</v>
      </c>
      <c r="BG118" s="471">
        <f t="shared" si="202"/>
        <v>18287238</v>
      </c>
      <c r="BH118" s="471">
        <f t="shared" si="202"/>
        <v>0</v>
      </c>
      <c r="BI118" s="471">
        <f t="shared" si="202"/>
        <v>0</v>
      </c>
      <c r="BJ118" s="471">
        <f t="shared" si="202"/>
        <v>2280000</v>
      </c>
      <c r="BK118" s="471">
        <f t="shared" si="202"/>
        <v>18899693</v>
      </c>
      <c r="BL118" s="471">
        <f t="shared" si="202"/>
        <v>0</v>
      </c>
      <c r="BM118" s="472">
        <f t="shared" si="202"/>
        <v>0</v>
      </c>
      <c r="BN118" s="471">
        <f t="shared" si="202"/>
        <v>1026125054</v>
      </c>
      <c r="BO118" s="650">
        <f t="shared" si="202"/>
        <v>92483588</v>
      </c>
      <c r="BP118" s="651">
        <f t="shared" si="202"/>
        <v>86088259</v>
      </c>
      <c r="BQ118" s="471">
        <f t="shared" si="202"/>
        <v>90464845</v>
      </c>
      <c r="BR118" s="650">
        <f t="shared" si="202"/>
        <v>102196552</v>
      </c>
      <c r="BS118" s="471">
        <f t="shared" si="202"/>
        <v>79077526</v>
      </c>
      <c r="BT118" s="471">
        <f t="shared" si="202"/>
        <v>106755578</v>
      </c>
      <c r="BU118" s="471">
        <f t="shared" si="202"/>
        <v>77381659</v>
      </c>
      <c r="BV118" s="471">
        <f t="shared" ref="BV118:CS118" si="203">+BV119</f>
        <v>109390845</v>
      </c>
      <c r="BW118" s="471">
        <f t="shared" si="203"/>
        <v>93282552</v>
      </c>
      <c r="BX118" s="471">
        <v>0</v>
      </c>
      <c r="BY118" s="471">
        <f t="shared" si="203"/>
        <v>0</v>
      </c>
      <c r="BZ118" s="472">
        <f t="shared" si="203"/>
        <v>0</v>
      </c>
      <c r="CA118" s="471">
        <f t="shared" si="203"/>
        <v>931923956</v>
      </c>
      <c r="CB118" s="650">
        <f t="shared" si="203"/>
        <v>69797526</v>
      </c>
      <c r="CC118" s="650">
        <f t="shared" si="203"/>
        <v>108774321</v>
      </c>
      <c r="CD118" s="471">
        <f>+CD119</f>
        <v>90464845</v>
      </c>
      <c r="CE118" s="471">
        <f t="shared" si="203"/>
        <v>102196552</v>
      </c>
      <c r="CF118" s="471">
        <f t="shared" si="203"/>
        <v>79077526</v>
      </c>
      <c r="CG118" s="471">
        <f t="shared" si="203"/>
        <v>106755578</v>
      </c>
      <c r="CH118" s="471">
        <f t="shared" si="203"/>
        <v>77381659</v>
      </c>
      <c r="CI118" s="471">
        <f t="shared" si="203"/>
        <v>109390845</v>
      </c>
      <c r="CJ118" s="471">
        <f t="shared" si="203"/>
        <v>93282552</v>
      </c>
      <c r="CK118" s="471">
        <f t="shared" si="203"/>
        <v>94802552</v>
      </c>
      <c r="CL118" s="471">
        <f t="shared" si="203"/>
        <v>0</v>
      </c>
      <c r="CM118" s="471">
        <f t="shared" si="203"/>
        <v>0</v>
      </c>
      <c r="CN118" s="471">
        <f t="shared" si="203"/>
        <v>931923956</v>
      </c>
      <c r="CO118" s="650">
        <f t="shared" si="167"/>
        <v>33963337</v>
      </c>
      <c r="CP118" s="650">
        <f t="shared" si="203"/>
        <v>33963337</v>
      </c>
      <c r="CQ118" s="650">
        <f t="shared" si="203"/>
        <v>114971374</v>
      </c>
      <c r="CR118" s="650">
        <f t="shared" si="203"/>
        <v>94201098</v>
      </c>
      <c r="CS118" s="650">
        <f t="shared" si="203"/>
        <v>0</v>
      </c>
      <c r="CT118" s="652">
        <f t="shared" si="163"/>
        <v>0.9710965024830035</v>
      </c>
      <c r="CU118" s="653">
        <f t="shared" si="164"/>
        <v>0.87325350128042212</v>
      </c>
      <c r="CV118" s="901">
        <f>IFERROR(BN118/$BN$70,0)</f>
        <v>8.0123559514034964E-2</v>
      </c>
      <c r="CW118" s="1459"/>
      <c r="CX118" s="901">
        <f>IFERROR(BK118/$BK$70,0)</f>
        <v>2.4911536641983246E-2</v>
      </c>
      <c r="CY118" s="1459"/>
      <c r="CZ118" s="900"/>
      <c r="DA118" s="900"/>
      <c r="DB118" s="479"/>
      <c r="DC118" s="672"/>
      <c r="DD118" s="672"/>
      <c r="DE118" s="673"/>
      <c r="DF118" s="674"/>
      <c r="DG118" s="673"/>
      <c r="DH118" s="675"/>
      <c r="DI118" s="673"/>
      <c r="DJ118" s="674"/>
      <c r="DK118" s="673"/>
      <c r="DL118" s="674"/>
      <c r="DN118" s="480"/>
      <c r="DO118" s="480"/>
      <c r="DP118" s="480"/>
      <c r="DQ118" s="480"/>
      <c r="DR118" s="480"/>
      <c r="DS118" s="486"/>
      <c r="DT118" s="480"/>
      <c r="DU118" s="480"/>
      <c r="DV118" s="480"/>
      <c r="DW118" s="480"/>
    </row>
    <row r="119" spans="1:128" s="146" customFormat="1" ht="18" customHeight="1" outlineLevel="2" thickBot="1" x14ac:dyDescent="0.3">
      <c r="B119" s="1022" t="str">
        <f t="shared" si="108"/>
        <v>A-2-0-4-10-210</v>
      </c>
      <c r="C119" s="185" t="s">
        <v>502</v>
      </c>
      <c r="D119" s="175" t="s">
        <v>417</v>
      </c>
      <c r="E119" s="248" t="s">
        <v>435</v>
      </c>
      <c r="F119" s="163">
        <v>1429453404</v>
      </c>
      <c r="G119" s="161"/>
      <c r="H119" s="160"/>
      <c r="I119" s="183"/>
      <c r="J119" s="165"/>
      <c r="K119" s="160"/>
      <c r="L119" s="162"/>
      <c r="M119" s="151"/>
      <c r="N119" s="153">
        <v>80000000</v>
      </c>
      <c r="O119" s="151"/>
      <c r="P119" s="154"/>
      <c r="Q119" s="162"/>
      <c r="R119" s="160"/>
      <c r="S119" s="183"/>
      <c r="T119" s="170"/>
      <c r="U119" s="170"/>
      <c r="V119" s="170">
        <v>135000000</v>
      </c>
      <c r="W119" s="170"/>
      <c r="X119" s="170"/>
      <c r="Y119" s="170"/>
      <c r="Z119" s="170"/>
      <c r="AA119" s="170"/>
      <c r="AB119" s="170"/>
      <c r="AC119" s="170"/>
      <c r="AD119" s="165"/>
      <c r="AE119" s="160">
        <f>+G119+I119+K119+M119+O119+Q119+S119+U119+W119+Y119+AA119+AC119</f>
        <v>0</v>
      </c>
      <c r="AF119" s="160">
        <f>+H119+J119+L119+N119+P119+R119+T119+V119+X119+Z119+AB119+AD119</f>
        <v>215000000</v>
      </c>
      <c r="AG119" s="163">
        <v>469393639</v>
      </c>
      <c r="AH119" s="162"/>
      <c r="AI119" s="160">
        <f>+-AG119+AH119</f>
        <v>-469393639</v>
      </c>
      <c r="AJ119" s="162"/>
      <c r="AK119" s="167">
        <f>+F119-AE119+AF119+AI119</f>
        <v>1175059765</v>
      </c>
      <c r="AL119" s="160"/>
      <c r="AM119" s="509">
        <f t="shared" si="142"/>
        <v>1141096428</v>
      </c>
      <c r="AN119" s="167">
        <f>+AK119-AL119</f>
        <v>1175059765</v>
      </c>
      <c r="AO119" s="164">
        <v>937274886</v>
      </c>
      <c r="AP119" s="162">
        <v>22784879</v>
      </c>
      <c r="AQ119" s="160">
        <v>0</v>
      </c>
      <c r="AR119" s="160">
        <v>49998051</v>
      </c>
      <c r="AS119" s="160">
        <v>16091238</v>
      </c>
      <c r="AT119" s="160">
        <v>0</v>
      </c>
      <c r="AU119" s="160">
        <v>10672000</v>
      </c>
      <c r="AV119" s="172">
        <v>104275374</v>
      </c>
      <c r="AW119" s="172">
        <v>0</v>
      </c>
      <c r="AX119" s="172">
        <v>0</v>
      </c>
      <c r="AY119" s="160"/>
      <c r="AZ119" s="160"/>
      <c r="BA119" s="430">
        <f>+SUM(AO119:AZ119)</f>
        <v>1141096428</v>
      </c>
      <c r="BB119" s="545">
        <v>918375193</v>
      </c>
      <c r="BC119" s="546">
        <v>20484879</v>
      </c>
      <c r="BD119" s="167">
        <v>0</v>
      </c>
      <c r="BE119" s="196">
        <v>47798051</v>
      </c>
      <c r="BF119" s="172">
        <v>0</v>
      </c>
      <c r="BG119" s="172">
        <v>18287238</v>
      </c>
      <c r="BH119" s="172">
        <v>0</v>
      </c>
      <c r="BI119" s="172">
        <v>0</v>
      </c>
      <c r="BJ119" s="172">
        <v>2280000</v>
      </c>
      <c r="BK119" s="172">
        <v>18899693</v>
      </c>
      <c r="BL119" s="172"/>
      <c r="BM119" s="510"/>
      <c r="BN119" s="160">
        <f>+SUM(BB119:BM119)</f>
        <v>1026125054</v>
      </c>
      <c r="BO119" s="163">
        <v>92483588</v>
      </c>
      <c r="BP119" s="162">
        <v>86088259</v>
      </c>
      <c r="BQ119" s="160">
        <v>90464845</v>
      </c>
      <c r="BR119" s="183">
        <v>102196552</v>
      </c>
      <c r="BS119" s="170">
        <v>79077526</v>
      </c>
      <c r="BT119" s="170">
        <v>106755578</v>
      </c>
      <c r="BU119" s="170">
        <v>77381659</v>
      </c>
      <c r="BV119" s="170">
        <v>109390845</v>
      </c>
      <c r="BW119" s="170">
        <v>93282552</v>
      </c>
      <c r="BX119" s="170">
        <v>94802552</v>
      </c>
      <c r="BY119" s="170"/>
      <c r="BZ119" s="165"/>
      <c r="CA119" s="160">
        <f>+SUM(BO119:BZ119)</f>
        <v>931923956</v>
      </c>
      <c r="CB119" s="163">
        <v>69797526</v>
      </c>
      <c r="CC119" s="183">
        <v>108774321</v>
      </c>
      <c r="CD119" s="170">
        <v>90464845</v>
      </c>
      <c r="CE119" s="170">
        <v>102196552</v>
      </c>
      <c r="CF119" s="170">
        <v>79077526</v>
      </c>
      <c r="CG119" s="172">
        <v>106755578</v>
      </c>
      <c r="CH119" s="170">
        <v>77381659</v>
      </c>
      <c r="CI119" s="170">
        <v>109390845</v>
      </c>
      <c r="CJ119" s="170">
        <v>93282552</v>
      </c>
      <c r="CK119" s="170">
        <v>94802552</v>
      </c>
      <c r="CL119" s="170"/>
      <c r="CM119" s="170"/>
      <c r="CN119" s="166">
        <f>+SUM(CB119:CM119)</f>
        <v>931923956</v>
      </c>
      <c r="CO119" s="163">
        <f t="shared" si="167"/>
        <v>33963337</v>
      </c>
      <c r="CP119" s="163">
        <f>+AN119-BA119</f>
        <v>33963337</v>
      </c>
      <c r="CQ119" s="163">
        <f>+BA119-BN119</f>
        <v>114971374</v>
      </c>
      <c r="CR119" s="163">
        <f>+BN119-CA119</f>
        <v>94201098</v>
      </c>
      <c r="CS119" s="163">
        <f>+CA119-CN119</f>
        <v>0</v>
      </c>
      <c r="CT119" s="272">
        <f t="shared" si="163"/>
        <v>0.9710965024830035</v>
      </c>
      <c r="CU119" s="273">
        <f t="shared" si="164"/>
        <v>0.87325350128042212</v>
      </c>
      <c r="CV119" s="891"/>
      <c r="CW119" s="1459"/>
      <c r="CX119" s="891"/>
      <c r="CY119" s="1459"/>
      <c r="CZ119" s="903">
        <f>IFERROR(BK119/$BK$118,0)</f>
        <v>1</v>
      </c>
      <c r="DA119" s="903">
        <f>+CZ119</f>
        <v>1</v>
      </c>
      <c r="DB119" s="840"/>
      <c r="DC119" s="830">
        <v>1175059765</v>
      </c>
      <c r="DD119" s="830">
        <f>+DC119-AN119</f>
        <v>0</v>
      </c>
      <c r="DE119" s="830">
        <v>1141096428</v>
      </c>
      <c r="DF119" s="831">
        <f>+DE119-BA119</f>
        <v>0</v>
      </c>
      <c r="DG119" s="830">
        <v>1026125054</v>
      </c>
      <c r="DH119" s="832">
        <f>+DG119-BN119</f>
        <v>0</v>
      </c>
      <c r="DI119" s="830">
        <v>931923956</v>
      </c>
      <c r="DJ119" s="831">
        <f>+DI119-CA119</f>
        <v>0</v>
      </c>
      <c r="DK119" s="830">
        <v>931923956</v>
      </c>
      <c r="DL119" s="831">
        <f>+DK119-CN119</f>
        <v>0</v>
      </c>
      <c r="DM119" s="833"/>
      <c r="DN119" s="168"/>
      <c r="DO119" s="168"/>
      <c r="DP119" s="319">
        <v>1036821054</v>
      </c>
      <c r="DQ119" s="319">
        <f>+DC119-DP119</f>
        <v>138238711</v>
      </c>
      <c r="DR119" s="319">
        <v>1023845054</v>
      </c>
      <c r="DS119" s="319">
        <f>+DR119-DG119</f>
        <v>-2280000</v>
      </c>
      <c r="DT119" s="319">
        <v>634448007</v>
      </c>
      <c r="DU119" s="319">
        <f>+DT119-DI119</f>
        <v>-297475949</v>
      </c>
      <c r="DV119" s="319">
        <v>634448007</v>
      </c>
      <c r="DW119" s="319">
        <f>+DV119-DK119</f>
        <v>-297475949</v>
      </c>
      <c r="DX119" s="833"/>
    </row>
    <row r="120" spans="1:128" s="485" customFormat="1" ht="20.25" customHeight="1" outlineLevel="1" thickBot="1" x14ac:dyDescent="0.3">
      <c r="A120" s="466"/>
      <c r="B120" s="1023"/>
      <c r="C120" s="468" t="s">
        <v>669</v>
      </c>
      <c r="D120" s="469" t="s">
        <v>417</v>
      </c>
      <c r="E120" s="470" t="s">
        <v>651</v>
      </c>
      <c r="F120" s="650">
        <f>+SUM(F121:F122)</f>
        <v>400000000</v>
      </c>
      <c r="G120" s="472">
        <f t="shared" ref="G120:BU120" si="204">+SUM(G121:G122)</f>
        <v>0</v>
      </c>
      <c r="H120" s="471">
        <f t="shared" si="204"/>
        <v>0</v>
      </c>
      <c r="I120" s="650">
        <f t="shared" si="204"/>
        <v>40000000</v>
      </c>
      <c r="J120" s="472">
        <f t="shared" si="204"/>
        <v>40000000</v>
      </c>
      <c r="K120" s="471">
        <f t="shared" si="204"/>
        <v>4295692</v>
      </c>
      <c r="L120" s="651">
        <f t="shared" si="204"/>
        <v>550000000</v>
      </c>
      <c r="M120" s="471">
        <f t="shared" si="204"/>
        <v>15000000</v>
      </c>
      <c r="N120" s="651">
        <f t="shared" si="204"/>
        <v>15000000</v>
      </c>
      <c r="O120" s="471">
        <f t="shared" si="204"/>
        <v>0</v>
      </c>
      <c r="P120" s="650">
        <f t="shared" si="204"/>
        <v>0</v>
      </c>
      <c r="Q120" s="651">
        <f t="shared" si="204"/>
        <v>20000000</v>
      </c>
      <c r="R120" s="471">
        <f t="shared" si="204"/>
        <v>20000000</v>
      </c>
      <c r="S120" s="650">
        <f t="shared" si="204"/>
        <v>0</v>
      </c>
      <c r="T120" s="471">
        <f t="shared" si="204"/>
        <v>107700000</v>
      </c>
      <c r="U120" s="471">
        <f t="shared" si="204"/>
        <v>0</v>
      </c>
      <c r="V120" s="471">
        <f t="shared" si="204"/>
        <v>0</v>
      </c>
      <c r="W120" s="471">
        <f t="shared" si="204"/>
        <v>0</v>
      </c>
      <c r="X120" s="471">
        <f t="shared" si="204"/>
        <v>0</v>
      </c>
      <c r="Y120" s="471">
        <f t="shared" si="204"/>
        <v>0</v>
      </c>
      <c r="Z120" s="471">
        <f t="shared" si="204"/>
        <v>0</v>
      </c>
      <c r="AA120" s="471">
        <f t="shared" si="204"/>
        <v>0</v>
      </c>
      <c r="AB120" s="471">
        <f t="shared" si="204"/>
        <v>0</v>
      </c>
      <c r="AC120" s="471">
        <f t="shared" si="204"/>
        <v>0</v>
      </c>
      <c r="AD120" s="472">
        <f t="shared" si="204"/>
        <v>0</v>
      </c>
      <c r="AE120" s="471">
        <f t="shared" si="204"/>
        <v>79295692</v>
      </c>
      <c r="AF120" s="471">
        <f t="shared" si="204"/>
        <v>732700000</v>
      </c>
      <c r="AG120" s="650">
        <f t="shared" si="204"/>
        <v>0</v>
      </c>
      <c r="AH120" s="651">
        <f>+SUM(AH121:AH122)</f>
        <v>150000000</v>
      </c>
      <c r="AI120" s="471">
        <f>+SUM(AI121:AI122)</f>
        <v>150000000</v>
      </c>
      <c r="AJ120" s="651">
        <f>+SUM(AJ121:AJ122)</f>
        <v>0</v>
      </c>
      <c r="AK120" s="471">
        <f t="shared" si="204"/>
        <v>1203404308</v>
      </c>
      <c r="AL120" s="471">
        <f t="shared" si="204"/>
        <v>0</v>
      </c>
      <c r="AM120" s="471">
        <f t="shared" si="204"/>
        <v>1172057373</v>
      </c>
      <c r="AN120" s="471">
        <f>+SUM(AN121:AN122)</f>
        <v>1203404308</v>
      </c>
      <c r="AO120" s="471">
        <f t="shared" si="204"/>
        <v>178948465</v>
      </c>
      <c r="AP120" s="651">
        <f t="shared" si="204"/>
        <v>177749484</v>
      </c>
      <c r="AQ120" s="471">
        <f t="shared" si="204"/>
        <v>107691997</v>
      </c>
      <c r="AR120" s="471">
        <f t="shared" si="204"/>
        <v>132107524</v>
      </c>
      <c r="AS120" s="471">
        <f t="shared" si="204"/>
        <v>144064041</v>
      </c>
      <c r="AT120" s="471">
        <f t="shared" si="204"/>
        <v>186454861</v>
      </c>
      <c r="AU120" s="471">
        <f t="shared" si="204"/>
        <v>88986693</v>
      </c>
      <c r="AV120" s="471">
        <f t="shared" si="204"/>
        <v>92284783</v>
      </c>
      <c r="AW120" s="471">
        <f t="shared" si="204"/>
        <v>33769525</v>
      </c>
      <c r="AX120" s="471">
        <f t="shared" si="204"/>
        <v>30000000</v>
      </c>
      <c r="AY120" s="471">
        <f t="shared" si="204"/>
        <v>0</v>
      </c>
      <c r="AZ120" s="471">
        <f t="shared" si="204"/>
        <v>0</v>
      </c>
      <c r="BA120" s="471">
        <f t="shared" si="204"/>
        <v>1172057373</v>
      </c>
      <c r="BB120" s="650">
        <f t="shared" si="204"/>
        <v>114793735</v>
      </c>
      <c r="BC120" s="651">
        <f t="shared" si="204"/>
        <v>181976256</v>
      </c>
      <c r="BD120" s="471">
        <f t="shared" si="204"/>
        <v>127948130.5</v>
      </c>
      <c r="BE120" s="650">
        <f t="shared" si="204"/>
        <v>144220863</v>
      </c>
      <c r="BF120" s="471">
        <f t="shared" si="204"/>
        <v>150538931</v>
      </c>
      <c r="BG120" s="471">
        <f t="shared" si="204"/>
        <v>189333543</v>
      </c>
      <c r="BH120" s="471">
        <f t="shared" si="204"/>
        <v>97866388</v>
      </c>
      <c r="BI120" s="471">
        <f t="shared" si="204"/>
        <v>92284783</v>
      </c>
      <c r="BJ120" s="471">
        <f t="shared" si="204"/>
        <v>37022841</v>
      </c>
      <c r="BK120" s="471">
        <f t="shared" si="204"/>
        <v>29871564</v>
      </c>
      <c r="BL120" s="471">
        <f t="shared" si="204"/>
        <v>0</v>
      </c>
      <c r="BM120" s="472">
        <f t="shared" si="204"/>
        <v>0</v>
      </c>
      <c r="BN120" s="471">
        <f t="shared" si="204"/>
        <v>1165857034.5</v>
      </c>
      <c r="BO120" s="650">
        <f t="shared" si="204"/>
        <v>28935811</v>
      </c>
      <c r="BP120" s="651">
        <f t="shared" si="204"/>
        <v>159057922</v>
      </c>
      <c r="BQ120" s="471">
        <f t="shared" si="204"/>
        <v>152593129.5</v>
      </c>
      <c r="BR120" s="650">
        <f t="shared" si="204"/>
        <v>87549142</v>
      </c>
      <c r="BS120" s="471">
        <f t="shared" si="204"/>
        <v>182297813</v>
      </c>
      <c r="BT120" s="471">
        <f t="shared" si="204"/>
        <v>117636540</v>
      </c>
      <c r="BU120" s="471">
        <f t="shared" si="204"/>
        <v>147671943</v>
      </c>
      <c r="BV120" s="471">
        <f t="shared" ref="BV120:CS120" si="205">+SUM(BV121:BV122)</f>
        <v>142590274</v>
      </c>
      <c r="BW120" s="471">
        <f t="shared" si="205"/>
        <v>70556748</v>
      </c>
      <c r="BX120" s="471">
        <v>0</v>
      </c>
      <c r="BY120" s="471">
        <f t="shared" si="205"/>
        <v>0</v>
      </c>
      <c r="BZ120" s="472">
        <f t="shared" si="205"/>
        <v>0</v>
      </c>
      <c r="CA120" s="471">
        <f t="shared" si="205"/>
        <v>1129642807.5</v>
      </c>
      <c r="CB120" s="650">
        <f t="shared" si="205"/>
        <v>12799704</v>
      </c>
      <c r="CC120" s="650">
        <f t="shared" si="205"/>
        <v>173877609</v>
      </c>
      <c r="CD120" s="471">
        <f>+SUM(CD121:CD122)</f>
        <v>153909549.5</v>
      </c>
      <c r="CE120" s="471">
        <f t="shared" si="205"/>
        <v>87549142</v>
      </c>
      <c r="CF120" s="471">
        <f t="shared" si="205"/>
        <v>151563790</v>
      </c>
      <c r="CG120" s="471">
        <f t="shared" si="205"/>
        <v>148370563</v>
      </c>
      <c r="CH120" s="471">
        <f t="shared" si="205"/>
        <v>147671943</v>
      </c>
      <c r="CI120" s="471">
        <f t="shared" si="205"/>
        <v>142590274</v>
      </c>
      <c r="CJ120" s="471">
        <f t="shared" si="205"/>
        <v>66828778</v>
      </c>
      <c r="CK120" s="471">
        <f t="shared" si="205"/>
        <v>42646507</v>
      </c>
      <c r="CL120" s="471">
        <f t="shared" si="205"/>
        <v>0</v>
      </c>
      <c r="CM120" s="471">
        <f t="shared" si="205"/>
        <v>0</v>
      </c>
      <c r="CN120" s="471">
        <f t="shared" si="205"/>
        <v>1127807859.5</v>
      </c>
      <c r="CO120" s="650">
        <f t="shared" si="167"/>
        <v>31346935</v>
      </c>
      <c r="CP120" s="650">
        <f t="shared" si="205"/>
        <v>31346935</v>
      </c>
      <c r="CQ120" s="650">
        <f t="shared" si="205"/>
        <v>6200338.5</v>
      </c>
      <c r="CR120" s="650">
        <f t="shared" si="205"/>
        <v>36214227</v>
      </c>
      <c r="CS120" s="650">
        <f t="shared" si="205"/>
        <v>1834948</v>
      </c>
      <c r="CT120" s="652">
        <f t="shared" si="163"/>
        <v>0.97395145190056942</v>
      </c>
      <c r="CU120" s="653">
        <f t="shared" si="164"/>
        <v>0.96879911992138223</v>
      </c>
      <c r="CV120" s="901">
        <f>IFERROR(BN120/$BN$70,0)</f>
        <v>9.1034338479973484E-2</v>
      </c>
      <c r="CW120" s="1459"/>
      <c r="CX120" s="901">
        <f>IFERROR(BK120/$BK$70,0)</f>
        <v>3.9373473481254306E-2</v>
      </c>
      <c r="CY120" s="1459"/>
      <c r="CZ120" s="900"/>
      <c r="DA120" s="900"/>
      <c r="DB120" s="479"/>
      <c r="DC120" s="672"/>
      <c r="DD120" s="672"/>
      <c r="DE120" s="673"/>
      <c r="DF120" s="674"/>
      <c r="DG120" s="673"/>
      <c r="DH120" s="675"/>
      <c r="DI120" s="673"/>
      <c r="DJ120" s="674"/>
      <c r="DK120" s="673"/>
      <c r="DL120" s="674"/>
      <c r="DN120" s="480"/>
      <c r="DO120" s="480"/>
      <c r="DP120" s="480"/>
      <c r="DQ120" s="480"/>
      <c r="DR120" s="480"/>
      <c r="DS120" s="486"/>
      <c r="DT120" s="480"/>
      <c r="DU120" s="480"/>
      <c r="DV120" s="480"/>
      <c r="DW120" s="480"/>
    </row>
    <row r="121" spans="1:128" s="146" customFormat="1" ht="18" customHeight="1" outlineLevel="2" thickBot="1" x14ac:dyDescent="0.3">
      <c r="B121" s="1022" t="str">
        <f t="shared" si="108"/>
        <v>A-2-0-4-11-110</v>
      </c>
      <c r="C121" s="185" t="s">
        <v>503</v>
      </c>
      <c r="D121" s="175" t="s">
        <v>417</v>
      </c>
      <c r="E121" s="248" t="s">
        <v>436</v>
      </c>
      <c r="F121" s="163">
        <v>80000000</v>
      </c>
      <c r="G121" s="161"/>
      <c r="H121" s="160"/>
      <c r="I121" s="183">
        <v>40000000</v>
      </c>
      <c r="J121" s="165"/>
      <c r="K121" s="160"/>
      <c r="L121" s="162"/>
      <c r="M121" s="151"/>
      <c r="N121" s="153">
        <v>15000000</v>
      </c>
      <c r="O121" s="151"/>
      <c r="P121" s="154"/>
      <c r="Q121" s="162"/>
      <c r="R121" s="160">
        <v>20000000</v>
      </c>
      <c r="S121" s="183"/>
      <c r="T121" s="170"/>
      <c r="U121" s="170"/>
      <c r="V121" s="170"/>
      <c r="W121" s="170"/>
      <c r="X121" s="170"/>
      <c r="Y121" s="170"/>
      <c r="Z121" s="170"/>
      <c r="AA121" s="170"/>
      <c r="AB121" s="170"/>
      <c r="AC121" s="170"/>
      <c r="AD121" s="165"/>
      <c r="AE121" s="160">
        <f>+G121+I121+K121+M121+O121+Q121+S121+U121+W121+Y121+AA121+AC121</f>
        <v>40000000</v>
      </c>
      <c r="AF121" s="160">
        <f>+H121+J121+L121+N121+P121+R121+T121+V121+X121+Z121+AB121+AD121</f>
        <v>35000000</v>
      </c>
      <c r="AG121" s="163"/>
      <c r="AH121" s="162"/>
      <c r="AI121" s="160">
        <f>+-AG121+AH121</f>
        <v>0</v>
      </c>
      <c r="AJ121" s="162"/>
      <c r="AK121" s="167">
        <f>+F121-AE121+AF121+AI121</f>
        <v>75000000</v>
      </c>
      <c r="AL121" s="160"/>
      <c r="AM121" s="509">
        <f t="shared" si="142"/>
        <v>74950000</v>
      </c>
      <c r="AN121" s="167">
        <f>+AK121-AL121</f>
        <v>75000000</v>
      </c>
      <c r="AO121" s="164">
        <v>61517592</v>
      </c>
      <c r="AP121" s="162">
        <v>5000000</v>
      </c>
      <c r="AQ121" s="160">
        <v>3227406</v>
      </c>
      <c r="AR121" s="160">
        <v>0</v>
      </c>
      <c r="AS121" s="160">
        <v>0</v>
      </c>
      <c r="AT121" s="160">
        <v>3624274</v>
      </c>
      <c r="AU121" s="160">
        <v>0</v>
      </c>
      <c r="AV121" s="172">
        <v>1580728</v>
      </c>
      <c r="AW121" s="172">
        <v>0</v>
      </c>
      <c r="AX121" s="172">
        <v>0</v>
      </c>
      <c r="AY121" s="160"/>
      <c r="AZ121" s="160"/>
      <c r="BA121" s="430">
        <f>+SUM(AO121:AZ121)</f>
        <v>74950000</v>
      </c>
      <c r="BB121" s="545">
        <v>0</v>
      </c>
      <c r="BC121" s="546">
        <v>6589634</v>
      </c>
      <c r="BD121" s="167">
        <v>29463965.5</v>
      </c>
      <c r="BE121" s="196">
        <v>6132913</v>
      </c>
      <c r="BF121" s="172">
        <v>6474890</v>
      </c>
      <c r="BG121" s="172">
        <v>7248336</v>
      </c>
      <c r="BH121" s="172">
        <v>8535491</v>
      </c>
      <c r="BI121" s="172">
        <v>1580728</v>
      </c>
      <c r="BJ121" s="172">
        <v>3253316</v>
      </c>
      <c r="BK121" s="172">
        <v>0</v>
      </c>
      <c r="BL121" s="172"/>
      <c r="BM121" s="510"/>
      <c r="BN121" s="160">
        <f>+SUM(BB121:BM121)</f>
        <v>69279273.5</v>
      </c>
      <c r="BO121" s="163">
        <v>0</v>
      </c>
      <c r="BP121" s="162">
        <v>5676440</v>
      </c>
      <c r="BQ121" s="160">
        <v>26303581.5</v>
      </c>
      <c r="BR121" s="183">
        <v>4073578</v>
      </c>
      <c r="BS121" s="170">
        <v>6132913</v>
      </c>
      <c r="BT121" s="170">
        <v>10099164</v>
      </c>
      <c r="BU121" s="170">
        <v>8834495</v>
      </c>
      <c r="BV121" s="170">
        <v>4905786</v>
      </c>
      <c r="BW121" s="170">
        <v>0</v>
      </c>
      <c r="BX121" s="170">
        <v>3253316</v>
      </c>
      <c r="BY121" s="170"/>
      <c r="BZ121" s="165"/>
      <c r="CA121" s="160">
        <f>+SUM(BO121:BZ121)</f>
        <v>69279273.5</v>
      </c>
      <c r="CB121" s="163">
        <v>0</v>
      </c>
      <c r="CC121" s="183">
        <v>5676440</v>
      </c>
      <c r="CD121" s="170">
        <v>26303581.5</v>
      </c>
      <c r="CE121" s="170">
        <v>4073578</v>
      </c>
      <c r="CF121" s="170">
        <v>6132913</v>
      </c>
      <c r="CG121" s="172">
        <v>10099164</v>
      </c>
      <c r="CH121" s="170">
        <v>8834495</v>
      </c>
      <c r="CI121" s="170">
        <v>4905786</v>
      </c>
      <c r="CJ121" s="170">
        <v>0</v>
      </c>
      <c r="CK121" s="170">
        <v>3253316</v>
      </c>
      <c r="CL121" s="170"/>
      <c r="CM121" s="170"/>
      <c r="CN121" s="166">
        <f>+SUM(CB121:CM121)</f>
        <v>69279273.5</v>
      </c>
      <c r="CO121" s="163">
        <f t="shared" si="167"/>
        <v>50000</v>
      </c>
      <c r="CP121" s="163">
        <f>+AN121-BA121</f>
        <v>50000</v>
      </c>
      <c r="CQ121" s="163">
        <f>+BA121-BN121</f>
        <v>5670726.5</v>
      </c>
      <c r="CR121" s="163">
        <f>+BN121-CA121</f>
        <v>0</v>
      </c>
      <c r="CS121" s="163">
        <f>+CA121-CN121</f>
        <v>0</v>
      </c>
      <c r="CT121" s="272">
        <f t="shared" si="163"/>
        <v>0.9993333333333333</v>
      </c>
      <c r="CU121" s="273">
        <f t="shared" si="164"/>
        <v>0.92372364666666662</v>
      </c>
      <c r="CV121" s="891"/>
      <c r="CW121" s="1459"/>
      <c r="CX121" s="891"/>
      <c r="CY121" s="1459"/>
      <c r="CZ121" s="903">
        <f>IFERROR(BK121/$BK$120,0)</f>
        <v>0</v>
      </c>
      <c r="DA121" s="1468">
        <f>+SUM(CZ121:CZ122)</f>
        <v>1</v>
      </c>
      <c r="DB121" s="840"/>
      <c r="DC121" s="830">
        <v>75000000</v>
      </c>
      <c r="DD121" s="830">
        <f>+DC121-AN121</f>
        <v>0</v>
      </c>
      <c r="DE121" s="830">
        <v>74950000</v>
      </c>
      <c r="DF121" s="831">
        <f>+DE121-BA121</f>
        <v>0</v>
      </c>
      <c r="DG121" s="830">
        <v>69279273.5</v>
      </c>
      <c r="DH121" s="832">
        <f>+DG121-BN121</f>
        <v>0</v>
      </c>
      <c r="DI121" s="830">
        <v>69279273.5</v>
      </c>
      <c r="DJ121" s="831">
        <f>+DI121-CA121</f>
        <v>0</v>
      </c>
      <c r="DK121" s="830">
        <v>69279273.5</v>
      </c>
      <c r="DL121" s="831">
        <f>+DK121-CN121</f>
        <v>0</v>
      </c>
      <c r="DM121" s="833"/>
      <c r="DN121" s="168"/>
      <c r="DO121" s="168"/>
      <c r="DP121" s="319">
        <v>74950000</v>
      </c>
      <c r="DQ121" s="319">
        <f>+DC121-DP121</f>
        <v>50000</v>
      </c>
      <c r="DR121" s="319">
        <v>64445229.5</v>
      </c>
      <c r="DS121" s="319">
        <f>+DR121-DG121</f>
        <v>-4834044</v>
      </c>
      <c r="DT121" s="319">
        <v>61120171.5</v>
      </c>
      <c r="DU121" s="319">
        <f>+DT121-DI121</f>
        <v>-8159102</v>
      </c>
      <c r="DV121" s="319">
        <v>61120171.5</v>
      </c>
      <c r="DW121" s="319">
        <f>+DV121-DK121</f>
        <v>-8159102</v>
      </c>
      <c r="DX121" s="833"/>
    </row>
    <row r="122" spans="1:128" s="146" customFormat="1" ht="18" customHeight="1" outlineLevel="2" thickBot="1" x14ac:dyDescent="0.3">
      <c r="B122" s="1022" t="str">
        <f t="shared" si="108"/>
        <v>A-2-0-4-11-210</v>
      </c>
      <c r="C122" s="185" t="s">
        <v>504</v>
      </c>
      <c r="D122" s="175" t="s">
        <v>417</v>
      </c>
      <c r="E122" s="248" t="s">
        <v>437</v>
      </c>
      <c r="F122" s="163">
        <v>320000000</v>
      </c>
      <c r="G122" s="161"/>
      <c r="H122" s="160"/>
      <c r="I122" s="183"/>
      <c r="J122" s="165">
        <v>40000000</v>
      </c>
      <c r="K122" s="160">
        <v>4295692</v>
      </c>
      <c r="L122" s="162">
        <v>550000000</v>
      </c>
      <c r="M122" s="151">
        <v>15000000</v>
      </c>
      <c r="N122" s="153"/>
      <c r="O122" s="151"/>
      <c r="P122" s="154"/>
      <c r="Q122" s="162">
        <v>20000000</v>
      </c>
      <c r="R122" s="160"/>
      <c r="S122" s="183"/>
      <c r="T122" s="170">
        <f>15000000+35500000+57200000</f>
        <v>107700000</v>
      </c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65"/>
      <c r="AE122" s="160">
        <f>+G122+I122+K122+M122+O122+Q122+S122+U122+W122+Y122+AA122+AC122</f>
        <v>39295692</v>
      </c>
      <c r="AF122" s="160">
        <f>+H122+J122+L122+N122+P122+R122+T122+V122+X122+Z122+AB122+AD122</f>
        <v>697700000</v>
      </c>
      <c r="AG122" s="163"/>
      <c r="AH122" s="162">
        <v>150000000</v>
      </c>
      <c r="AI122" s="160">
        <v>150000000</v>
      </c>
      <c r="AJ122" s="162"/>
      <c r="AK122" s="167">
        <f>+F122-AE122+AF122+AI122</f>
        <v>1128404308</v>
      </c>
      <c r="AL122" s="160"/>
      <c r="AM122" s="509">
        <f t="shared" si="142"/>
        <v>1097107373</v>
      </c>
      <c r="AN122" s="167">
        <f>+AK122-AL122</f>
        <v>1128404308</v>
      </c>
      <c r="AO122" s="164">
        <v>117430873</v>
      </c>
      <c r="AP122" s="162">
        <v>172749484</v>
      </c>
      <c r="AQ122" s="160">
        <v>104464591</v>
      </c>
      <c r="AR122" s="160">
        <v>132107524</v>
      </c>
      <c r="AS122" s="160">
        <v>144064041</v>
      </c>
      <c r="AT122" s="160">
        <v>182830587</v>
      </c>
      <c r="AU122" s="160">
        <v>88986693</v>
      </c>
      <c r="AV122" s="172">
        <v>90704055</v>
      </c>
      <c r="AW122" s="172">
        <v>33769525</v>
      </c>
      <c r="AX122" s="172">
        <v>30000000</v>
      </c>
      <c r="AY122" s="160"/>
      <c r="AZ122" s="160"/>
      <c r="BA122" s="430">
        <f>+SUM(AO122:AZ122)</f>
        <v>1097107373</v>
      </c>
      <c r="BB122" s="545">
        <v>114793735</v>
      </c>
      <c r="BC122" s="546">
        <v>175386622</v>
      </c>
      <c r="BD122" s="167">
        <v>98484165</v>
      </c>
      <c r="BE122" s="196">
        <v>138087950</v>
      </c>
      <c r="BF122" s="172">
        <v>144064041</v>
      </c>
      <c r="BG122" s="172">
        <v>182085207</v>
      </c>
      <c r="BH122" s="172">
        <v>89330897</v>
      </c>
      <c r="BI122" s="172">
        <v>90704055</v>
      </c>
      <c r="BJ122" s="172">
        <v>33769525</v>
      </c>
      <c r="BK122" s="172">
        <v>29871564</v>
      </c>
      <c r="BL122" s="172"/>
      <c r="BM122" s="510"/>
      <c r="BN122" s="160">
        <f>+SUM(BB122:BM122)</f>
        <v>1096577761</v>
      </c>
      <c r="BO122" s="163">
        <v>28935811</v>
      </c>
      <c r="BP122" s="162">
        <v>153381482</v>
      </c>
      <c r="BQ122" s="160">
        <v>126289548</v>
      </c>
      <c r="BR122" s="183">
        <v>83475564</v>
      </c>
      <c r="BS122" s="170">
        <v>176164900</v>
      </c>
      <c r="BT122" s="170">
        <v>107537376</v>
      </c>
      <c r="BU122" s="170">
        <v>138837448</v>
      </c>
      <c r="BV122" s="170">
        <v>137684488</v>
      </c>
      <c r="BW122" s="170">
        <v>70556748</v>
      </c>
      <c r="BX122" s="170">
        <v>37500169</v>
      </c>
      <c r="BY122" s="170"/>
      <c r="BZ122" s="165"/>
      <c r="CA122" s="160">
        <f>+SUM(BO122:BZ122)</f>
        <v>1060363534</v>
      </c>
      <c r="CB122" s="163">
        <v>12799704</v>
      </c>
      <c r="CC122" s="183">
        <v>168201169</v>
      </c>
      <c r="CD122" s="170">
        <v>127605968</v>
      </c>
      <c r="CE122" s="170">
        <v>83475564</v>
      </c>
      <c r="CF122" s="170">
        <v>145430877</v>
      </c>
      <c r="CG122" s="172">
        <v>138271399</v>
      </c>
      <c r="CH122" s="170">
        <v>138837448</v>
      </c>
      <c r="CI122" s="170">
        <v>137684488</v>
      </c>
      <c r="CJ122" s="170">
        <v>66828778</v>
      </c>
      <c r="CK122" s="170">
        <v>39393191</v>
      </c>
      <c r="CL122" s="170"/>
      <c r="CM122" s="170"/>
      <c r="CN122" s="166">
        <f>+SUM(CB122:CM122)</f>
        <v>1058528586</v>
      </c>
      <c r="CO122" s="163">
        <f t="shared" si="167"/>
        <v>31296935</v>
      </c>
      <c r="CP122" s="163">
        <f>+AN122-BA122</f>
        <v>31296935</v>
      </c>
      <c r="CQ122" s="163">
        <f>+BA122-BN122</f>
        <v>529612</v>
      </c>
      <c r="CR122" s="163">
        <f>+BN122-CA122</f>
        <v>36214227</v>
      </c>
      <c r="CS122" s="163">
        <f>+CA122-CN122</f>
        <v>1834948</v>
      </c>
      <c r="CT122" s="272">
        <f t="shared" si="163"/>
        <v>0.97226443148247887</v>
      </c>
      <c r="CU122" s="273">
        <f t="shared" si="164"/>
        <v>0.97179508552532046</v>
      </c>
      <c r="CV122" s="891"/>
      <c r="CW122" s="1459"/>
      <c r="CX122" s="891"/>
      <c r="CY122" s="1459"/>
      <c r="CZ122" s="903">
        <f>IFERROR(BK122/$BK$120,0)</f>
        <v>1</v>
      </c>
      <c r="DA122" s="1469"/>
      <c r="DB122" s="840"/>
      <c r="DC122" s="830">
        <v>1128404308</v>
      </c>
      <c r="DD122" s="830">
        <f>+DC122-AN122</f>
        <v>0</v>
      </c>
      <c r="DE122" s="830">
        <v>1097107373</v>
      </c>
      <c r="DF122" s="831">
        <f>+DE122-BA122</f>
        <v>0</v>
      </c>
      <c r="DG122" s="830">
        <v>1096577761</v>
      </c>
      <c r="DH122" s="832">
        <f>+DG122-BN122</f>
        <v>0</v>
      </c>
      <c r="DI122" s="830">
        <v>1060363534</v>
      </c>
      <c r="DJ122" s="831">
        <f>+DI122-CA122</f>
        <v>0</v>
      </c>
      <c r="DK122" s="830">
        <v>1058528586</v>
      </c>
      <c r="DL122" s="831">
        <f>+DK122-CN122</f>
        <v>0</v>
      </c>
      <c r="DM122" s="833"/>
      <c r="DN122" s="168"/>
      <c r="DO122" s="168"/>
      <c r="DP122" s="319">
        <v>1070704308</v>
      </c>
      <c r="DQ122" s="319">
        <f>+DC122-DP122</f>
        <v>57700000</v>
      </c>
      <c r="DR122" s="319">
        <v>1034142694</v>
      </c>
      <c r="DS122" s="319">
        <f>+DR122-DG122</f>
        <v>-62435067</v>
      </c>
      <c r="DT122" s="319">
        <v>814622129</v>
      </c>
      <c r="DU122" s="319">
        <f>+DT122-DI122</f>
        <v>-245741405</v>
      </c>
      <c r="DV122" s="319">
        <v>814622129</v>
      </c>
      <c r="DW122" s="319">
        <f>+DV122-DK122</f>
        <v>-243906457</v>
      </c>
      <c r="DX122" s="833"/>
    </row>
    <row r="123" spans="1:128" s="691" customFormat="1" ht="40.5" customHeight="1" outlineLevel="1" thickBot="1" x14ac:dyDescent="0.25">
      <c r="A123" s="676"/>
      <c r="B123" s="1027"/>
      <c r="C123" s="678" t="s">
        <v>652</v>
      </c>
      <c r="D123" s="679" t="s">
        <v>417</v>
      </c>
      <c r="E123" s="470" t="s">
        <v>653</v>
      </c>
      <c r="F123" s="680">
        <f>+SUM(F124:F127)</f>
        <v>270000000</v>
      </c>
      <c r="G123" s="681">
        <f t="shared" ref="G123:BU123" si="206">+SUM(G124:G127)</f>
        <v>0</v>
      </c>
      <c r="H123" s="682">
        <f t="shared" si="206"/>
        <v>0</v>
      </c>
      <c r="I123" s="680">
        <f t="shared" si="206"/>
        <v>0</v>
      </c>
      <c r="J123" s="681">
        <f t="shared" si="206"/>
        <v>0</v>
      </c>
      <c r="K123" s="682">
        <f t="shared" si="206"/>
        <v>0</v>
      </c>
      <c r="L123" s="683">
        <f t="shared" si="206"/>
        <v>0</v>
      </c>
      <c r="M123" s="682">
        <f t="shared" si="206"/>
        <v>0</v>
      </c>
      <c r="N123" s="683">
        <f t="shared" si="206"/>
        <v>0</v>
      </c>
      <c r="O123" s="682">
        <f t="shared" si="206"/>
        <v>0</v>
      </c>
      <c r="P123" s="680">
        <f t="shared" si="206"/>
        <v>0</v>
      </c>
      <c r="Q123" s="683">
        <f t="shared" si="206"/>
        <v>0</v>
      </c>
      <c r="R123" s="682">
        <f t="shared" si="206"/>
        <v>0</v>
      </c>
      <c r="S123" s="680">
        <f t="shared" si="206"/>
        <v>0</v>
      </c>
      <c r="T123" s="682">
        <f t="shared" si="206"/>
        <v>0</v>
      </c>
      <c r="U123" s="682">
        <f t="shared" si="206"/>
        <v>130000000</v>
      </c>
      <c r="V123" s="682">
        <f t="shared" si="206"/>
        <v>0</v>
      </c>
      <c r="W123" s="682">
        <f t="shared" si="206"/>
        <v>0</v>
      </c>
      <c r="X123" s="682">
        <f t="shared" si="206"/>
        <v>0</v>
      </c>
      <c r="Y123" s="682">
        <f t="shared" si="206"/>
        <v>76900000</v>
      </c>
      <c r="Z123" s="682">
        <f t="shared" si="206"/>
        <v>89900000</v>
      </c>
      <c r="AA123" s="682">
        <f t="shared" si="206"/>
        <v>0</v>
      </c>
      <c r="AB123" s="682">
        <f t="shared" si="206"/>
        <v>0</v>
      </c>
      <c r="AC123" s="682">
        <f t="shared" si="206"/>
        <v>0</v>
      </c>
      <c r="AD123" s="681">
        <f t="shared" si="206"/>
        <v>0</v>
      </c>
      <c r="AE123" s="682">
        <f t="shared" si="206"/>
        <v>206900000</v>
      </c>
      <c r="AF123" s="682">
        <f t="shared" si="206"/>
        <v>89900000</v>
      </c>
      <c r="AG123" s="680">
        <f t="shared" si="206"/>
        <v>0</v>
      </c>
      <c r="AH123" s="683">
        <f>+SUM(AH124:AH127)</f>
        <v>0</v>
      </c>
      <c r="AI123" s="682">
        <f>+SUM(AI124:AI127)</f>
        <v>0</v>
      </c>
      <c r="AJ123" s="683">
        <f>+SUM(AJ124:AJ127)</f>
        <v>0</v>
      </c>
      <c r="AK123" s="682">
        <f t="shared" si="206"/>
        <v>153000000</v>
      </c>
      <c r="AL123" s="682">
        <f t="shared" si="206"/>
        <v>0</v>
      </c>
      <c r="AM123" s="682">
        <f t="shared" si="206"/>
        <v>27176500</v>
      </c>
      <c r="AN123" s="682">
        <f>+SUM(AN124:AN127)</f>
        <v>153000000</v>
      </c>
      <c r="AO123" s="682">
        <f t="shared" si="206"/>
        <v>0</v>
      </c>
      <c r="AP123" s="683">
        <f t="shared" si="206"/>
        <v>1000000</v>
      </c>
      <c r="AQ123" s="682">
        <f t="shared" si="206"/>
        <v>0</v>
      </c>
      <c r="AR123" s="682">
        <f t="shared" si="206"/>
        <v>19860000</v>
      </c>
      <c r="AS123" s="682">
        <f t="shared" si="206"/>
        <v>0</v>
      </c>
      <c r="AT123" s="682">
        <f t="shared" si="206"/>
        <v>2416500</v>
      </c>
      <c r="AU123" s="682">
        <f t="shared" si="206"/>
        <v>3900000</v>
      </c>
      <c r="AV123" s="682">
        <f t="shared" si="206"/>
        <v>0</v>
      </c>
      <c r="AW123" s="682">
        <f t="shared" si="206"/>
        <v>0</v>
      </c>
      <c r="AX123" s="682">
        <f t="shared" si="206"/>
        <v>0</v>
      </c>
      <c r="AY123" s="682">
        <f t="shared" si="206"/>
        <v>0</v>
      </c>
      <c r="AZ123" s="682">
        <f t="shared" si="206"/>
        <v>0</v>
      </c>
      <c r="BA123" s="682">
        <f t="shared" si="206"/>
        <v>27176500</v>
      </c>
      <c r="BB123" s="680">
        <f t="shared" si="206"/>
        <v>0</v>
      </c>
      <c r="BC123" s="683">
        <f t="shared" si="206"/>
        <v>1000000</v>
      </c>
      <c r="BD123" s="682">
        <f t="shared" si="206"/>
        <v>0</v>
      </c>
      <c r="BE123" s="680">
        <f t="shared" si="206"/>
        <v>0</v>
      </c>
      <c r="BF123" s="682">
        <f t="shared" si="206"/>
        <v>0</v>
      </c>
      <c r="BG123" s="682">
        <f t="shared" si="206"/>
        <v>2416500</v>
      </c>
      <c r="BH123" s="682">
        <f t="shared" si="206"/>
        <v>0</v>
      </c>
      <c r="BI123" s="682">
        <f t="shared" si="206"/>
        <v>14500000</v>
      </c>
      <c r="BJ123" s="682">
        <f t="shared" si="206"/>
        <v>5360000</v>
      </c>
      <c r="BK123" s="682">
        <f t="shared" si="206"/>
        <v>0</v>
      </c>
      <c r="BL123" s="682">
        <f t="shared" si="206"/>
        <v>0</v>
      </c>
      <c r="BM123" s="681">
        <f t="shared" si="206"/>
        <v>0</v>
      </c>
      <c r="BN123" s="682">
        <f t="shared" si="206"/>
        <v>23276500</v>
      </c>
      <c r="BO123" s="680">
        <f t="shared" si="206"/>
        <v>0</v>
      </c>
      <c r="BP123" s="683">
        <f t="shared" si="206"/>
        <v>1000000</v>
      </c>
      <c r="BQ123" s="682">
        <f t="shared" si="206"/>
        <v>0</v>
      </c>
      <c r="BR123" s="680">
        <f t="shared" si="206"/>
        <v>0</v>
      </c>
      <c r="BS123" s="682">
        <f t="shared" si="206"/>
        <v>0</v>
      </c>
      <c r="BT123" s="682">
        <f t="shared" si="206"/>
        <v>0</v>
      </c>
      <c r="BU123" s="682">
        <f t="shared" si="206"/>
        <v>2416500</v>
      </c>
      <c r="BV123" s="682">
        <f t="shared" ref="BV123:CS123" si="207">+SUM(BV124:BV127)</f>
        <v>0</v>
      </c>
      <c r="BW123" s="682">
        <f t="shared" si="207"/>
        <v>0</v>
      </c>
      <c r="BX123" s="682">
        <v>0</v>
      </c>
      <c r="BY123" s="682">
        <f t="shared" si="207"/>
        <v>0</v>
      </c>
      <c r="BZ123" s="681">
        <f t="shared" si="207"/>
        <v>0</v>
      </c>
      <c r="CA123" s="682">
        <f t="shared" si="207"/>
        <v>3416500</v>
      </c>
      <c r="CB123" s="680">
        <f t="shared" si="207"/>
        <v>0</v>
      </c>
      <c r="CC123" s="680">
        <f t="shared" si="207"/>
        <v>1000000</v>
      </c>
      <c r="CD123" s="682">
        <f t="shared" si="207"/>
        <v>0</v>
      </c>
      <c r="CE123" s="682">
        <f t="shared" si="207"/>
        <v>0</v>
      </c>
      <c r="CF123" s="682">
        <f t="shared" si="207"/>
        <v>0</v>
      </c>
      <c r="CG123" s="682">
        <f t="shared" si="207"/>
        <v>0</v>
      </c>
      <c r="CH123" s="682">
        <f t="shared" si="207"/>
        <v>2416500</v>
      </c>
      <c r="CI123" s="682">
        <f t="shared" si="207"/>
        <v>0</v>
      </c>
      <c r="CJ123" s="682">
        <f t="shared" si="207"/>
        <v>0</v>
      </c>
      <c r="CK123" s="682">
        <f t="shared" si="207"/>
        <v>0</v>
      </c>
      <c r="CL123" s="682">
        <f t="shared" si="207"/>
        <v>0</v>
      </c>
      <c r="CM123" s="682">
        <f t="shared" si="207"/>
        <v>0</v>
      </c>
      <c r="CN123" s="682">
        <f t="shared" si="207"/>
        <v>3416500</v>
      </c>
      <c r="CO123" s="680">
        <f t="shared" si="167"/>
        <v>125823500</v>
      </c>
      <c r="CP123" s="680">
        <f t="shared" si="207"/>
        <v>125823500</v>
      </c>
      <c r="CQ123" s="680">
        <f t="shared" si="207"/>
        <v>3900000</v>
      </c>
      <c r="CR123" s="680">
        <f t="shared" si="207"/>
        <v>19860000</v>
      </c>
      <c r="CS123" s="680">
        <f t="shared" si="207"/>
        <v>0</v>
      </c>
      <c r="CT123" s="684">
        <f t="shared" si="163"/>
        <v>0.17762418300653596</v>
      </c>
      <c r="CU123" s="685">
        <f t="shared" si="164"/>
        <v>0.15213398692810456</v>
      </c>
      <c r="CV123" s="901">
        <f>IFERROR(BN123/$BN$70,0)</f>
        <v>1.8175133973762567E-3</v>
      </c>
      <c r="CW123" s="1459"/>
      <c r="CX123" s="901">
        <f>IFERROR(BK123/$BK$70,0)</f>
        <v>0</v>
      </c>
      <c r="CY123" s="1459"/>
      <c r="CZ123" s="904"/>
      <c r="DA123" s="904"/>
      <c r="DB123" s="686"/>
      <c r="DC123" s="687"/>
      <c r="DD123" s="688"/>
      <c r="DE123" s="687"/>
      <c r="DF123" s="688"/>
      <c r="DG123" s="687"/>
      <c r="DH123" s="689"/>
      <c r="DI123" s="690"/>
      <c r="DJ123" s="688"/>
      <c r="DK123" s="687"/>
      <c r="DL123" s="688"/>
      <c r="DN123" s="687"/>
      <c r="DO123" s="687"/>
      <c r="DP123" s="687"/>
      <c r="DQ123" s="687"/>
      <c r="DR123" s="687"/>
      <c r="DS123" s="689"/>
      <c r="DT123" s="687"/>
      <c r="DU123" s="687"/>
      <c r="DV123" s="687"/>
      <c r="DW123" s="687"/>
    </row>
    <row r="124" spans="1:128" s="146" customFormat="1" ht="18" customHeight="1" outlineLevel="2" thickBot="1" x14ac:dyDescent="0.3">
      <c r="B124" s="1022" t="str">
        <f t="shared" si="108"/>
        <v>A-2-0-4-21-110</v>
      </c>
      <c r="C124" s="185" t="s">
        <v>507</v>
      </c>
      <c r="D124" s="175" t="s">
        <v>417</v>
      </c>
      <c r="E124" s="248" t="s">
        <v>438</v>
      </c>
      <c r="F124" s="163">
        <v>67500000</v>
      </c>
      <c r="G124" s="161"/>
      <c r="H124" s="160"/>
      <c r="I124" s="183"/>
      <c r="J124" s="165"/>
      <c r="K124" s="160"/>
      <c r="L124" s="162"/>
      <c r="M124" s="151"/>
      <c r="N124" s="153"/>
      <c r="O124" s="151"/>
      <c r="P124" s="154"/>
      <c r="Q124" s="162"/>
      <c r="R124" s="160"/>
      <c r="S124" s="183"/>
      <c r="T124" s="170"/>
      <c r="U124" s="170">
        <v>60000000</v>
      </c>
      <c r="V124" s="170"/>
      <c r="W124" s="170"/>
      <c r="X124" s="170"/>
      <c r="Y124" s="170"/>
      <c r="Z124" s="170">
        <v>74900000</v>
      </c>
      <c r="AA124" s="170"/>
      <c r="AB124" s="170"/>
      <c r="AC124" s="170"/>
      <c r="AD124" s="165"/>
      <c r="AE124" s="160">
        <f t="shared" ref="AE124:AF128" si="208">+G124+I124+K124+M124+O124+Q124+S124+U124+W124+Y124+AA124+AC124</f>
        <v>60000000</v>
      </c>
      <c r="AF124" s="160">
        <f t="shared" si="208"/>
        <v>74900000</v>
      </c>
      <c r="AG124" s="163"/>
      <c r="AH124" s="162"/>
      <c r="AI124" s="160">
        <f>+-AG124+AH124</f>
        <v>0</v>
      </c>
      <c r="AJ124" s="162"/>
      <c r="AK124" s="167">
        <f>+F124-AE124+AF124+AI124</f>
        <v>82400000</v>
      </c>
      <c r="AL124" s="160"/>
      <c r="AM124" s="509">
        <f>+AL124+BA124</f>
        <v>500000</v>
      </c>
      <c r="AN124" s="167">
        <f>+AK124-AL124</f>
        <v>82400000</v>
      </c>
      <c r="AO124" s="164">
        <v>0</v>
      </c>
      <c r="AP124" s="162">
        <v>500000</v>
      </c>
      <c r="AQ124" s="160">
        <v>0</v>
      </c>
      <c r="AR124" s="160">
        <v>0</v>
      </c>
      <c r="AS124" s="160">
        <v>0</v>
      </c>
      <c r="AT124" s="160">
        <v>0</v>
      </c>
      <c r="AU124" s="160">
        <v>0</v>
      </c>
      <c r="AV124" s="172">
        <v>0</v>
      </c>
      <c r="AW124" s="172">
        <v>0</v>
      </c>
      <c r="AX124" s="172">
        <v>0</v>
      </c>
      <c r="AY124" s="160"/>
      <c r="AZ124" s="160"/>
      <c r="BA124" s="430">
        <f>+SUM(AO124:AZ124)</f>
        <v>500000</v>
      </c>
      <c r="BB124" s="545">
        <v>0</v>
      </c>
      <c r="BC124" s="546">
        <v>500000</v>
      </c>
      <c r="BD124" s="167">
        <v>0</v>
      </c>
      <c r="BE124" s="196">
        <v>0</v>
      </c>
      <c r="BF124" s="172">
        <v>0</v>
      </c>
      <c r="BG124" s="172">
        <v>0</v>
      </c>
      <c r="BH124" s="172">
        <v>0</v>
      </c>
      <c r="BI124" s="172">
        <v>0</v>
      </c>
      <c r="BJ124" s="172">
        <v>0</v>
      </c>
      <c r="BK124" s="172">
        <v>0</v>
      </c>
      <c r="BL124" s="172"/>
      <c r="BM124" s="510"/>
      <c r="BN124" s="160">
        <f>+SUM(BB124:BM124)</f>
        <v>500000</v>
      </c>
      <c r="BO124" s="163">
        <v>0</v>
      </c>
      <c r="BP124" s="162">
        <v>500000</v>
      </c>
      <c r="BQ124" s="160">
        <v>0</v>
      </c>
      <c r="BR124" s="183">
        <v>0</v>
      </c>
      <c r="BS124" s="170">
        <v>0</v>
      </c>
      <c r="BT124" s="170">
        <v>0</v>
      </c>
      <c r="BU124" s="170">
        <v>0</v>
      </c>
      <c r="BV124" s="170">
        <v>0</v>
      </c>
      <c r="BW124" s="170">
        <v>0</v>
      </c>
      <c r="BX124" s="170">
        <v>0</v>
      </c>
      <c r="BY124" s="170"/>
      <c r="BZ124" s="165"/>
      <c r="CA124" s="160">
        <f>+SUM(BO124:BZ124)</f>
        <v>500000</v>
      </c>
      <c r="CB124" s="163">
        <v>0</v>
      </c>
      <c r="CC124" s="183">
        <v>500000</v>
      </c>
      <c r="CD124" s="170">
        <v>0</v>
      </c>
      <c r="CE124" s="170">
        <v>0</v>
      </c>
      <c r="CF124" s="170">
        <v>0</v>
      </c>
      <c r="CG124" s="172">
        <v>0</v>
      </c>
      <c r="CH124" s="170">
        <v>0</v>
      </c>
      <c r="CI124" s="170">
        <v>0</v>
      </c>
      <c r="CJ124" s="170">
        <v>0</v>
      </c>
      <c r="CK124" s="170">
        <v>0</v>
      </c>
      <c r="CL124" s="170"/>
      <c r="CM124" s="170"/>
      <c r="CN124" s="166">
        <f>+SUM(CB124:CM124)</f>
        <v>500000</v>
      </c>
      <c r="CO124" s="163">
        <f t="shared" si="167"/>
        <v>81900000</v>
      </c>
      <c r="CP124" s="163">
        <f>+AN124-BA124</f>
        <v>81900000</v>
      </c>
      <c r="CQ124" s="163">
        <f>+BA124-BN124</f>
        <v>0</v>
      </c>
      <c r="CR124" s="163">
        <f>+BN124-CA124</f>
        <v>0</v>
      </c>
      <c r="CS124" s="163">
        <f>+CA124-CN124</f>
        <v>0</v>
      </c>
      <c r="CT124" s="272">
        <f t="shared" si="163"/>
        <v>6.0679611650485436E-3</v>
      </c>
      <c r="CU124" s="273">
        <f t="shared" si="164"/>
        <v>6.0679611650485436E-3</v>
      </c>
      <c r="CV124" s="891"/>
      <c r="CW124" s="1459"/>
      <c r="CX124" s="891"/>
      <c r="CY124" s="1459"/>
      <c r="CZ124" s="903">
        <f>IFERROR(BK124/$BK$123,0)</f>
        <v>0</v>
      </c>
      <c r="DA124" s="1468">
        <f>+SUM(CZ124:CZ128)</f>
        <v>0</v>
      </c>
      <c r="DB124" s="840"/>
      <c r="DC124" s="830">
        <v>82400000</v>
      </c>
      <c r="DD124" s="830">
        <f>+DC124-AN124</f>
        <v>0</v>
      </c>
      <c r="DE124" s="830">
        <v>500000</v>
      </c>
      <c r="DF124" s="831">
        <f>+DE124-BA124</f>
        <v>0</v>
      </c>
      <c r="DG124" s="830">
        <v>500000</v>
      </c>
      <c r="DH124" s="832">
        <f>+DG124-BN124</f>
        <v>0</v>
      </c>
      <c r="DI124" s="830">
        <v>500000</v>
      </c>
      <c r="DJ124" s="831">
        <f>+DI124-CA124</f>
        <v>0</v>
      </c>
      <c r="DK124" s="830">
        <v>500000</v>
      </c>
      <c r="DL124" s="831">
        <f>+DK124-CN124</f>
        <v>0</v>
      </c>
      <c r="DM124" s="833"/>
      <c r="DN124" s="168"/>
      <c r="DO124" s="168"/>
      <c r="DP124" s="319">
        <v>500000</v>
      </c>
      <c r="DQ124" s="319">
        <f>+DC124-DP124</f>
        <v>81900000</v>
      </c>
      <c r="DR124" s="319">
        <v>500000</v>
      </c>
      <c r="DS124" s="319">
        <f>+DR124-DG124</f>
        <v>0</v>
      </c>
      <c r="DT124" s="319">
        <v>500000</v>
      </c>
      <c r="DU124" s="319">
        <f>+DT124-DI124</f>
        <v>0</v>
      </c>
      <c r="DV124" s="319">
        <v>500000</v>
      </c>
      <c r="DW124" s="319">
        <f>+DV124-DK124</f>
        <v>0</v>
      </c>
      <c r="DX124" s="833"/>
    </row>
    <row r="125" spans="1:128" s="146" customFormat="1" ht="18" customHeight="1" outlineLevel="2" thickBot="1" x14ac:dyDescent="0.3">
      <c r="B125" s="1022" t="str">
        <f t="shared" si="108"/>
        <v>A-2-0-4-21-410</v>
      </c>
      <c r="C125" s="185" t="s">
        <v>508</v>
      </c>
      <c r="D125" s="175" t="s">
        <v>417</v>
      </c>
      <c r="E125" s="248" t="s">
        <v>439</v>
      </c>
      <c r="F125" s="163">
        <v>67500000</v>
      </c>
      <c r="G125" s="161"/>
      <c r="H125" s="160"/>
      <c r="I125" s="183"/>
      <c r="J125" s="165"/>
      <c r="K125" s="160"/>
      <c r="L125" s="162"/>
      <c r="M125" s="151"/>
      <c r="N125" s="153"/>
      <c r="O125" s="151"/>
      <c r="P125" s="154"/>
      <c r="Q125" s="162"/>
      <c r="R125" s="160"/>
      <c r="S125" s="183"/>
      <c r="T125" s="170"/>
      <c r="U125" s="170">
        <v>10000000</v>
      </c>
      <c r="V125" s="170"/>
      <c r="W125" s="170"/>
      <c r="X125" s="170"/>
      <c r="Y125" s="170">
        <v>29400000</v>
      </c>
      <c r="Z125" s="170"/>
      <c r="AA125" s="170"/>
      <c r="AB125" s="170"/>
      <c r="AC125" s="170"/>
      <c r="AD125" s="165"/>
      <c r="AE125" s="160">
        <f t="shared" si="208"/>
        <v>39400000</v>
      </c>
      <c r="AF125" s="160">
        <f t="shared" si="208"/>
        <v>0</v>
      </c>
      <c r="AG125" s="163"/>
      <c r="AH125" s="162"/>
      <c r="AI125" s="160">
        <f>+-AG125+AH125</f>
        <v>0</v>
      </c>
      <c r="AJ125" s="162"/>
      <c r="AK125" s="167">
        <f>+F125-AE125+AF125+AI125</f>
        <v>28100000</v>
      </c>
      <c r="AL125" s="160"/>
      <c r="AM125" s="509">
        <f>+AL125+BA125</f>
        <v>20360000</v>
      </c>
      <c r="AN125" s="167">
        <f>+AK125-AL125</f>
        <v>28100000</v>
      </c>
      <c r="AO125" s="164">
        <v>0</v>
      </c>
      <c r="AP125" s="162">
        <v>500000</v>
      </c>
      <c r="AQ125" s="160">
        <v>0</v>
      </c>
      <c r="AR125" s="160">
        <v>19860000</v>
      </c>
      <c r="AS125" s="160">
        <v>0</v>
      </c>
      <c r="AT125" s="160">
        <v>0</v>
      </c>
      <c r="AU125" s="160">
        <v>0</v>
      </c>
      <c r="AV125" s="172">
        <v>0</v>
      </c>
      <c r="AW125" s="172">
        <v>0</v>
      </c>
      <c r="AX125" s="172">
        <v>0</v>
      </c>
      <c r="AY125" s="160"/>
      <c r="AZ125" s="160"/>
      <c r="BA125" s="430">
        <f>+SUM(AO125:AZ125)</f>
        <v>20360000</v>
      </c>
      <c r="BB125" s="545">
        <v>0</v>
      </c>
      <c r="BC125" s="546">
        <v>500000</v>
      </c>
      <c r="BD125" s="167">
        <v>0</v>
      </c>
      <c r="BE125" s="196">
        <v>0</v>
      </c>
      <c r="BF125" s="172">
        <v>0</v>
      </c>
      <c r="BG125" s="172">
        <v>0</v>
      </c>
      <c r="BH125" s="172">
        <v>0</v>
      </c>
      <c r="BI125" s="172">
        <v>14500000</v>
      </c>
      <c r="BJ125" s="172">
        <v>5360000</v>
      </c>
      <c r="BK125" s="172">
        <v>0</v>
      </c>
      <c r="BL125" s="172"/>
      <c r="BM125" s="510"/>
      <c r="BN125" s="160">
        <f>+SUM(BB125:BM125)</f>
        <v>20360000</v>
      </c>
      <c r="BO125" s="163">
        <v>0</v>
      </c>
      <c r="BP125" s="162">
        <v>500000</v>
      </c>
      <c r="BQ125" s="160">
        <v>0</v>
      </c>
      <c r="BR125" s="183">
        <v>0</v>
      </c>
      <c r="BS125" s="170">
        <v>0</v>
      </c>
      <c r="BT125" s="170">
        <v>0</v>
      </c>
      <c r="BU125" s="170">
        <v>0</v>
      </c>
      <c r="BV125" s="170">
        <v>0</v>
      </c>
      <c r="BW125" s="170">
        <v>0</v>
      </c>
      <c r="BX125" s="170">
        <v>0</v>
      </c>
      <c r="BY125" s="170"/>
      <c r="BZ125" s="165"/>
      <c r="CA125" s="160">
        <f>+SUM(BO125:BZ125)</f>
        <v>500000</v>
      </c>
      <c r="CB125" s="163">
        <v>0</v>
      </c>
      <c r="CC125" s="183">
        <v>500000</v>
      </c>
      <c r="CD125" s="170">
        <v>0</v>
      </c>
      <c r="CE125" s="170">
        <v>0</v>
      </c>
      <c r="CF125" s="170">
        <v>0</v>
      </c>
      <c r="CG125" s="172">
        <v>0</v>
      </c>
      <c r="CH125" s="170">
        <v>0</v>
      </c>
      <c r="CI125" s="170">
        <v>0</v>
      </c>
      <c r="CJ125" s="170">
        <v>0</v>
      </c>
      <c r="CK125" s="170">
        <v>0</v>
      </c>
      <c r="CL125" s="170"/>
      <c r="CM125" s="170"/>
      <c r="CN125" s="166">
        <f>+SUM(CB125:CM125)</f>
        <v>500000</v>
      </c>
      <c r="CO125" s="163">
        <f t="shared" si="167"/>
        <v>7740000</v>
      </c>
      <c r="CP125" s="163">
        <f>+AN125-BA125</f>
        <v>7740000</v>
      </c>
      <c r="CQ125" s="163">
        <f>+BA125-BN125</f>
        <v>0</v>
      </c>
      <c r="CR125" s="163">
        <f>+BN125-CA125</f>
        <v>19860000</v>
      </c>
      <c r="CS125" s="163">
        <f>+CA125-CN125</f>
        <v>0</v>
      </c>
      <c r="CT125" s="272">
        <f t="shared" si="163"/>
        <v>0.72455516014234878</v>
      </c>
      <c r="CU125" s="273">
        <f t="shared" si="164"/>
        <v>0.72455516014234878</v>
      </c>
      <c r="CV125" s="891"/>
      <c r="CW125" s="1459"/>
      <c r="CX125" s="891"/>
      <c r="CY125" s="1459"/>
      <c r="CZ125" s="903">
        <f>IFERROR(BK125/$BK$123,0)</f>
        <v>0</v>
      </c>
      <c r="DA125" s="1459"/>
      <c r="DB125" s="840"/>
      <c r="DC125" s="830">
        <v>28100000</v>
      </c>
      <c r="DD125" s="830">
        <f>+DC125-AN125</f>
        <v>0</v>
      </c>
      <c r="DE125" s="830">
        <v>20360000</v>
      </c>
      <c r="DF125" s="831">
        <f>+DE125-BA125</f>
        <v>0</v>
      </c>
      <c r="DG125" s="830">
        <v>20360000</v>
      </c>
      <c r="DH125" s="832">
        <f>+DG125-BN125</f>
        <v>0</v>
      </c>
      <c r="DI125" s="830">
        <v>500000</v>
      </c>
      <c r="DJ125" s="831">
        <f>+DI125-CA125</f>
        <v>0</v>
      </c>
      <c r="DK125" s="830">
        <v>500000</v>
      </c>
      <c r="DL125" s="831">
        <f>+DK125-CN125</f>
        <v>0</v>
      </c>
      <c r="DM125" s="833"/>
      <c r="DN125" s="168"/>
      <c r="DO125" s="168"/>
      <c r="DP125" s="319">
        <v>20360000</v>
      </c>
      <c r="DQ125" s="319">
        <f>+DC125-DP125</f>
        <v>7740000</v>
      </c>
      <c r="DR125" s="319">
        <v>500000</v>
      </c>
      <c r="DS125" s="319">
        <f>+DR125-DG125</f>
        <v>-19860000</v>
      </c>
      <c r="DT125" s="319">
        <v>500000</v>
      </c>
      <c r="DU125" s="319">
        <f>+DT125-DI125</f>
        <v>0</v>
      </c>
      <c r="DV125" s="319">
        <v>500000</v>
      </c>
      <c r="DW125" s="319">
        <f>+DV125-DK125</f>
        <v>0</v>
      </c>
      <c r="DX125" s="833"/>
    </row>
    <row r="126" spans="1:128" s="146" customFormat="1" ht="18" customHeight="1" outlineLevel="2" thickBot="1" x14ac:dyDescent="0.3">
      <c r="B126" s="1022" t="str">
        <f t="shared" si="108"/>
        <v>A-2-0-4-21-510</v>
      </c>
      <c r="C126" s="185" t="s">
        <v>509</v>
      </c>
      <c r="D126" s="175" t="s">
        <v>417</v>
      </c>
      <c r="E126" s="248" t="s">
        <v>440</v>
      </c>
      <c r="F126" s="163">
        <v>67500000</v>
      </c>
      <c r="G126" s="161"/>
      <c r="H126" s="160"/>
      <c r="I126" s="183"/>
      <c r="J126" s="165"/>
      <c r="K126" s="160"/>
      <c r="L126" s="162"/>
      <c r="M126" s="151"/>
      <c r="N126" s="153"/>
      <c r="O126" s="151"/>
      <c r="P126" s="154"/>
      <c r="Q126" s="162"/>
      <c r="R126" s="160"/>
      <c r="S126" s="183"/>
      <c r="T126" s="170"/>
      <c r="U126" s="170">
        <v>60000000</v>
      </c>
      <c r="V126" s="170"/>
      <c r="W126" s="170"/>
      <c r="X126" s="170"/>
      <c r="Y126" s="170"/>
      <c r="Z126" s="170">
        <v>15000000</v>
      </c>
      <c r="AA126" s="170"/>
      <c r="AB126" s="170"/>
      <c r="AC126" s="170"/>
      <c r="AD126" s="165"/>
      <c r="AE126" s="160">
        <f t="shared" si="208"/>
        <v>60000000</v>
      </c>
      <c r="AF126" s="160">
        <f t="shared" si="208"/>
        <v>15000000</v>
      </c>
      <c r="AG126" s="163"/>
      <c r="AH126" s="162"/>
      <c r="AI126" s="160">
        <f>+-AG126+AH126</f>
        <v>0</v>
      </c>
      <c r="AJ126" s="162"/>
      <c r="AK126" s="167">
        <f>+F126-AE126+AF126+AI126</f>
        <v>22500000</v>
      </c>
      <c r="AL126" s="160"/>
      <c r="AM126" s="509">
        <f>+AL126+BA126</f>
        <v>2416500</v>
      </c>
      <c r="AN126" s="167">
        <f>+AK126-AL126</f>
        <v>22500000</v>
      </c>
      <c r="AO126" s="164">
        <v>0</v>
      </c>
      <c r="AP126" s="162">
        <v>0</v>
      </c>
      <c r="AQ126" s="160">
        <v>0</v>
      </c>
      <c r="AR126" s="160">
        <v>0</v>
      </c>
      <c r="AS126" s="160">
        <v>0</v>
      </c>
      <c r="AT126" s="160">
        <v>2416500</v>
      </c>
      <c r="AU126" s="160">
        <v>0</v>
      </c>
      <c r="AV126" s="172">
        <v>0</v>
      </c>
      <c r="AW126" s="172">
        <v>0</v>
      </c>
      <c r="AX126" s="172">
        <v>0</v>
      </c>
      <c r="AY126" s="160"/>
      <c r="AZ126" s="160"/>
      <c r="BA126" s="430">
        <f>+SUM(AO126:AZ126)</f>
        <v>2416500</v>
      </c>
      <c r="BB126" s="545">
        <v>0</v>
      </c>
      <c r="BC126" s="546">
        <v>0</v>
      </c>
      <c r="BD126" s="167">
        <v>0</v>
      </c>
      <c r="BE126" s="196">
        <v>0</v>
      </c>
      <c r="BF126" s="172">
        <v>0</v>
      </c>
      <c r="BG126" s="172">
        <v>2416500</v>
      </c>
      <c r="BH126" s="172">
        <v>0</v>
      </c>
      <c r="BI126" s="172">
        <v>0</v>
      </c>
      <c r="BJ126" s="172">
        <v>0</v>
      </c>
      <c r="BK126" s="172">
        <v>0</v>
      </c>
      <c r="BL126" s="172"/>
      <c r="BM126" s="510"/>
      <c r="BN126" s="160">
        <f>+SUM(BB126:BM126)</f>
        <v>2416500</v>
      </c>
      <c r="BO126" s="163">
        <v>0</v>
      </c>
      <c r="BP126" s="162">
        <v>0</v>
      </c>
      <c r="BQ126" s="160">
        <v>0</v>
      </c>
      <c r="BR126" s="183">
        <v>0</v>
      </c>
      <c r="BS126" s="170">
        <v>0</v>
      </c>
      <c r="BT126" s="170">
        <v>0</v>
      </c>
      <c r="BU126" s="170">
        <v>2416500</v>
      </c>
      <c r="BV126" s="170">
        <v>0</v>
      </c>
      <c r="BW126" s="170">
        <v>0</v>
      </c>
      <c r="BX126" s="170">
        <v>0</v>
      </c>
      <c r="BY126" s="170"/>
      <c r="BZ126" s="165"/>
      <c r="CA126" s="160">
        <f>+SUM(BO126:BZ126)</f>
        <v>2416500</v>
      </c>
      <c r="CB126" s="163">
        <v>0</v>
      </c>
      <c r="CC126" s="183">
        <v>0</v>
      </c>
      <c r="CD126" s="170">
        <v>0</v>
      </c>
      <c r="CE126" s="170">
        <v>0</v>
      </c>
      <c r="CF126" s="170">
        <v>0</v>
      </c>
      <c r="CG126" s="172">
        <v>0</v>
      </c>
      <c r="CH126" s="170">
        <v>2416500</v>
      </c>
      <c r="CI126" s="170">
        <v>0</v>
      </c>
      <c r="CJ126" s="170">
        <v>0</v>
      </c>
      <c r="CK126" s="170">
        <v>0</v>
      </c>
      <c r="CL126" s="170"/>
      <c r="CM126" s="170"/>
      <c r="CN126" s="166">
        <f>+SUM(CB126:CM126)</f>
        <v>2416500</v>
      </c>
      <c r="CO126" s="163">
        <f t="shared" si="167"/>
        <v>20083500</v>
      </c>
      <c r="CP126" s="163">
        <f>+AN126-BA126</f>
        <v>20083500</v>
      </c>
      <c r="CQ126" s="163">
        <f>+BA126-BN126</f>
        <v>0</v>
      </c>
      <c r="CR126" s="163">
        <f>+BN126-CA126</f>
        <v>0</v>
      </c>
      <c r="CS126" s="163">
        <f>+CA126-CN126</f>
        <v>0</v>
      </c>
      <c r="CT126" s="272">
        <f t="shared" si="163"/>
        <v>0.1074</v>
      </c>
      <c r="CU126" s="273">
        <f t="shared" si="164"/>
        <v>0.1074</v>
      </c>
      <c r="CV126" s="891"/>
      <c r="CW126" s="1459"/>
      <c r="CX126" s="891"/>
      <c r="CY126" s="1459"/>
      <c r="CZ126" s="903">
        <f>IFERROR(BK126/$BK$123,0)</f>
        <v>0</v>
      </c>
      <c r="DA126" s="1459"/>
      <c r="DB126" s="840"/>
      <c r="DC126" s="830">
        <v>22500000</v>
      </c>
      <c r="DD126" s="830">
        <f>+DC126-AN126</f>
        <v>0</v>
      </c>
      <c r="DE126" s="830">
        <v>2416500</v>
      </c>
      <c r="DF126" s="831">
        <f>+DE126-BA126</f>
        <v>0</v>
      </c>
      <c r="DG126" s="830">
        <v>2416500</v>
      </c>
      <c r="DH126" s="832">
        <f>+DG126-BN126</f>
        <v>0</v>
      </c>
      <c r="DI126" s="830">
        <v>2416500</v>
      </c>
      <c r="DJ126" s="831">
        <f>+DI126-CA126</f>
        <v>0</v>
      </c>
      <c r="DK126" s="830">
        <v>2416500</v>
      </c>
      <c r="DL126" s="831">
        <f>+DK126-CN126</f>
        <v>0</v>
      </c>
      <c r="DM126" s="833"/>
      <c r="DN126" s="168"/>
      <c r="DO126" s="168"/>
      <c r="DP126" s="319">
        <v>2416500</v>
      </c>
      <c r="DQ126" s="319">
        <f>+DC126-DP126</f>
        <v>20083500</v>
      </c>
      <c r="DR126" s="319">
        <v>2416500</v>
      </c>
      <c r="DS126" s="319">
        <f>+DR126-DG126</f>
        <v>0</v>
      </c>
      <c r="DT126" s="319">
        <v>2416500</v>
      </c>
      <c r="DU126" s="319">
        <f>+DT126-DI126</f>
        <v>0</v>
      </c>
      <c r="DV126" s="319">
        <v>2416500</v>
      </c>
      <c r="DW126" s="319">
        <f>+DV126-DK126</f>
        <v>0</v>
      </c>
      <c r="DX126" s="833"/>
    </row>
    <row r="127" spans="1:128" s="146" customFormat="1" ht="18" customHeight="1" outlineLevel="2" thickBot="1" x14ac:dyDescent="0.3">
      <c r="B127" s="1022" t="str">
        <f t="shared" si="108"/>
        <v>A-2-0-4-21-810</v>
      </c>
      <c r="C127" s="185" t="s">
        <v>510</v>
      </c>
      <c r="D127" s="175" t="s">
        <v>417</v>
      </c>
      <c r="E127" s="248" t="s">
        <v>441</v>
      </c>
      <c r="F127" s="163">
        <v>67500000</v>
      </c>
      <c r="G127" s="161"/>
      <c r="H127" s="160"/>
      <c r="I127" s="183"/>
      <c r="J127" s="165"/>
      <c r="K127" s="160"/>
      <c r="L127" s="162"/>
      <c r="M127" s="151"/>
      <c r="N127" s="153"/>
      <c r="O127" s="151"/>
      <c r="P127" s="154"/>
      <c r="Q127" s="162"/>
      <c r="R127" s="160"/>
      <c r="S127" s="183"/>
      <c r="T127" s="170"/>
      <c r="U127" s="170"/>
      <c r="V127" s="170"/>
      <c r="W127" s="170"/>
      <c r="X127" s="170"/>
      <c r="Y127" s="170">
        <v>47500000</v>
      </c>
      <c r="Z127" s="170"/>
      <c r="AA127" s="170"/>
      <c r="AB127" s="170"/>
      <c r="AC127" s="170"/>
      <c r="AD127" s="165"/>
      <c r="AE127" s="160">
        <f t="shared" si="208"/>
        <v>47500000</v>
      </c>
      <c r="AF127" s="160">
        <f t="shared" si="208"/>
        <v>0</v>
      </c>
      <c r="AG127" s="163"/>
      <c r="AH127" s="162"/>
      <c r="AI127" s="160">
        <f>+-AG127+AH127</f>
        <v>0</v>
      </c>
      <c r="AJ127" s="162"/>
      <c r="AK127" s="167">
        <f>+F127-AE127+AF127+AI127</f>
        <v>20000000</v>
      </c>
      <c r="AL127" s="160"/>
      <c r="AM127" s="509">
        <f>+AL127+BA127</f>
        <v>3900000</v>
      </c>
      <c r="AN127" s="167">
        <f>+AK127-AL127</f>
        <v>20000000</v>
      </c>
      <c r="AO127" s="164">
        <v>0</v>
      </c>
      <c r="AP127" s="162">
        <v>0</v>
      </c>
      <c r="AQ127" s="160">
        <v>0</v>
      </c>
      <c r="AR127" s="160">
        <v>0</v>
      </c>
      <c r="AS127" s="160">
        <v>0</v>
      </c>
      <c r="AT127" s="160">
        <v>0</v>
      </c>
      <c r="AU127" s="160">
        <v>3900000</v>
      </c>
      <c r="AV127" s="172">
        <v>0</v>
      </c>
      <c r="AW127" s="172">
        <v>0</v>
      </c>
      <c r="AX127" s="172">
        <v>0</v>
      </c>
      <c r="AY127" s="160"/>
      <c r="AZ127" s="160"/>
      <c r="BA127" s="430">
        <f>+SUM(AO127:AZ127)</f>
        <v>3900000</v>
      </c>
      <c r="BB127" s="545">
        <v>0</v>
      </c>
      <c r="BC127" s="546">
        <v>0</v>
      </c>
      <c r="BD127" s="167">
        <v>0</v>
      </c>
      <c r="BE127" s="196">
        <v>0</v>
      </c>
      <c r="BF127" s="172">
        <v>0</v>
      </c>
      <c r="BG127" s="172">
        <v>0</v>
      </c>
      <c r="BH127" s="172">
        <v>0</v>
      </c>
      <c r="BI127" s="172">
        <v>0</v>
      </c>
      <c r="BJ127" s="172">
        <v>0</v>
      </c>
      <c r="BK127" s="172">
        <v>0</v>
      </c>
      <c r="BL127" s="172"/>
      <c r="BM127" s="510"/>
      <c r="BN127" s="160">
        <f>+SUM(BB127:BM127)</f>
        <v>0</v>
      </c>
      <c r="BO127" s="163">
        <v>0</v>
      </c>
      <c r="BP127" s="162">
        <v>0</v>
      </c>
      <c r="BQ127" s="160">
        <v>0</v>
      </c>
      <c r="BR127" s="183">
        <v>0</v>
      </c>
      <c r="BS127" s="170">
        <v>0</v>
      </c>
      <c r="BT127" s="170">
        <v>0</v>
      </c>
      <c r="BU127" s="170">
        <v>0</v>
      </c>
      <c r="BV127" s="170">
        <v>0</v>
      </c>
      <c r="BW127" s="170">
        <v>0</v>
      </c>
      <c r="BX127" s="170">
        <v>0</v>
      </c>
      <c r="BY127" s="170"/>
      <c r="BZ127" s="165"/>
      <c r="CA127" s="160">
        <f>+SUM(BO127:BZ127)</f>
        <v>0</v>
      </c>
      <c r="CB127" s="163">
        <v>0</v>
      </c>
      <c r="CC127" s="183">
        <v>0</v>
      </c>
      <c r="CD127" s="170">
        <v>0</v>
      </c>
      <c r="CE127" s="170">
        <v>0</v>
      </c>
      <c r="CF127" s="170">
        <v>0</v>
      </c>
      <c r="CG127" s="172">
        <v>0</v>
      </c>
      <c r="CH127" s="170">
        <v>0</v>
      </c>
      <c r="CI127" s="170">
        <v>0</v>
      </c>
      <c r="CJ127" s="170">
        <v>0</v>
      </c>
      <c r="CK127" s="170">
        <v>0</v>
      </c>
      <c r="CL127" s="170"/>
      <c r="CM127" s="170"/>
      <c r="CN127" s="166">
        <f>+SUM(CB127:CM127)</f>
        <v>0</v>
      </c>
      <c r="CO127" s="163">
        <f t="shared" si="167"/>
        <v>16100000</v>
      </c>
      <c r="CP127" s="163">
        <f>+AN127-BA127</f>
        <v>16100000</v>
      </c>
      <c r="CQ127" s="163">
        <f>+BA127-BN127</f>
        <v>3900000</v>
      </c>
      <c r="CR127" s="163">
        <f>+BN127-CA127</f>
        <v>0</v>
      </c>
      <c r="CS127" s="163">
        <f>+CA127-CN127</f>
        <v>0</v>
      </c>
      <c r="CT127" s="272">
        <f t="shared" si="163"/>
        <v>0.19500000000000001</v>
      </c>
      <c r="CU127" s="273">
        <f t="shared" si="164"/>
        <v>0</v>
      </c>
      <c r="CV127" s="891"/>
      <c r="CW127" s="1459"/>
      <c r="CX127" s="891"/>
      <c r="CY127" s="1459"/>
      <c r="CZ127" s="903">
        <f>IFERROR(BK127/$BK$123,0)</f>
        <v>0</v>
      </c>
      <c r="DA127" s="1459"/>
      <c r="DB127" s="840"/>
      <c r="DC127" s="830">
        <v>20000000</v>
      </c>
      <c r="DD127" s="830">
        <f>+DC127-AN127</f>
        <v>0</v>
      </c>
      <c r="DE127" s="830">
        <v>3900000</v>
      </c>
      <c r="DF127" s="831">
        <f>+DE127-BA127</f>
        <v>0</v>
      </c>
      <c r="DG127" s="830">
        <v>0</v>
      </c>
      <c r="DH127" s="832">
        <f>+DG127-BN127</f>
        <v>0</v>
      </c>
      <c r="DI127" s="830">
        <v>0</v>
      </c>
      <c r="DJ127" s="831">
        <f>+DI127-CA127</f>
        <v>0</v>
      </c>
      <c r="DK127" s="830">
        <v>0</v>
      </c>
      <c r="DL127" s="831">
        <f>+DK127-CN127</f>
        <v>0</v>
      </c>
      <c r="DM127" s="833"/>
      <c r="DN127" s="168"/>
      <c r="DO127" s="168"/>
      <c r="DP127" s="319">
        <v>3900000</v>
      </c>
      <c r="DQ127" s="319">
        <f>+DC127-DP127</f>
        <v>16100000</v>
      </c>
      <c r="DR127" s="319">
        <v>0</v>
      </c>
      <c r="DS127" s="319">
        <f>+DR127-DG127</f>
        <v>0</v>
      </c>
      <c r="DT127" s="319">
        <v>0</v>
      </c>
      <c r="DU127" s="319">
        <f>+DT127-DI127</f>
        <v>0</v>
      </c>
      <c r="DV127" s="319">
        <v>0</v>
      </c>
      <c r="DW127" s="319">
        <f>+DV127-DK127</f>
        <v>0</v>
      </c>
      <c r="DX127" s="833"/>
    </row>
    <row r="128" spans="1:128" s="485" customFormat="1" ht="20.25" customHeight="1" outlineLevel="1" thickBot="1" x14ac:dyDescent="0.3">
      <c r="A128" s="466"/>
      <c r="B128" s="1022" t="str">
        <f>+C128&amp;D128</f>
        <v>A-2-0-4-40-1510</v>
      </c>
      <c r="C128" s="468" t="s">
        <v>520</v>
      </c>
      <c r="D128" s="469" t="s">
        <v>417</v>
      </c>
      <c r="E128" s="470" t="s">
        <v>576</v>
      </c>
      <c r="F128" s="650">
        <v>0</v>
      </c>
      <c r="G128" s="472"/>
      <c r="H128" s="693">
        <v>15000000</v>
      </c>
      <c r="I128" s="650"/>
      <c r="J128" s="472"/>
      <c r="K128" s="471"/>
      <c r="L128" s="651"/>
      <c r="M128" s="471"/>
      <c r="N128" s="651"/>
      <c r="O128" s="471"/>
      <c r="P128" s="650"/>
      <c r="Q128" s="651"/>
      <c r="R128" s="471"/>
      <c r="S128" s="650"/>
      <c r="T128" s="471"/>
      <c r="U128" s="471"/>
      <c r="V128" s="471"/>
      <c r="W128" s="471"/>
      <c r="X128" s="471"/>
      <c r="Y128" s="471"/>
      <c r="Z128" s="471"/>
      <c r="AA128" s="471"/>
      <c r="AB128" s="471"/>
      <c r="AC128" s="471"/>
      <c r="AD128" s="472"/>
      <c r="AE128" s="471">
        <f t="shared" si="208"/>
        <v>0</v>
      </c>
      <c r="AF128" s="471">
        <f t="shared" si="208"/>
        <v>15000000</v>
      </c>
      <c r="AG128" s="650"/>
      <c r="AH128" s="651"/>
      <c r="AI128" s="462">
        <f>+-AG128+AH128</f>
        <v>0</v>
      </c>
      <c r="AJ128" s="651"/>
      <c r="AK128" s="693">
        <f>+F128-AE128+AF128+AI128</f>
        <v>15000000</v>
      </c>
      <c r="AL128" s="471"/>
      <c r="AM128" s="471">
        <f>+AL128+BA128</f>
        <v>669900</v>
      </c>
      <c r="AN128" s="693">
        <f>+AK128-AL128</f>
        <v>15000000</v>
      </c>
      <c r="AO128" s="694">
        <v>0</v>
      </c>
      <c r="AP128" s="695">
        <v>500000</v>
      </c>
      <c r="AQ128" s="462">
        <v>0</v>
      </c>
      <c r="AR128" s="462">
        <v>0</v>
      </c>
      <c r="AS128" s="462">
        <v>0</v>
      </c>
      <c r="AT128" s="462">
        <v>0</v>
      </c>
      <c r="AU128" s="462">
        <v>0</v>
      </c>
      <c r="AV128" s="462">
        <v>169900</v>
      </c>
      <c r="AW128" s="462">
        <v>0</v>
      </c>
      <c r="AX128" s="462">
        <v>0</v>
      </c>
      <c r="AY128" s="462"/>
      <c r="AZ128" s="462"/>
      <c r="BA128" s="462">
        <f>+SUM(AO128:AZ128)</f>
        <v>669900</v>
      </c>
      <c r="BB128" s="696">
        <v>0</v>
      </c>
      <c r="BC128" s="697">
        <v>500000</v>
      </c>
      <c r="BD128" s="698">
        <v>0</v>
      </c>
      <c r="BE128" s="696">
        <v>0</v>
      </c>
      <c r="BF128" s="464">
        <v>0</v>
      </c>
      <c r="BG128" s="464">
        <v>0</v>
      </c>
      <c r="BH128" s="698">
        <v>0</v>
      </c>
      <c r="BI128" s="698">
        <v>169900</v>
      </c>
      <c r="BJ128" s="698">
        <v>0</v>
      </c>
      <c r="BK128" s="172">
        <v>0</v>
      </c>
      <c r="BL128" s="698"/>
      <c r="BM128" s="699"/>
      <c r="BN128" s="698">
        <f>+SUM(BB128:BM128)</f>
        <v>669900</v>
      </c>
      <c r="BO128" s="696">
        <v>0</v>
      </c>
      <c r="BP128" s="697">
        <v>500000</v>
      </c>
      <c r="BQ128" s="698">
        <v>0</v>
      </c>
      <c r="BR128" s="696">
        <v>0</v>
      </c>
      <c r="BS128" s="698">
        <v>0</v>
      </c>
      <c r="BT128" s="698">
        <v>0</v>
      </c>
      <c r="BU128" s="698">
        <v>0</v>
      </c>
      <c r="BV128" s="698">
        <v>169900</v>
      </c>
      <c r="BW128" s="698">
        <v>0</v>
      </c>
      <c r="BX128" s="698">
        <v>0</v>
      </c>
      <c r="BY128" s="698"/>
      <c r="BZ128" s="699"/>
      <c r="CA128" s="698">
        <f>+SUM(BO128:BZ128)</f>
        <v>669900</v>
      </c>
      <c r="CB128" s="696">
        <v>0</v>
      </c>
      <c r="CC128" s="696">
        <v>500000</v>
      </c>
      <c r="CD128" s="698">
        <v>0</v>
      </c>
      <c r="CE128" s="698">
        <v>0</v>
      </c>
      <c r="CF128" s="698">
        <v>0</v>
      </c>
      <c r="CG128" s="464">
        <v>0</v>
      </c>
      <c r="CH128" s="698">
        <v>0</v>
      </c>
      <c r="CI128" s="698">
        <v>169900</v>
      </c>
      <c r="CJ128" s="698">
        <v>0</v>
      </c>
      <c r="CK128" s="698">
        <v>0</v>
      </c>
      <c r="CL128" s="698"/>
      <c r="CM128" s="698"/>
      <c r="CN128" s="698">
        <f>+SUM(CB128:CM128)</f>
        <v>669900</v>
      </c>
      <c r="CO128" s="696">
        <f t="shared" si="167"/>
        <v>14330100</v>
      </c>
      <c r="CP128" s="696">
        <f>+AK128-BA128</f>
        <v>14330100</v>
      </c>
      <c r="CQ128" s="696">
        <f>+BA128-BN128</f>
        <v>0</v>
      </c>
      <c r="CR128" s="696">
        <f>+BN128-CA128</f>
        <v>0</v>
      </c>
      <c r="CS128" s="696">
        <f>+CA128-CN128</f>
        <v>0</v>
      </c>
      <c r="CT128" s="652">
        <f t="shared" si="163"/>
        <v>4.4659999999999998E-2</v>
      </c>
      <c r="CU128" s="653">
        <f t="shared" si="164"/>
        <v>4.4659999999999998E-2</v>
      </c>
      <c r="CV128" s="905">
        <f>IFERROR(BN128/$BN$70,0)</f>
        <v>5.2308217511324911E-5</v>
      </c>
      <c r="CW128" s="1459"/>
      <c r="CX128" s="905">
        <f>IFERROR(BK128/$BK$70,0)</f>
        <v>0</v>
      </c>
      <c r="CY128" s="1459"/>
      <c r="CZ128" s="903">
        <f>IFERROR(BK128/$BK$128,0)</f>
        <v>0</v>
      </c>
      <c r="DA128" s="1469"/>
      <c r="DB128" s="835"/>
      <c r="DC128" s="830">
        <v>15000000</v>
      </c>
      <c r="DD128" s="830">
        <f>+DC128-AN128</f>
        <v>0</v>
      </c>
      <c r="DE128" s="830">
        <v>669900</v>
      </c>
      <c r="DF128" s="831">
        <f>+DE128-BA128</f>
        <v>0</v>
      </c>
      <c r="DG128" s="830">
        <v>669900</v>
      </c>
      <c r="DH128" s="832">
        <f>+DG128-BN128</f>
        <v>0</v>
      </c>
      <c r="DI128" s="830">
        <v>669900</v>
      </c>
      <c r="DJ128" s="831">
        <f>+DI128-CA128</f>
        <v>0</v>
      </c>
      <c r="DK128" s="830">
        <v>669900</v>
      </c>
      <c r="DL128" s="831">
        <f>+DK128-CN128</f>
        <v>0</v>
      </c>
      <c r="DM128" s="836"/>
      <c r="DN128" s="480"/>
      <c r="DO128" s="480"/>
      <c r="DP128" s="319">
        <v>500000</v>
      </c>
      <c r="DQ128" s="319">
        <f>+DC128-DP128</f>
        <v>14500000</v>
      </c>
      <c r="DR128" s="319">
        <v>500000</v>
      </c>
      <c r="DS128" s="319">
        <f>+DR128-DG128</f>
        <v>-169900</v>
      </c>
      <c r="DT128" s="319">
        <v>500000</v>
      </c>
      <c r="DU128" s="319">
        <f>+DT128-DI128</f>
        <v>-169900</v>
      </c>
      <c r="DV128" s="319">
        <v>500000</v>
      </c>
      <c r="DW128" s="319">
        <f>+DV128-DK128</f>
        <v>-169900</v>
      </c>
      <c r="DX128" s="836"/>
    </row>
    <row r="129" spans="1:128" s="735" customFormat="1" ht="22.5" customHeight="1" outlineLevel="1" thickBot="1" x14ac:dyDescent="0.25">
      <c r="B129" s="1028"/>
      <c r="C129" s="737" t="s">
        <v>654</v>
      </c>
      <c r="D129" s="738" t="s">
        <v>417</v>
      </c>
      <c r="E129" s="739" t="s">
        <v>655</v>
      </c>
      <c r="F129" s="740">
        <f>+SUM(F130:F132)</f>
        <v>140000000</v>
      </c>
      <c r="G129" s="741">
        <f t="shared" ref="G129:BU129" si="209">+SUM(G130:G132)</f>
        <v>0</v>
      </c>
      <c r="H129" s="742">
        <f t="shared" si="209"/>
        <v>0</v>
      </c>
      <c r="I129" s="740">
        <f t="shared" si="209"/>
        <v>0</v>
      </c>
      <c r="J129" s="741">
        <f t="shared" si="209"/>
        <v>0</v>
      </c>
      <c r="K129" s="742">
        <f t="shared" si="209"/>
        <v>0</v>
      </c>
      <c r="L129" s="743">
        <f t="shared" si="209"/>
        <v>0</v>
      </c>
      <c r="M129" s="742">
        <f t="shared" si="209"/>
        <v>0</v>
      </c>
      <c r="N129" s="743">
        <f t="shared" si="209"/>
        <v>0</v>
      </c>
      <c r="O129" s="742">
        <f t="shared" si="209"/>
        <v>0</v>
      </c>
      <c r="P129" s="740">
        <f t="shared" si="209"/>
        <v>0</v>
      </c>
      <c r="Q129" s="743">
        <f t="shared" si="209"/>
        <v>0</v>
      </c>
      <c r="R129" s="742">
        <f t="shared" si="209"/>
        <v>0</v>
      </c>
      <c r="S129" s="740">
        <f t="shared" si="209"/>
        <v>0</v>
      </c>
      <c r="T129" s="742">
        <f t="shared" si="209"/>
        <v>0</v>
      </c>
      <c r="U129" s="742">
        <f t="shared" si="209"/>
        <v>0</v>
      </c>
      <c r="V129" s="742">
        <f t="shared" si="209"/>
        <v>0</v>
      </c>
      <c r="W129" s="742">
        <f t="shared" si="209"/>
        <v>0</v>
      </c>
      <c r="X129" s="742">
        <f t="shared" si="209"/>
        <v>0</v>
      </c>
      <c r="Y129" s="742">
        <f t="shared" si="209"/>
        <v>13000000</v>
      </c>
      <c r="Z129" s="742">
        <f t="shared" si="209"/>
        <v>0</v>
      </c>
      <c r="AA129" s="742">
        <f t="shared" si="209"/>
        <v>0</v>
      </c>
      <c r="AB129" s="742">
        <f t="shared" si="209"/>
        <v>0</v>
      </c>
      <c r="AC129" s="742">
        <f t="shared" si="209"/>
        <v>0</v>
      </c>
      <c r="AD129" s="741">
        <f t="shared" si="209"/>
        <v>0</v>
      </c>
      <c r="AE129" s="742">
        <f t="shared" si="209"/>
        <v>13000000</v>
      </c>
      <c r="AF129" s="742">
        <f t="shared" si="209"/>
        <v>0</v>
      </c>
      <c r="AG129" s="740">
        <f>+SUM(AG130:AG132)</f>
        <v>0</v>
      </c>
      <c r="AH129" s="743">
        <f>+SUM(AH130:AH132)</f>
        <v>0</v>
      </c>
      <c r="AI129" s="742">
        <f>+SUM(AI130:AI132)</f>
        <v>0</v>
      </c>
      <c r="AJ129" s="743">
        <f>+SUM(AJ130:AJ132)</f>
        <v>0</v>
      </c>
      <c r="AK129" s="742">
        <f t="shared" si="209"/>
        <v>127000000</v>
      </c>
      <c r="AL129" s="742">
        <f t="shared" si="209"/>
        <v>0</v>
      </c>
      <c r="AM129" s="742">
        <f t="shared" si="209"/>
        <v>108380020</v>
      </c>
      <c r="AN129" s="742">
        <f>+SUM(AN130:AN132)</f>
        <v>127000000</v>
      </c>
      <c r="AO129" s="742">
        <f t="shared" si="209"/>
        <v>0</v>
      </c>
      <c r="AP129" s="743">
        <f t="shared" si="209"/>
        <v>91500000</v>
      </c>
      <c r="AQ129" s="742">
        <f t="shared" si="209"/>
        <v>347500</v>
      </c>
      <c r="AR129" s="742">
        <f t="shared" si="209"/>
        <v>1190105</v>
      </c>
      <c r="AS129" s="742">
        <f t="shared" si="209"/>
        <v>5818854</v>
      </c>
      <c r="AT129" s="742">
        <f t="shared" si="209"/>
        <v>2273600</v>
      </c>
      <c r="AU129" s="742">
        <f t="shared" si="209"/>
        <v>1243720</v>
      </c>
      <c r="AV129" s="742">
        <f t="shared" si="209"/>
        <v>5256641</v>
      </c>
      <c r="AW129" s="742">
        <f t="shared" si="209"/>
        <v>749600</v>
      </c>
      <c r="AX129" s="742">
        <f t="shared" si="209"/>
        <v>0</v>
      </c>
      <c r="AY129" s="742">
        <f t="shared" si="209"/>
        <v>0</v>
      </c>
      <c r="AZ129" s="742">
        <f t="shared" si="209"/>
        <v>0</v>
      </c>
      <c r="BA129" s="742">
        <f t="shared" si="209"/>
        <v>108380020</v>
      </c>
      <c r="BB129" s="740">
        <f t="shared" si="209"/>
        <v>0</v>
      </c>
      <c r="BC129" s="743">
        <f t="shared" si="209"/>
        <v>4500000</v>
      </c>
      <c r="BD129" s="742">
        <f t="shared" si="209"/>
        <v>347500</v>
      </c>
      <c r="BE129" s="740">
        <f t="shared" si="209"/>
        <v>1190105</v>
      </c>
      <c r="BF129" s="742">
        <f t="shared" si="209"/>
        <v>5818854</v>
      </c>
      <c r="BG129" s="742">
        <f t="shared" si="209"/>
        <v>85972434</v>
      </c>
      <c r="BH129" s="742">
        <f t="shared" si="209"/>
        <v>1243720</v>
      </c>
      <c r="BI129" s="742">
        <f t="shared" si="209"/>
        <v>5256641</v>
      </c>
      <c r="BJ129" s="742">
        <f t="shared" si="209"/>
        <v>749600</v>
      </c>
      <c r="BK129" s="742">
        <f t="shared" si="209"/>
        <v>0</v>
      </c>
      <c r="BL129" s="742">
        <f t="shared" si="209"/>
        <v>0</v>
      </c>
      <c r="BM129" s="741">
        <f t="shared" si="209"/>
        <v>0</v>
      </c>
      <c r="BN129" s="742">
        <f t="shared" si="209"/>
        <v>105078854</v>
      </c>
      <c r="BO129" s="740">
        <f t="shared" si="209"/>
        <v>0</v>
      </c>
      <c r="BP129" s="743">
        <f t="shared" si="209"/>
        <v>4500000</v>
      </c>
      <c r="BQ129" s="742">
        <f t="shared" si="209"/>
        <v>347500</v>
      </c>
      <c r="BR129" s="740">
        <f t="shared" si="209"/>
        <v>1190105</v>
      </c>
      <c r="BS129" s="742">
        <f t="shared" si="209"/>
        <v>5818854</v>
      </c>
      <c r="BT129" s="742">
        <f t="shared" si="209"/>
        <v>2273600</v>
      </c>
      <c r="BU129" s="742">
        <f t="shared" si="209"/>
        <v>1243720</v>
      </c>
      <c r="BV129" s="742">
        <f t="shared" ref="BV129:CS129" si="210">+SUM(BV130:BV132)</f>
        <v>8517641</v>
      </c>
      <c r="BW129" s="742">
        <f t="shared" si="210"/>
        <v>749600</v>
      </c>
      <c r="BX129" s="742">
        <v>0</v>
      </c>
      <c r="BY129" s="742">
        <f t="shared" si="210"/>
        <v>0</v>
      </c>
      <c r="BZ129" s="741">
        <f t="shared" si="210"/>
        <v>0</v>
      </c>
      <c r="CA129" s="742">
        <f t="shared" si="210"/>
        <v>50245520</v>
      </c>
      <c r="CB129" s="740">
        <f t="shared" si="210"/>
        <v>0</v>
      </c>
      <c r="CC129" s="740">
        <f t="shared" si="210"/>
        <v>4500000</v>
      </c>
      <c r="CD129" s="742">
        <f t="shared" si="210"/>
        <v>347500</v>
      </c>
      <c r="CE129" s="742">
        <f t="shared" si="210"/>
        <v>1190105</v>
      </c>
      <c r="CF129" s="742">
        <f t="shared" si="210"/>
        <v>5818854</v>
      </c>
      <c r="CG129" s="742">
        <f t="shared" si="210"/>
        <v>2273600</v>
      </c>
      <c r="CH129" s="742">
        <f t="shared" si="210"/>
        <v>1243720</v>
      </c>
      <c r="CI129" s="742">
        <f t="shared" si="210"/>
        <v>8517641</v>
      </c>
      <c r="CJ129" s="742">
        <f t="shared" si="210"/>
        <v>749600</v>
      </c>
      <c r="CK129" s="742">
        <f t="shared" si="210"/>
        <v>25604500</v>
      </c>
      <c r="CL129" s="742">
        <f t="shared" si="210"/>
        <v>0</v>
      </c>
      <c r="CM129" s="742">
        <f t="shared" si="210"/>
        <v>0</v>
      </c>
      <c r="CN129" s="742">
        <f t="shared" si="210"/>
        <v>50245520</v>
      </c>
      <c r="CO129" s="740">
        <f t="shared" si="167"/>
        <v>18619980</v>
      </c>
      <c r="CP129" s="740">
        <f t="shared" si="210"/>
        <v>18619980</v>
      </c>
      <c r="CQ129" s="740">
        <f t="shared" si="210"/>
        <v>3301166</v>
      </c>
      <c r="CR129" s="740">
        <f t="shared" si="210"/>
        <v>54833334</v>
      </c>
      <c r="CS129" s="740">
        <f t="shared" si="210"/>
        <v>0</v>
      </c>
      <c r="CT129" s="733">
        <f t="shared" si="163"/>
        <v>0.85338598425196854</v>
      </c>
      <c r="CU129" s="734">
        <f t="shared" si="164"/>
        <v>0.82739255118110233</v>
      </c>
      <c r="CV129" s="901">
        <f>IFERROR(BN129/$BN$70,0)</f>
        <v>8.204937380016054E-3</v>
      </c>
      <c r="CW129" s="1469"/>
      <c r="CX129" s="901">
        <f>IFERROR(BK129/$BK$70,0)</f>
        <v>0</v>
      </c>
      <c r="CY129" s="1469"/>
      <c r="CZ129" s="906"/>
      <c r="DA129" s="906"/>
      <c r="DB129" s="744"/>
      <c r="DC129" s="745"/>
      <c r="DD129" s="746"/>
      <c r="DE129" s="745"/>
      <c r="DF129" s="746"/>
      <c r="DG129" s="745"/>
      <c r="DH129" s="747"/>
      <c r="DI129" s="748"/>
      <c r="DJ129" s="746"/>
      <c r="DK129" s="745"/>
      <c r="DL129" s="746"/>
      <c r="DN129" s="745"/>
      <c r="DO129" s="745"/>
      <c r="DP129" s="745"/>
      <c r="DQ129" s="745"/>
      <c r="DR129" s="745"/>
      <c r="DS129" s="747"/>
      <c r="DT129" s="745"/>
      <c r="DU129" s="745"/>
      <c r="DV129" s="745"/>
      <c r="DW129" s="745"/>
    </row>
    <row r="130" spans="1:128" s="146" customFormat="1" ht="18" customHeight="1" outlineLevel="2" thickBot="1" x14ac:dyDescent="0.3">
      <c r="B130" s="1022" t="str">
        <f>+C130&amp;D130</f>
        <v>A-2-0-4-41-1310</v>
      </c>
      <c r="C130" s="219" t="s">
        <v>521</v>
      </c>
      <c r="D130" s="220" t="s">
        <v>417</v>
      </c>
      <c r="E130" s="247" t="s">
        <v>442</v>
      </c>
      <c r="F130" s="221">
        <v>15000000</v>
      </c>
      <c r="G130" s="222"/>
      <c r="H130" s="223"/>
      <c r="I130" s="224"/>
      <c r="J130" s="226"/>
      <c r="K130" s="223"/>
      <c r="L130" s="264"/>
      <c r="M130" s="223"/>
      <c r="N130" s="414"/>
      <c r="O130" s="412"/>
      <c r="P130" s="147"/>
      <c r="Q130" s="264"/>
      <c r="R130" s="223"/>
      <c r="S130" s="224"/>
      <c r="T130" s="225"/>
      <c r="U130" s="225"/>
      <c r="V130" s="225"/>
      <c r="W130" s="225"/>
      <c r="X130" s="225"/>
      <c r="Y130" s="225"/>
      <c r="Z130" s="225"/>
      <c r="AA130" s="225"/>
      <c r="AB130" s="225"/>
      <c r="AC130" s="225"/>
      <c r="AD130" s="226"/>
      <c r="AE130" s="223">
        <f t="shared" ref="AE130:AF133" si="211">+G130+I130+K130+M130+O130+Q130+S130+U130+W130+Y130+AA130+AC130</f>
        <v>0</v>
      </c>
      <c r="AF130" s="223">
        <f t="shared" si="211"/>
        <v>0</v>
      </c>
      <c r="AG130" s="221"/>
      <c r="AH130" s="264"/>
      <c r="AI130" s="160">
        <f>+-AG130+AH130</f>
        <v>0</v>
      </c>
      <c r="AJ130" s="264"/>
      <c r="AK130" s="265">
        <f>+F130-AE130+AF130+AI130</f>
        <v>15000000</v>
      </c>
      <c r="AL130" s="223"/>
      <c r="AM130" s="591">
        <f>+AL130+BA130</f>
        <v>6788060</v>
      </c>
      <c r="AN130" s="265">
        <f>+AK130-AL130</f>
        <v>15000000</v>
      </c>
      <c r="AO130" s="164">
        <v>0</v>
      </c>
      <c r="AP130" s="162">
        <v>1500000</v>
      </c>
      <c r="AQ130" s="160">
        <v>0</v>
      </c>
      <c r="AR130" s="160">
        <v>671340</v>
      </c>
      <c r="AS130" s="160">
        <v>1689000</v>
      </c>
      <c r="AT130" s="160">
        <v>266800</v>
      </c>
      <c r="AU130" s="160">
        <v>37320</v>
      </c>
      <c r="AV130" s="172">
        <v>1874000</v>
      </c>
      <c r="AW130" s="172">
        <v>749600</v>
      </c>
      <c r="AX130" s="172">
        <v>0</v>
      </c>
      <c r="AY130" s="160"/>
      <c r="AZ130" s="160"/>
      <c r="BA130" s="430">
        <f>+SUM(AO130:AZ130)</f>
        <v>6788060</v>
      </c>
      <c r="BB130" s="548">
        <v>0</v>
      </c>
      <c r="BC130" s="549">
        <v>1500000</v>
      </c>
      <c r="BD130" s="265">
        <v>0</v>
      </c>
      <c r="BE130" s="267">
        <v>671340</v>
      </c>
      <c r="BF130" s="172">
        <v>1689000</v>
      </c>
      <c r="BG130" s="172">
        <v>266800</v>
      </c>
      <c r="BH130" s="550">
        <v>37320</v>
      </c>
      <c r="BI130" s="550">
        <v>1874000</v>
      </c>
      <c r="BJ130" s="550">
        <v>749600</v>
      </c>
      <c r="BK130" s="172">
        <v>0</v>
      </c>
      <c r="BL130" s="550"/>
      <c r="BM130" s="551"/>
      <c r="BN130" s="223">
        <f>+SUM(BB130:BM130)</f>
        <v>6788060</v>
      </c>
      <c r="BO130" s="221">
        <v>0</v>
      </c>
      <c r="BP130" s="264">
        <v>1500000</v>
      </c>
      <c r="BQ130" s="223">
        <v>0</v>
      </c>
      <c r="BR130" s="224">
        <v>671340</v>
      </c>
      <c r="BS130" s="225">
        <v>1689000</v>
      </c>
      <c r="BT130" s="225">
        <v>266800</v>
      </c>
      <c r="BU130" s="225">
        <v>37320</v>
      </c>
      <c r="BV130" s="225">
        <v>1874000</v>
      </c>
      <c r="BW130" s="225">
        <v>749600</v>
      </c>
      <c r="BX130" s="225">
        <v>0</v>
      </c>
      <c r="BY130" s="225"/>
      <c r="BZ130" s="226"/>
      <c r="CA130" s="223">
        <f>+SUM(BO130:BZ130)</f>
        <v>6788060</v>
      </c>
      <c r="CB130" s="221">
        <v>0</v>
      </c>
      <c r="CC130" s="224">
        <v>1500000</v>
      </c>
      <c r="CD130" s="225">
        <v>0</v>
      </c>
      <c r="CE130" s="225">
        <v>671340</v>
      </c>
      <c r="CF130" s="225">
        <v>1689000</v>
      </c>
      <c r="CG130" s="172">
        <v>266800</v>
      </c>
      <c r="CH130" s="225">
        <v>37320</v>
      </c>
      <c r="CI130" s="225">
        <v>1874000</v>
      </c>
      <c r="CJ130" s="225">
        <v>749600</v>
      </c>
      <c r="CK130" s="225">
        <v>0</v>
      </c>
      <c r="CL130" s="225"/>
      <c r="CM130" s="225"/>
      <c r="CN130" s="227">
        <f>+SUM(CB130:CM130)</f>
        <v>6788060</v>
      </c>
      <c r="CO130" s="163">
        <f t="shared" si="167"/>
        <v>8211940</v>
      </c>
      <c r="CP130" s="221">
        <f>+AN130-BA130</f>
        <v>8211940</v>
      </c>
      <c r="CQ130" s="221">
        <f>+BA130-BN130</f>
        <v>0</v>
      </c>
      <c r="CR130" s="221">
        <f>+BN130-CA130</f>
        <v>0</v>
      </c>
      <c r="CS130" s="221">
        <f>+CA130-CN130</f>
        <v>0</v>
      </c>
      <c r="CT130" s="276">
        <f t="shared" si="163"/>
        <v>0.45253733333333335</v>
      </c>
      <c r="CU130" s="277">
        <f t="shared" si="164"/>
        <v>0.45253733333333335</v>
      </c>
      <c r="CV130" s="891"/>
      <c r="CW130" s="891"/>
      <c r="CX130" s="891"/>
      <c r="CY130" s="891"/>
      <c r="CZ130" s="890">
        <f>IFERROR(BK130/$BK$129,0)</f>
        <v>0</v>
      </c>
      <c r="DA130" s="1468">
        <f>+SUM(CZ130:CZ132)</f>
        <v>0</v>
      </c>
      <c r="DB130" s="840"/>
      <c r="DC130" s="830">
        <v>15000000</v>
      </c>
      <c r="DD130" s="830">
        <f>+DC130-AN130</f>
        <v>0</v>
      </c>
      <c r="DE130" s="830">
        <v>6788060</v>
      </c>
      <c r="DF130" s="831">
        <f>+DE130-BA130</f>
        <v>0</v>
      </c>
      <c r="DG130" s="830">
        <v>6788060</v>
      </c>
      <c r="DH130" s="832">
        <f>+DG130-BN130</f>
        <v>0</v>
      </c>
      <c r="DI130" s="830">
        <v>6788060</v>
      </c>
      <c r="DJ130" s="831">
        <f>+DI130-CA130</f>
        <v>0</v>
      </c>
      <c r="DK130" s="830">
        <v>6788060</v>
      </c>
      <c r="DL130" s="831">
        <f>+DK130-CN130</f>
        <v>0</v>
      </c>
      <c r="DM130" s="833"/>
      <c r="DN130" s="260"/>
      <c r="DO130" s="260"/>
      <c r="DP130" s="319">
        <v>4164460</v>
      </c>
      <c r="DQ130" s="319">
        <f>+DC130-DP130</f>
        <v>10835540</v>
      </c>
      <c r="DR130" s="319">
        <v>4164460</v>
      </c>
      <c r="DS130" s="319">
        <f>+DR130-DG130</f>
        <v>-2623600</v>
      </c>
      <c r="DT130" s="319">
        <v>4164460</v>
      </c>
      <c r="DU130" s="319">
        <f>+DT130-DI130</f>
        <v>-2623600</v>
      </c>
      <c r="DV130" s="319">
        <v>4164460</v>
      </c>
      <c r="DW130" s="319">
        <f>+DV130-DK130</f>
        <v>-2623600</v>
      </c>
      <c r="DX130" s="833"/>
    </row>
    <row r="131" spans="1:128" s="146" customFormat="1" ht="18" customHeight="1" outlineLevel="2" thickBot="1" x14ac:dyDescent="0.3">
      <c r="B131" s="1022" t="str">
        <f>+C131&amp;D131</f>
        <v>A-2-0-4-41-210</v>
      </c>
      <c r="C131" s="185" t="s">
        <v>522</v>
      </c>
      <c r="D131" s="175" t="s">
        <v>417</v>
      </c>
      <c r="E131" s="248" t="s">
        <v>443</v>
      </c>
      <c r="F131" s="163">
        <v>100000000</v>
      </c>
      <c r="G131" s="161"/>
      <c r="H131" s="160"/>
      <c r="I131" s="183"/>
      <c r="J131" s="165"/>
      <c r="K131" s="160"/>
      <c r="L131" s="162"/>
      <c r="M131" s="160"/>
      <c r="N131" s="153"/>
      <c r="O131" s="151"/>
      <c r="P131" s="154"/>
      <c r="Q131" s="162"/>
      <c r="R131" s="160"/>
      <c r="S131" s="183"/>
      <c r="T131" s="170"/>
      <c r="U131" s="170"/>
      <c r="V131" s="170"/>
      <c r="W131" s="170"/>
      <c r="X131" s="170"/>
      <c r="Y131" s="170">
        <v>13000000</v>
      </c>
      <c r="Z131" s="170"/>
      <c r="AA131" s="170"/>
      <c r="AB131" s="170"/>
      <c r="AC131" s="170"/>
      <c r="AD131" s="165"/>
      <c r="AE131" s="160">
        <f t="shared" si="211"/>
        <v>13000000</v>
      </c>
      <c r="AF131" s="160">
        <f t="shared" si="211"/>
        <v>0</v>
      </c>
      <c r="AG131" s="163"/>
      <c r="AH131" s="162"/>
      <c r="AI131" s="160">
        <f>+-AG131+AH131</f>
        <v>0</v>
      </c>
      <c r="AJ131" s="162"/>
      <c r="AK131" s="167">
        <f>+F131-AE131+AF131+AI131</f>
        <v>87000000</v>
      </c>
      <c r="AL131" s="160"/>
      <c r="AM131" s="509">
        <f>+AL131+BA131</f>
        <v>87000000</v>
      </c>
      <c r="AN131" s="167">
        <f>+AK131-AL131</f>
        <v>87000000</v>
      </c>
      <c r="AO131" s="164">
        <v>0</v>
      </c>
      <c r="AP131" s="855">
        <v>87000000</v>
      </c>
      <c r="AQ131" s="160">
        <v>0</v>
      </c>
      <c r="AR131" s="160">
        <v>0</v>
      </c>
      <c r="AS131" s="160">
        <v>0</v>
      </c>
      <c r="AT131" s="160">
        <v>0</v>
      </c>
      <c r="AU131" s="160">
        <v>0</v>
      </c>
      <c r="AV131" s="172">
        <v>0</v>
      </c>
      <c r="AW131" s="172">
        <v>0</v>
      </c>
      <c r="AX131" s="172">
        <v>0</v>
      </c>
      <c r="AY131" s="160"/>
      <c r="AZ131" s="160"/>
      <c r="BA131" s="430">
        <f>+SUM(AO131:AZ131)</f>
        <v>87000000</v>
      </c>
      <c r="BB131" s="545">
        <v>0</v>
      </c>
      <c r="BC131" s="546">
        <v>0</v>
      </c>
      <c r="BD131" s="167">
        <v>0</v>
      </c>
      <c r="BE131" s="196">
        <v>0</v>
      </c>
      <c r="BF131" s="172">
        <v>0</v>
      </c>
      <c r="BG131" s="172">
        <v>83698834</v>
      </c>
      <c r="BH131" s="172">
        <v>0</v>
      </c>
      <c r="BI131" s="172">
        <v>0</v>
      </c>
      <c r="BJ131" s="172">
        <v>0</v>
      </c>
      <c r="BK131" s="172">
        <v>0</v>
      </c>
      <c r="BL131" s="172"/>
      <c r="BM131" s="510"/>
      <c r="BN131" s="160">
        <f>+SUM(BB131:BM131)</f>
        <v>83698834</v>
      </c>
      <c r="BO131" s="163">
        <v>0</v>
      </c>
      <c r="BP131" s="162">
        <v>0</v>
      </c>
      <c r="BQ131" s="160">
        <v>0</v>
      </c>
      <c r="BR131" s="183">
        <v>0</v>
      </c>
      <c r="BS131" s="170">
        <v>0</v>
      </c>
      <c r="BT131" s="170">
        <v>0</v>
      </c>
      <c r="BU131" s="170">
        <v>0</v>
      </c>
      <c r="BV131" s="170">
        <v>3261000</v>
      </c>
      <c r="BW131" s="170">
        <v>0</v>
      </c>
      <c r="BX131" s="170">
        <v>25604500</v>
      </c>
      <c r="BY131" s="170"/>
      <c r="BZ131" s="165"/>
      <c r="CA131" s="160">
        <f>+SUM(BO131:BZ131)</f>
        <v>28865500</v>
      </c>
      <c r="CB131" s="163">
        <v>0</v>
      </c>
      <c r="CC131" s="183">
        <v>0</v>
      </c>
      <c r="CD131" s="170">
        <v>0</v>
      </c>
      <c r="CE131" s="170">
        <v>0</v>
      </c>
      <c r="CF131" s="170">
        <v>0</v>
      </c>
      <c r="CG131" s="172">
        <v>0</v>
      </c>
      <c r="CH131" s="170">
        <v>0</v>
      </c>
      <c r="CI131" s="170">
        <v>3261000</v>
      </c>
      <c r="CJ131" s="170">
        <v>0</v>
      </c>
      <c r="CK131" s="170">
        <v>25604500</v>
      </c>
      <c r="CL131" s="170"/>
      <c r="CM131" s="170"/>
      <c r="CN131" s="166">
        <f>+SUM(CB131:CM131)</f>
        <v>28865500</v>
      </c>
      <c r="CO131" s="163">
        <f t="shared" si="167"/>
        <v>0</v>
      </c>
      <c r="CP131" s="163">
        <f>+AN131-BA131</f>
        <v>0</v>
      </c>
      <c r="CQ131" s="163">
        <f>+BA131-BN131</f>
        <v>3301166</v>
      </c>
      <c r="CR131" s="163">
        <f>+BN131-CA131</f>
        <v>54833334</v>
      </c>
      <c r="CS131" s="163">
        <f>+CA131-CN131</f>
        <v>0</v>
      </c>
      <c r="CT131" s="272">
        <f t="shared" si="163"/>
        <v>1</v>
      </c>
      <c r="CU131" s="273">
        <f t="shared" si="164"/>
        <v>0.96205556321839081</v>
      </c>
      <c r="CV131" s="891"/>
      <c r="CW131" s="891"/>
      <c r="CX131" s="891"/>
      <c r="CY131" s="891"/>
      <c r="CZ131" s="890">
        <f>IFERROR(BK131/$BK$129,0)</f>
        <v>0</v>
      </c>
      <c r="DA131" s="1459"/>
      <c r="DB131" s="840"/>
      <c r="DC131" s="830">
        <v>87000000</v>
      </c>
      <c r="DD131" s="830">
        <f>+DC131-AN131</f>
        <v>0</v>
      </c>
      <c r="DE131" s="830">
        <v>87000000</v>
      </c>
      <c r="DF131" s="831">
        <f>+DE131-BA131</f>
        <v>0</v>
      </c>
      <c r="DG131" s="830">
        <v>83698834</v>
      </c>
      <c r="DH131" s="832">
        <f>+DG131-BN131</f>
        <v>0</v>
      </c>
      <c r="DI131" s="830">
        <v>28865500</v>
      </c>
      <c r="DJ131" s="831">
        <f>+DI131-CA131</f>
        <v>0</v>
      </c>
      <c r="DK131" s="830">
        <v>28865500</v>
      </c>
      <c r="DL131" s="831">
        <f>+DK131-CN131</f>
        <v>0</v>
      </c>
      <c r="DM131" s="833"/>
      <c r="DN131" s="168"/>
      <c r="DO131" s="168"/>
      <c r="DP131" s="319">
        <v>100000000</v>
      </c>
      <c r="DQ131" s="319">
        <f>+DC131-DP131</f>
        <v>-13000000</v>
      </c>
      <c r="DR131" s="319">
        <v>83698834</v>
      </c>
      <c r="DS131" s="319">
        <f>+DR131-DG131</f>
        <v>0</v>
      </c>
      <c r="DT131" s="319">
        <v>0</v>
      </c>
      <c r="DU131" s="319">
        <f>+DT131-DI131</f>
        <v>-28865500</v>
      </c>
      <c r="DV131" s="319">
        <v>0</v>
      </c>
      <c r="DW131" s="319">
        <f>+DV131-DK131</f>
        <v>-28865500</v>
      </c>
      <c r="DX131" s="833"/>
    </row>
    <row r="132" spans="1:128" s="146" customFormat="1" ht="18.75" customHeight="1" outlineLevel="2" thickBot="1" x14ac:dyDescent="0.3">
      <c r="B132" s="1022" t="str">
        <f>+C132&amp;D132</f>
        <v>A-2-0-4-41-510</v>
      </c>
      <c r="C132" s="392" t="s">
        <v>523</v>
      </c>
      <c r="D132" s="393" t="s">
        <v>417</v>
      </c>
      <c r="E132" s="394" t="s">
        <v>444</v>
      </c>
      <c r="F132" s="395">
        <v>25000000</v>
      </c>
      <c r="G132" s="396"/>
      <c r="H132" s="397"/>
      <c r="I132" s="398"/>
      <c r="J132" s="399"/>
      <c r="K132" s="397"/>
      <c r="L132" s="400"/>
      <c r="M132" s="397"/>
      <c r="N132" s="415"/>
      <c r="O132" s="413"/>
      <c r="P132" s="416"/>
      <c r="Q132" s="400"/>
      <c r="R132" s="397"/>
      <c r="S132" s="398"/>
      <c r="T132" s="401"/>
      <c r="U132" s="401"/>
      <c r="V132" s="401"/>
      <c r="W132" s="401"/>
      <c r="X132" s="401"/>
      <c r="Y132" s="401"/>
      <c r="Z132" s="401"/>
      <c r="AA132" s="401"/>
      <c r="AB132" s="401"/>
      <c r="AC132" s="401"/>
      <c r="AD132" s="399"/>
      <c r="AE132" s="397">
        <f t="shared" si="211"/>
        <v>0</v>
      </c>
      <c r="AF132" s="397">
        <f t="shared" si="211"/>
        <v>0</v>
      </c>
      <c r="AG132" s="395"/>
      <c r="AH132" s="400"/>
      <c r="AI132" s="397">
        <f>+-AG132+AH132</f>
        <v>0</v>
      </c>
      <c r="AJ132" s="400"/>
      <c r="AK132" s="402">
        <f>+F132-AE132+AF132+AI132</f>
        <v>25000000</v>
      </c>
      <c r="AL132" s="397"/>
      <c r="AM132" s="592">
        <f>+AL132+BA132</f>
        <v>14591960</v>
      </c>
      <c r="AN132" s="402">
        <f>+AK132-AL132</f>
        <v>25000000</v>
      </c>
      <c r="AO132" s="404">
        <v>0</v>
      </c>
      <c r="AP132" s="400">
        <v>3000000</v>
      </c>
      <c r="AQ132" s="397">
        <v>347500</v>
      </c>
      <c r="AR132" s="397">
        <v>518765</v>
      </c>
      <c r="AS132" s="397">
        <v>4129854</v>
      </c>
      <c r="AT132" s="397">
        <v>2006800</v>
      </c>
      <c r="AU132" s="397">
        <v>1206400</v>
      </c>
      <c r="AV132" s="172">
        <v>3382641</v>
      </c>
      <c r="AW132" s="172">
        <v>0</v>
      </c>
      <c r="AX132" s="172">
        <v>0</v>
      </c>
      <c r="AY132" s="397"/>
      <c r="AZ132" s="397"/>
      <c r="BA132" s="431">
        <f>+SUM(AO132:AZ132)</f>
        <v>14591960</v>
      </c>
      <c r="BB132" s="552">
        <v>0</v>
      </c>
      <c r="BC132" s="553">
        <v>3000000</v>
      </c>
      <c r="BD132" s="402">
        <v>347500</v>
      </c>
      <c r="BE132" s="403">
        <v>518765</v>
      </c>
      <c r="BF132" s="172">
        <v>4129854</v>
      </c>
      <c r="BG132" s="172">
        <v>2006800</v>
      </c>
      <c r="BH132" s="409">
        <v>1206400</v>
      </c>
      <c r="BI132" s="409">
        <v>3382641</v>
      </c>
      <c r="BJ132" s="409">
        <v>0</v>
      </c>
      <c r="BK132" s="172">
        <v>0</v>
      </c>
      <c r="BL132" s="409"/>
      <c r="BM132" s="554"/>
      <c r="BN132" s="397">
        <f>+SUM(BB132:BM132)</f>
        <v>14591960</v>
      </c>
      <c r="BO132" s="395">
        <v>0</v>
      </c>
      <c r="BP132" s="400">
        <v>3000000</v>
      </c>
      <c r="BQ132" s="397">
        <v>347500</v>
      </c>
      <c r="BR132" s="398">
        <v>518765</v>
      </c>
      <c r="BS132" s="401">
        <v>4129854</v>
      </c>
      <c r="BT132" s="401">
        <v>2006800</v>
      </c>
      <c r="BU132" s="401">
        <v>1206400</v>
      </c>
      <c r="BV132" s="401">
        <v>3382641</v>
      </c>
      <c r="BW132" s="401">
        <v>0</v>
      </c>
      <c r="BX132" s="401">
        <v>0</v>
      </c>
      <c r="BY132" s="401"/>
      <c r="BZ132" s="399"/>
      <c r="CA132" s="397">
        <f>+SUM(BO132:BZ132)</f>
        <v>14591960</v>
      </c>
      <c r="CB132" s="395">
        <v>0</v>
      </c>
      <c r="CC132" s="398">
        <v>3000000</v>
      </c>
      <c r="CD132" s="401">
        <v>347500</v>
      </c>
      <c r="CE132" s="401">
        <v>518765</v>
      </c>
      <c r="CF132" s="401">
        <v>4129854</v>
      </c>
      <c r="CG132" s="172">
        <v>2006800</v>
      </c>
      <c r="CH132" s="401">
        <v>1206400</v>
      </c>
      <c r="CI132" s="401">
        <v>3382641</v>
      </c>
      <c r="CJ132" s="401">
        <v>0</v>
      </c>
      <c r="CK132" s="401">
        <v>0</v>
      </c>
      <c r="CL132" s="401"/>
      <c r="CM132" s="401"/>
      <c r="CN132" s="405">
        <f>+SUM(CB132:CM132)</f>
        <v>14591960</v>
      </c>
      <c r="CO132" s="163">
        <f t="shared" si="167"/>
        <v>10408040</v>
      </c>
      <c r="CP132" s="395">
        <f>+AN132-BA132</f>
        <v>10408040</v>
      </c>
      <c r="CQ132" s="395">
        <f>+BA132-BN132</f>
        <v>0</v>
      </c>
      <c r="CR132" s="395">
        <f>+BN132-CA132</f>
        <v>0</v>
      </c>
      <c r="CS132" s="395">
        <f>+CA132-CN132</f>
        <v>0</v>
      </c>
      <c r="CT132" s="406">
        <f t="shared" si="163"/>
        <v>0.58367840000000004</v>
      </c>
      <c r="CU132" s="407">
        <f t="shared" si="164"/>
        <v>0.58367840000000004</v>
      </c>
      <c r="CV132" s="891"/>
      <c r="CW132" s="891"/>
      <c r="CX132" s="891"/>
      <c r="CY132" s="891"/>
      <c r="CZ132" s="890">
        <f>IFERROR(BK132/$BK$129,0)</f>
        <v>0</v>
      </c>
      <c r="DA132" s="1469"/>
      <c r="DB132" s="840"/>
      <c r="DC132" s="830">
        <v>25000000</v>
      </c>
      <c r="DD132" s="830">
        <f>+DC132-AN132</f>
        <v>0</v>
      </c>
      <c r="DE132" s="830">
        <v>14591960</v>
      </c>
      <c r="DF132" s="831">
        <f>+DE132-BA132</f>
        <v>0</v>
      </c>
      <c r="DG132" s="830">
        <v>14591960</v>
      </c>
      <c r="DH132" s="832">
        <f>+DG132-BN132</f>
        <v>0</v>
      </c>
      <c r="DI132" s="830">
        <v>14591960</v>
      </c>
      <c r="DJ132" s="831">
        <f>+DI132-CA132</f>
        <v>0</v>
      </c>
      <c r="DK132" s="830">
        <v>14591960</v>
      </c>
      <c r="DL132" s="831">
        <f>+DK132-CN132</f>
        <v>0</v>
      </c>
      <c r="DM132" s="834"/>
      <c r="DN132" s="408"/>
      <c r="DO132" s="408"/>
      <c r="DP132" s="319">
        <v>11209319</v>
      </c>
      <c r="DQ132" s="319">
        <f>+DC132-DP132</f>
        <v>13790681</v>
      </c>
      <c r="DR132" s="319">
        <v>11209319</v>
      </c>
      <c r="DS132" s="319">
        <f>+DR132-DG132</f>
        <v>-3382641</v>
      </c>
      <c r="DT132" s="319">
        <v>11209319</v>
      </c>
      <c r="DU132" s="319">
        <f>+DT132-DI132</f>
        <v>-3382641</v>
      </c>
      <c r="DV132" s="319">
        <v>11209319</v>
      </c>
      <c r="DW132" s="319">
        <f>+DV132-DK132</f>
        <v>-3382641</v>
      </c>
      <c r="DX132" s="833"/>
    </row>
    <row r="133" spans="1:128" s="700" customFormat="1" ht="18.75" outlineLevel="1" thickBot="1" x14ac:dyDescent="0.3">
      <c r="B133" s="1029" t="str">
        <f>+C133&amp;D133</f>
        <v>A-2-0-4-99910</v>
      </c>
      <c r="C133" s="702" t="s">
        <v>670</v>
      </c>
      <c r="D133" s="703">
        <v>10</v>
      </c>
      <c r="E133" s="704" t="s">
        <v>671</v>
      </c>
      <c r="F133" s="705"/>
      <c r="G133" s="706"/>
      <c r="H133" s="707"/>
      <c r="I133" s="708"/>
      <c r="J133" s="709"/>
      <c r="K133" s="709"/>
      <c r="L133" s="709">
        <v>4295692</v>
      </c>
      <c r="M133" s="709"/>
      <c r="N133" s="710"/>
      <c r="O133" s="711"/>
      <c r="P133" s="712"/>
      <c r="Q133" s="713"/>
      <c r="R133" s="707"/>
      <c r="S133" s="708"/>
      <c r="T133" s="709"/>
      <c r="U133" s="709"/>
      <c r="V133" s="709"/>
      <c r="W133" s="709"/>
      <c r="X133" s="709"/>
      <c r="Y133" s="709"/>
      <c r="Z133" s="709"/>
      <c r="AA133" s="709"/>
      <c r="AB133" s="709"/>
      <c r="AC133" s="709"/>
      <c r="AD133" s="714"/>
      <c r="AE133" s="707">
        <f t="shared" si="211"/>
        <v>0</v>
      </c>
      <c r="AF133" s="707">
        <f t="shared" si="211"/>
        <v>4295692</v>
      </c>
      <c r="AG133" s="705"/>
      <c r="AH133" s="713"/>
      <c r="AI133" s="707">
        <f>+-AG133+AH133</f>
        <v>0</v>
      </c>
      <c r="AJ133" s="713"/>
      <c r="AK133" s="707">
        <f>+F133-AE133+AF133+AI133</f>
        <v>4295692</v>
      </c>
      <c r="AL133" s="707"/>
      <c r="AM133" s="715">
        <f>+AL133+BA133</f>
        <v>4295692</v>
      </c>
      <c r="AN133" s="707">
        <f>+AK133-AL133</f>
        <v>4295692</v>
      </c>
      <c r="AO133" s="715">
        <v>0</v>
      </c>
      <c r="AP133" s="713">
        <v>0</v>
      </c>
      <c r="AQ133" s="707">
        <v>4295692</v>
      </c>
      <c r="AR133" s="707">
        <v>0</v>
      </c>
      <c r="AS133" s="707">
        <v>0</v>
      </c>
      <c r="AT133" s="707">
        <v>0</v>
      </c>
      <c r="AU133" s="707">
        <v>0</v>
      </c>
      <c r="AV133" s="707">
        <v>0</v>
      </c>
      <c r="AW133" s="707">
        <v>0</v>
      </c>
      <c r="AX133" s="462">
        <v>0</v>
      </c>
      <c r="AY133" s="707"/>
      <c r="AZ133" s="707"/>
      <c r="BA133" s="462">
        <f>+SUM(AO133:AZ133)</f>
        <v>4295692</v>
      </c>
      <c r="BB133" s="705">
        <v>0</v>
      </c>
      <c r="BC133" s="713">
        <v>0</v>
      </c>
      <c r="BD133" s="707">
        <v>4295692</v>
      </c>
      <c r="BE133" s="708">
        <v>0</v>
      </c>
      <c r="BF133" s="464">
        <v>0</v>
      </c>
      <c r="BG133" s="464">
        <v>0</v>
      </c>
      <c r="BH133" s="709">
        <v>0</v>
      </c>
      <c r="BI133" s="709">
        <v>0</v>
      </c>
      <c r="BJ133" s="709">
        <v>0</v>
      </c>
      <c r="BK133" s="172">
        <v>0</v>
      </c>
      <c r="BL133" s="709"/>
      <c r="BM133" s="714"/>
      <c r="BN133" s="707">
        <f>+SUM(BB133:BM133)</f>
        <v>4295692</v>
      </c>
      <c r="BO133" s="705">
        <v>0</v>
      </c>
      <c r="BP133" s="713">
        <v>0</v>
      </c>
      <c r="BQ133" s="707">
        <v>3950783</v>
      </c>
      <c r="BR133" s="708">
        <v>0</v>
      </c>
      <c r="BS133" s="709">
        <v>0</v>
      </c>
      <c r="BT133" s="709">
        <v>0</v>
      </c>
      <c r="BU133" s="709">
        <v>0</v>
      </c>
      <c r="BV133" s="709">
        <v>0</v>
      </c>
      <c r="BW133" s="709">
        <v>0</v>
      </c>
      <c r="BX133" s="709">
        <v>0</v>
      </c>
      <c r="BY133" s="709"/>
      <c r="BZ133" s="714"/>
      <c r="CA133" s="707">
        <f>+SUM(BO133:BZ133)</f>
        <v>3950783</v>
      </c>
      <c r="CB133" s="705">
        <v>0</v>
      </c>
      <c r="CC133" s="708">
        <v>0</v>
      </c>
      <c r="CD133" s="464">
        <v>3950783</v>
      </c>
      <c r="CE133" s="716">
        <v>0</v>
      </c>
      <c r="CF133" s="709">
        <v>0</v>
      </c>
      <c r="CG133" s="464">
        <v>0</v>
      </c>
      <c r="CH133" s="709">
        <v>0</v>
      </c>
      <c r="CI133" s="709">
        <v>0</v>
      </c>
      <c r="CJ133" s="709">
        <v>0</v>
      </c>
      <c r="CK133" s="709">
        <v>0</v>
      </c>
      <c r="CL133" s="709"/>
      <c r="CM133" s="709"/>
      <c r="CN133" s="716">
        <f>+SUM(CB133:CM133)</f>
        <v>3950783</v>
      </c>
      <c r="CO133" s="705">
        <f t="shared" si="167"/>
        <v>0</v>
      </c>
      <c r="CP133" s="705"/>
      <c r="CQ133" s="705">
        <f>+BA133-BN133</f>
        <v>0</v>
      </c>
      <c r="CR133" s="705"/>
      <c r="CS133" s="705"/>
      <c r="CT133" s="717">
        <f t="shared" si="163"/>
        <v>1</v>
      </c>
      <c r="CU133" s="718">
        <f t="shared" si="164"/>
        <v>1</v>
      </c>
      <c r="CV133" s="907">
        <f>+BN133/$BN$60</f>
        <v>3.2726878289521298E-4</v>
      </c>
      <c r="CW133" s="891"/>
      <c r="CX133" s="907">
        <f>+BK133/$BK$60</f>
        <v>0</v>
      </c>
      <c r="CY133" s="891"/>
      <c r="CZ133" s="842"/>
      <c r="DA133" s="842"/>
      <c r="DB133" s="843"/>
      <c r="DC133" s="830">
        <v>4295692</v>
      </c>
      <c r="DD133" s="830">
        <f>+DC133-AN133</f>
        <v>0</v>
      </c>
      <c r="DE133" s="830">
        <v>4295692</v>
      </c>
      <c r="DF133" s="831">
        <f>+DE133-BA133</f>
        <v>0</v>
      </c>
      <c r="DG133" s="830">
        <v>4295692</v>
      </c>
      <c r="DH133" s="832">
        <f>+DG133-BN133</f>
        <v>0</v>
      </c>
      <c r="DI133" s="830">
        <v>3950783</v>
      </c>
      <c r="DJ133" s="831">
        <f>+DI133-CA133</f>
        <v>0</v>
      </c>
      <c r="DK133" s="830">
        <v>3950783</v>
      </c>
      <c r="DL133" s="831">
        <f>+DK133-CN133</f>
        <v>0</v>
      </c>
      <c r="DM133" s="844"/>
      <c r="DN133" s="719"/>
      <c r="DO133" s="719"/>
      <c r="DP133" s="319">
        <v>0</v>
      </c>
      <c r="DQ133" s="319">
        <f>+DC133-DP133</f>
        <v>4295692</v>
      </c>
      <c r="DR133" s="319">
        <v>0</v>
      </c>
      <c r="DS133" s="319">
        <f>+DR133-DG133</f>
        <v>-4295692</v>
      </c>
      <c r="DT133" s="319">
        <v>0</v>
      </c>
      <c r="DU133" s="319">
        <f>+DT133-DI133</f>
        <v>-3950783</v>
      </c>
      <c r="DV133" s="319">
        <v>0</v>
      </c>
      <c r="DW133" s="319">
        <f>+DV133-DK133</f>
        <v>-3950783</v>
      </c>
      <c r="DX133" s="845"/>
    </row>
    <row r="134" spans="1:128" s="146" customFormat="1" ht="18.75" thickBot="1" x14ac:dyDescent="0.25">
      <c r="B134" s="1022"/>
      <c r="AS134" s="225"/>
      <c r="AT134" s="225"/>
      <c r="BK134" s="172">
        <v>0</v>
      </c>
      <c r="BX134" s="146">
        <v>0</v>
      </c>
      <c r="CK134" s="146">
        <v>0</v>
      </c>
      <c r="CO134" s="146">
        <f t="shared" si="167"/>
        <v>0</v>
      </c>
      <c r="CT134" s="749"/>
      <c r="CU134" s="749"/>
      <c r="CV134" s="896"/>
      <c r="CW134" s="878"/>
      <c r="CX134" s="896"/>
      <c r="CY134" s="878"/>
      <c r="CZ134" s="751"/>
      <c r="DA134" s="751"/>
      <c r="DB134" s="602"/>
      <c r="DC134" s="604"/>
      <c r="DD134" s="605"/>
      <c r="DE134" s="605"/>
      <c r="DF134" s="605"/>
      <c r="DG134" s="605"/>
      <c r="DH134" s="605"/>
      <c r="DI134" s="606"/>
      <c r="DJ134" s="605"/>
      <c r="DK134" s="605"/>
      <c r="DL134" s="605"/>
      <c r="DM134" s="169"/>
      <c r="DN134" s="169"/>
      <c r="DO134" s="169"/>
      <c r="DP134" s="169"/>
      <c r="DQ134" s="169"/>
      <c r="DR134" s="169"/>
      <c r="DS134" s="169"/>
      <c r="DT134" s="169"/>
      <c r="DU134" s="169"/>
      <c r="DV134" s="169"/>
      <c r="DW134" s="169"/>
    </row>
    <row r="135" spans="1:128" s="255" customFormat="1" ht="30" customHeight="1" thickBot="1" x14ac:dyDescent="0.3">
      <c r="A135" s="252"/>
      <c r="B135" s="1026"/>
      <c r="C135" s="235" t="s">
        <v>266</v>
      </c>
      <c r="D135" s="236"/>
      <c r="E135" s="368" t="s">
        <v>60</v>
      </c>
      <c r="F135" s="237">
        <f t="shared" ref="F135:AK135" si="212">+F136+F138+F139+F141+F142+F143+F148+F146+F147+F137</f>
        <v>236279000000</v>
      </c>
      <c r="G135" s="237">
        <f t="shared" si="212"/>
        <v>0</v>
      </c>
      <c r="H135" s="237">
        <f t="shared" si="212"/>
        <v>0</v>
      </c>
      <c r="I135" s="237">
        <f t="shared" si="212"/>
        <v>0</v>
      </c>
      <c r="J135" s="237">
        <f t="shared" si="212"/>
        <v>0</v>
      </c>
      <c r="K135" s="237">
        <f t="shared" si="212"/>
        <v>3603786667</v>
      </c>
      <c r="L135" s="237">
        <f t="shared" si="212"/>
        <v>743786667</v>
      </c>
      <c r="M135" s="237">
        <f t="shared" si="212"/>
        <v>0</v>
      </c>
      <c r="N135" s="237">
        <f t="shared" si="212"/>
        <v>0</v>
      </c>
      <c r="O135" s="237">
        <f t="shared" si="212"/>
        <v>0</v>
      </c>
      <c r="P135" s="237">
        <f t="shared" si="212"/>
        <v>0</v>
      </c>
      <c r="Q135" s="237">
        <f t="shared" si="212"/>
        <v>0</v>
      </c>
      <c r="R135" s="237">
        <f t="shared" si="212"/>
        <v>0</v>
      </c>
      <c r="S135" s="237">
        <f t="shared" si="212"/>
        <v>0</v>
      </c>
      <c r="T135" s="237">
        <f t="shared" si="212"/>
        <v>0</v>
      </c>
      <c r="U135" s="237">
        <f t="shared" si="212"/>
        <v>0</v>
      </c>
      <c r="V135" s="237">
        <f t="shared" si="212"/>
        <v>0</v>
      </c>
      <c r="W135" s="237">
        <f t="shared" si="212"/>
        <v>0</v>
      </c>
      <c r="X135" s="237">
        <f t="shared" si="212"/>
        <v>0</v>
      </c>
      <c r="Y135" s="237">
        <f t="shared" si="212"/>
        <v>30000000000</v>
      </c>
      <c r="Z135" s="237">
        <f t="shared" si="212"/>
        <v>35129817132</v>
      </c>
      <c r="AA135" s="237">
        <f t="shared" si="212"/>
        <v>0</v>
      </c>
      <c r="AB135" s="237">
        <f t="shared" si="212"/>
        <v>0</v>
      </c>
      <c r="AC135" s="237">
        <f t="shared" si="212"/>
        <v>0</v>
      </c>
      <c r="AD135" s="237">
        <f t="shared" si="212"/>
        <v>0</v>
      </c>
      <c r="AE135" s="237">
        <f t="shared" si="212"/>
        <v>33603786667</v>
      </c>
      <c r="AF135" s="237">
        <f t="shared" si="212"/>
        <v>35873603799</v>
      </c>
      <c r="AG135" s="237">
        <f t="shared" si="212"/>
        <v>8909572551</v>
      </c>
      <c r="AH135" s="237">
        <f t="shared" si="212"/>
        <v>30000000000</v>
      </c>
      <c r="AI135" s="237">
        <f t="shared" si="212"/>
        <v>-8909572551</v>
      </c>
      <c r="AJ135" s="237">
        <f t="shared" si="212"/>
        <v>30000000000</v>
      </c>
      <c r="AK135" s="237">
        <f t="shared" si="212"/>
        <v>259639244581</v>
      </c>
      <c r="AL135" s="237">
        <f t="shared" ref="AL135:BM135" si="213">+AL136+AL138+AL139+AL141+AL142+AL143+AL148+AL146+AL147+AL137</f>
        <v>0</v>
      </c>
      <c r="AM135" s="237">
        <f t="shared" si="213"/>
        <v>236778216938</v>
      </c>
      <c r="AN135" s="237">
        <f t="shared" si="213"/>
        <v>259639244581</v>
      </c>
      <c r="AO135" s="237">
        <f t="shared" si="213"/>
        <v>105021190614</v>
      </c>
      <c r="AP135" s="237">
        <f t="shared" si="213"/>
        <v>2087574800</v>
      </c>
      <c r="AQ135" s="237">
        <f t="shared" si="213"/>
        <v>482530988</v>
      </c>
      <c r="AR135" s="237">
        <f t="shared" si="213"/>
        <v>696092806</v>
      </c>
      <c r="AS135" s="237">
        <f t="shared" si="213"/>
        <v>56051827039</v>
      </c>
      <c r="AT135" s="237">
        <f t="shared" si="213"/>
        <v>404128767</v>
      </c>
      <c r="AU135" s="237">
        <f t="shared" si="213"/>
        <v>768652802</v>
      </c>
      <c r="AV135" s="237">
        <f t="shared" si="213"/>
        <v>178112604</v>
      </c>
      <c r="AW135" s="237">
        <f t="shared" si="213"/>
        <v>4386595925</v>
      </c>
      <c r="AX135" s="237">
        <f t="shared" si="213"/>
        <v>66701510593</v>
      </c>
      <c r="AY135" s="237">
        <f t="shared" si="213"/>
        <v>0</v>
      </c>
      <c r="AZ135" s="237">
        <f t="shared" si="213"/>
        <v>0</v>
      </c>
      <c r="BA135" s="237">
        <f t="shared" si="213"/>
        <v>236778216938</v>
      </c>
      <c r="BB135" s="237">
        <f t="shared" si="213"/>
        <v>104150831217</v>
      </c>
      <c r="BC135" s="237">
        <f t="shared" si="213"/>
        <v>789002287</v>
      </c>
      <c r="BD135" s="237">
        <f t="shared" si="213"/>
        <v>1892011346</v>
      </c>
      <c r="BE135" s="237">
        <f t="shared" si="213"/>
        <v>431776860</v>
      </c>
      <c r="BF135" s="237">
        <f t="shared" si="213"/>
        <v>447936385</v>
      </c>
      <c r="BG135" s="237">
        <f t="shared" si="213"/>
        <v>54702950127</v>
      </c>
      <c r="BH135" s="237">
        <f t="shared" si="213"/>
        <v>487874085</v>
      </c>
      <c r="BI135" s="237">
        <f t="shared" si="213"/>
        <v>2344641102</v>
      </c>
      <c r="BJ135" s="237">
        <f t="shared" si="213"/>
        <v>179169177</v>
      </c>
      <c r="BK135" s="237">
        <f t="shared" si="213"/>
        <v>11841752087</v>
      </c>
      <c r="BL135" s="237">
        <f t="shared" si="213"/>
        <v>0</v>
      </c>
      <c r="BM135" s="237">
        <f t="shared" si="213"/>
        <v>0</v>
      </c>
      <c r="BN135" s="237">
        <f t="shared" ref="BN135:BX135" si="214">+BN136+BN138+BN139+BN141+BN142+BN143+BN148+BN146+BN147+BN137</f>
        <v>177267944673</v>
      </c>
      <c r="BO135" s="237">
        <f t="shared" si="214"/>
        <v>53958260</v>
      </c>
      <c r="BP135" s="237">
        <f t="shared" si="214"/>
        <v>16598215971</v>
      </c>
      <c r="BQ135" s="237">
        <f t="shared" si="214"/>
        <v>17965273452.5</v>
      </c>
      <c r="BR135" s="237">
        <f t="shared" si="214"/>
        <v>16462782106</v>
      </c>
      <c r="BS135" s="237">
        <f t="shared" si="214"/>
        <v>16656085368</v>
      </c>
      <c r="BT135" s="237">
        <f t="shared" si="214"/>
        <v>16279620567</v>
      </c>
      <c r="BU135" s="237">
        <f t="shared" si="214"/>
        <v>23568137770</v>
      </c>
      <c r="BV135" s="237">
        <f t="shared" si="214"/>
        <v>16826653828</v>
      </c>
      <c r="BW135" s="237">
        <f t="shared" si="214"/>
        <v>16231804307</v>
      </c>
      <c r="BX135" s="237">
        <f t="shared" si="214"/>
        <v>18858332853</v>
      </c>
      <c r="BY135" s="237">
        <f t="shared" ref="BY135:CS135" si="215">+BY136+BY138+BY139+BY141+BY142+BY143+BY148+BY146+BY147+BY137</f>
        <v>0</v>
      </c>
      <c r="BZ135" s="237">
        <f t="shared" si="215"/>
        <v>0</v>
      </c>
      <c r="CA135" s="237">
        <f t="shared" si="215"/>
        <v>159781788189.5</v>
      </c>
      <c r="CB135" s="237">
        <f t="shared" si="215"/>
        <v>3400000</v>
      </c>
      <c r="CC135" s="237">
        <f t="shared" si="215"/>
        <v>16612181603</v>
      </c>
      <c r="CD135" s="237">
        <f t="shared" si="215"/>
        <v>16284970684.5</v>
      </c>
      <c r="CE135" s="237">
        <f t="shared" si="215"/>
        <v>18163530683</v>
      </c>
      <c r="CF135" s="237">
        <f t="shared" si="215"/>
        <v>16670955675</v>
      </c>
      <c r="CG135" s="237">
        <f t="shared" si="215"/>
        <v>16260479409</v>
      </c>
      <c r="CH135" s="237">
        <f t="shared" si="215"/>
        <v>23573809345</v>
      </c>
      <c r="CI135" s="237">
        <f t="shared" si="215"/>
        <v>16538990828</v>
      </c>
      <c r="CJ135" s="237">
        <f t="shared" si="215"/>
        <v>13314436028</v>
      </c>
      <c r="CK135" s="237">
        <f t="shared" si="215"/>
        <v>20144090335</v>
      </c>
      <c r="CL135" s="237">
        <f t="shared" si="215"/>
        <v>0</v>
      </c>
      <c r="CM135" s="237">
        <f t="shared" si="215"/>
        <v>0</v>
      </c>
      <c r="CN135" s="237">
        <f t="shared" si="215"/>
        <v>157566844590.5</v>
      </c>
      <c r="CO135" s="237">
        <f t="shared" si="215"/>
        <v>22861027643</v>
      </c>
      <c r="CP135" s="237">
        <f t="shared" si="215"/>
        <v>22861027643</v>
      </c>
      <c r="CQ135" s="237">
        <f t="shared" si="215"/>
        <v>59510272265</v>
      </c>
      <c r="CR135" s="237">
        <f t="shared" si="215"/>
        <v>17486156483.5</v>
      </c>
      <c r="CS135" s="237">
        <f t="shared" si="215"/>
        <v>2214943599</v>
      </c>
      <c r="CT135" s="271">
        <f t="shared" si="163"/>
        <v>0.91195080050439747</v>
      </c>
      <c r="CU135" s="271">
        <f t="shared" si="164"/>
        <v>0.68274711305323288</v>
      </c>
      <c r="CV135" s="908">
        <f>+BN135/$BN$135</f>
        <v>1</v>
      </c>
      <c r="CW135" s="878"/>
      <c r="CX135" s="908">
        <f>+BK135/$BK$135</f>
        <v>1</v>
      </c>
      <c r="CY135" s="878"/>
      <c r="CZ135" s="751"/>
      <c r="DA135" s="751"/>
      <c r="DB135" s="602"/>
      <c r="DC135" s="149"/>
      <c r="DD135" s="320"/>
      <c r="DE135" s="253"/>
      <c r="DF135" s="320"/>
      <c r="DG135" s="253"/>
      <c r="DH135" s="254"/>
      <c r="DI135" s="323"/>
      <c r="DJ135" s="320"/>
      <c r="DK135" s="253"/>
      <c r="DL135" s="320"/>
      <c r="DN135" s="253"/>
      <c r="DO135" s="253"/>
      <c r="DP135" s="253"/>
      <c r="DQ135" s="253"/>
      <c r="DR135" s="253"/>
      <c r="DS135" s="254"/>
      <c r="DT135" s="253"/>
      <c r="DU135" s="253"/>
      <c r="DV135" s="253"/>
      <c r="DW135" s="253"/>
    </row>
    <row r="136" spans="1:128" s="278" customFormat="1" outlineLevel="1" x14ac:dyDescent="0.25">
      <c r="B136" s="974" t="str">
        <f>+C136&amp;D136</f>
        <v>A-3-2-1-110</v>
      </c>
      <c r="C136" s="279" t="s">
        <v>545</v>
      </c>
      <c r="D136" s="280">
        <v>10</v>
      </c>
      <c r="E136" s="309" t="s">
        <v>445</v>
      </c>
      <c r="F136" s="281"/>
      <c r="G136" s="282"/>
      <c r="H136" s="282"/>
      <c r="I136" s="283"/>
      <c r="J136" s="284"/>
      <c r="K136" s="284"/>
      <c r="L136" s="380"/>
      <c r="M136" s="281"/>
      <c r="N136" s="281"/>
      <c r="O136" s="286"/>
      <c r="P136" s="281"/>
      <c r="Q136" s="286"/>
      <c r="R136" s="281"/>
      <c r="S136" s="283"/>
      <c r="T136" s="284"/>
      <c r="U136" s="284"/>
      <c r="V136" s="284"/>
      <c r="W136" s="284"/>
      <c r="X136" s="284"/>
      <c r="Y136" s="284"/>
      <c r="Z136" s="284">
        <v>129817132</v>
      </c>
      <c r="AA136" s="284"/>
      <c r="AB136" s="284"/>
      <c r="AC136" s="284"/>
      <c r="AD136" s="284"/>
      <c r="AE136" s="285">
        <f t="shared" ref="AE136:AF138" si="216">+G136+I136+K136+M136+O136+Q136+S136+U136+W136+Y136+AA136+AC136</f>
        <v>0</v>
      </c>
      <c r="AF136" s="282">
        <f t="shared" si="216"/>
        <v>129817132</v>
      </c>
      <c r="AG136" s="282"/>
      <c r="AH136" s="286"/>
      <c r="AI136" s="160">
        <f>+-AG136+AH136</f>
        <v>0</v>
      </c>
      <c r="AJ136" s="286"/>
      <c r="AK136" s="287">
        <f>+F136-AE136+AF136-AG136+AH136</f>
        <v>129817132</v>
      </c>
      <c r="AL136" s="281"/>
      <c r="AM136" s="344">
        <f>+AL136+BA136</f>
        <v>129817132</v>
      </c>
      <c r="AN136" s="287">
        <f>+AK136-AL136</f>
        <v>129817132</v>
      </c>
      <c r="AO136" s="285">
        <v>0</v>
      </c>
      <c r="AP136" s="286">
        <v>0</v>
      </c>
      <c r="AQ136" s="596">
        <v>0</v>
      </c>
      <c r="AR136" s="596">
        <v>0</v>
      </c>
      <c r="AS136" s="596">
        <v>0</v>
      </c>
      <c r="AT136" s="281">
        <v>0</v>
      </c>
      <c r="AU136" s="283">
        <v>0</v>
      </c>
      <c r="AV136" s="172">
        <v>0</v>
      </c>
      <c r="AW136" s="172">
        <v>0</v>
      </c>
      <c r="AX136" s="172">
        <v>129817132</v>
      </c>
      <c r="AY136" s="288"/>
      <c r="AZ136" s="284"/>
      <c r="BA136" s="430">
        <f>+SUM(AO136:AZ136)</f>
        <v>129817132</v>
      </c>
      <c r="BB136" s="555">
        <v>0</v>
      </c>
      <c r="BC136" s="344">
        <v>0</v>
      </c>
      <c r="BD136" s="556">
        <v>0</v>
      </c>
      <c r="BE136" s="556">
        <v>0</v>
      </c>
      <c r="BF136" s="172">
        <v>0</v>
      </c>
      <c r="BG136" s="172">
        <v>0</v>
      </c>
      <c r="BH136" s="556">
        <v>0</v>
      </c>
      <c r="BI136" s="556">
        <v>0</v>
      </c>
      <c r="BJ136" s="556">
        <v>0</v>
      </c>
      <c r="BK136" s="172">
        <v>129817132</v>
      </c>
      <c r="BL136" s="556"/>
      <c r="BM136" s="556"/>
      <c r="BN136" s="284">
        <f>+SUM(BB136:BM136)</f>
        <v>129817132</v>
      </c>
      <c r="BO136" s="285">
        <v>0</v>
      </c>
      <c r="BP136" s="283">
        <v>0</v>
      </c>
      <c r="BQ136" s="284">
        <v>0</v>
      </c>
      <c r="BR136" s="284">
        <v>0</v>
      </c>
      <c r="BS136" s="284">
        <v>0</v>
      </c>
      <c r="BT136" s="284">
        <v>0</v>
      </c>
      <c r="BU136" s="284">
        <v>0</v>
      </c>
      <c r="BV136" s="284">
        <v>0</v>
      </c>
      <c r="BW136" s="284">
        <v>0</v>
      </c>
      <c r="BX136" s="284">
        <v>129817132</v>
      </c>
      <c r="BY136" s="284"/>
      <c r="BZ136" s="284"/>
      <c r="CA136" s="285">
        <f>+SUM(BO136:BZ136)</f>
        <v>129817132</v>
      </c>
      <c r="CB136" s="282">
        <v>0</v>
      </c>
      <c r="CC136" s="283">
        <v>0</v>
      </c>
      <c r="CD136" s="284">
        <v>0</v>
      </c>
      <c r="CE136" s="284">
        <v>0</v>
      </c>
      <c r="CF136" s="284">
        <v>0</v>
      </c>
      <c r="CG136" s="172">
        <v>0</v>
      </c>
      <c r="CH136" s="284">
        <v>0</v>
      </c>
      <c r="CI136" s="284">
        <v>0</v>
      </c>
      <c r="CJ136" s="284">
        <v>0</v>
      </c>
      <c r="CK136" s="284">
        <v>129817132</v>
      </c>
      <c r="CL136" s="284"/>
      <c r="CM136" s="284"/>
      <c r="CN136" s="285">
        <f>+SUM(CB136:CM136)</f>
        <v>129817132</v>
      </c>
      <c r="CO136" s="282">
        <f t="shared" si="167"/>
        <v>0</v>
      </c>
      <c r="CP136" s="282">
        <f>+AN136-BA136</f>
        <v>0</v>
      </c>
      <c r="CQ136" s="282">
        <f>+BA136-BN136</f>
        <v>0</v>
      </c>
      <c r="CR136" s="282">
        <f>+BN136-CA136</f>
        <v>0</v>
      </c>
      <c r="CS136" s="286">
        <f>+CA136-CN136</f>
        <v>0</v>
      </c>
      <c r="CT136" s="306">
        <f t="shared" si="163"/>
        <v>1</v>
      </c>
      <c r="CU136" s="306">
        <f t="shared" si="164"/>
        <v>1</v>
      </c>
      <c r="CV136" s="909">
        <f>+BN136/$BN$135</f>
        <v>7.3232152738877379E-4</v>
      </c>
      <c r="CW136" s="1497"/>
      <c r="CX136" s="909">
        <f>+BK136/$BK$135</f>
        <v>1.0962662538976358E-2</v>
      </c>
      <c r="CY136" s="1493"/>
      <c r="CZ136" s="839"/>
      <c r="DA136" s="839"/>
      <c r="DB136" s="840"/>
      <c r="DC136" s="830">
        <v>129817132</v>
      </c>
      <c r="DD136" s="830">
        <f>+DC136-AN136</f>
        <v>0</v>
      </c>
      <c r="DE136" s="830">
        <v>129817132</v>
      </c>
      <c r="DF136" s="831">
        <f>+DE136-BA136</f>
        <v>0</v>
      </c>
      <c r="DG136" s="830">
        <v>129817132</v>
      </c>
      <c r="DH136" s="832">
        <f>+DG136-BN136</f>
        <v>0</v>
      </c>
      <c r="DI136" s="830">
        <v>129817132</v>
      </c>
      <c r="DJ136" s="831">
        <f>+DI136-CA136</f>
        <v>0</v>
      </c>
      <c r="DK136" s="830">
        <v>129817132</v>
      </c>
      <c r="DL136" s="831">
        <f>+DK136-CN136</f>
        <v>0</v>
      </c>
      <c r="DM136" s="846"/>
      <c r="DN136" s="208"/>
      <c r="DO136" s="208"/>
      <c r="DP136" s="319">
        <v>0</v>
      </c>
      <c r="DQ136" s="319">
        <f>+DC136-DP136</f>
        <v>129817132</v>
      </c>
      <c r="DR136" s="319">
        <v>0</v>
      </c>
      <c r="DS136" s="319">
        <f>+DR136-DG136</f>
        <v>-129817132</v>
      </c>
      <c r="DT136" s="319">
        <v>0</v>
      </c>
      <c r="DU136" s="319">
        <f>+DT136-DI136</f>
        <v>-129817132</v>
      </c>
      <c r="DV136" s="319">
        <v>0</v>
      </c>
      <c r="DW136" s="319">
        <f>+DV136-DK136</f>
        <v>-129817132</v>
      </c>
      <c r="DX136" s="846"/>
    </row>
    <row r="137" spans="1:128" s="278" customFormat="1" outlineLevel="1" x14ac:dyDescent="0.25">
      <c r="B137" s="974" t="str">
        <f>+C137&amp;D137</f>
        <v>A-3-2-1-111</v>
      </c>
      <c r="C137" s="279" t="s">
        <v>545</v>
      </c>
      <c r="D137" s="280" t="s">
        <v>433</v>
      </c>
      <c r="E137" s="309" t="s">
        <v>445</v>
      </c>
      <c r="F137" s="281">
        <v>519000000</v>
      </c>
      <c r="G137" s="282"/>
      <c r="H137" s="282"/>
      <c r="I137" s="283"/>
      <c r="J137" s="284"/>
      <c r="K137" s="284"/>
      <c r="L137" s="380"/>
      <c r="M137" s="281"/>
      <c r="N137" s="281"/>
      <c r="O137" s="286"/>
      <c r="P137" s="281"/>
      <c r="Q137" s="286"/>
      <c r="R137" s="281"/>
      <c r="S137" s="283"/>
      <c r="T137" s="284"/>
      <c r="U137" s="284"/>
      <c r="V137" s="284"/>
      <c r="W137" s="284"/>
      <c r="X137" s="284"/>
      <c r="Y137" s="284"/>
      <c r="Z137" s="284"/>
      <c r="AA137" s="284"/>
      <c r="AB137" s="284"/>
      <c r="AC137" s="284"/>
      <c r="AD137" s="284"/>
      <c r="AE137" s="285">
        <f t="shared" si="216"/>
        <v>0</v>
      </c>
      <c r="AF137" s="282">
        <f t="shared" si="216"/>
        <v>0</v>
      </c>
      <c r="AG137" s="282"/>
      <c r="AH137" s="286"/>
      <c r="AI137" s="160">
        <f>+-AG137+AH137</f>
        <v>0</v>
      </c>
      <c r="AJ137" s="286"/>
      <c r="AK137" s="287">
        <f>+F137-AE137+AF137-AG137+AH137</f>
        <v>519000000</v>
      </c>
      <c r="AL137" s="281"/>
      <c r="AM137" s="344">
        <f>+AL137+BA137</f>
        <v>519000000</v>
      </c>
      <c r="AN137" s="287">
        <f>+AK137-AL137</f>
        <v>519000000</v>
      </c>
      <c r="AO137" s="285">
        <v>0</v>
      </c>
      <c r="AP137" s="286">
        <v>0</v>
      </c>
      <c r="AQ137" s="596">
        <v>0</v>
      </c>
      <c r="AR137" s="596">
        <v>0</v>
      </c>
      <c r="AS137" s="596">
        <v>0</v>
      </c>
      <c r="AT137" s="281">
        <v>0</v>
      </c>
      <c r="AU137" s="283">
        <v>0</v>
      </c>
      <c r="AV137" s="172">
        <v>0</v>
      </c>
      <c r="AW137" s="172">
        <v>0</v>
      </c>
      <c r="AX137" s="172">
        <v>519000000</v>
      </c>
      <c r="AY137" s="288"/>
      <c r="AZ137" s="284"/>
      <c r="BA137" s="432">
        <f>+SUM(AO137:AZ137)</f>
        <v>519000000</v>
      </c>
      <c r="BB137" s="555">
        <v>0</v>
      </c>
      <c r="BC137" s="344">
        <v>0</v>
      </c>
      <c r="BD137" s="556">
        <v>0</v>
      </c>
      <c r="BE137" s="556">
        <v>0</v>
      </c>
      <c r="BF137" s="172">
        <v>0</v>
      </c>
      <c r="BG137" s="172">
        <v>0</v>
      </c>
      <c r="BH137" s="556">
        <v>0</v>
      </c>
      <c r="BI137" s="556">
        <v>0</v>
      </c>
      <c r="BJ137" s="556">
        <v>0</v>
      </c>
      <c r="BK137" s="172">
        <v>519000000</v>
      </c>
      <c r="BL137" s="556"/>
      <c r="BM137" s="556"/>
      <c r="BN137" s="284">
        <f>+SUM(BB137:BM137)</f>
        <v>519000000</v>
      </c>
      <c r="BO137" s="285">
        <v>0</v>
      </c>
      <c r="BP137" s="283">
        <v>0</v>
      </c>
      <c r="BQ137" s="284">
        <v>0</v>
      </c>
      <c r="BR137" s="284">
        <v>0</v>
      </c>
      <c r="BS137" s="284">
        <v>0</v>
      </c>
      <c r="BT137" s="284">
        <v>0</v>
      </c>
      <c r="BU137" s="284">
        <v>0</v>
      </c>
      <c r="BV137" s="284">
        <v>0</v>
      </c>
      <c r="BW137" s="284">
        <v>0</v>
      </c>
      <c r="BX137" s="284">
        <v>519000000</v>
      </c>
      <c r="BY137" s="284"/>
      <c r="BZ137" s="284"/>
      <c r="CA137" s="285">
        <f>+SUM(BO137:BZ137)</f>
        <v>519000000</v>
      </c>
      <c r="CB137" s="282">
        <v>0</v>
      </c>
      <c r="CC137" s="283">
        <v>0</v>
      </c>
      <c r="CD137" s="284">
        <v>0</v>
      </c>
      <c r="CE137" s="284">
        <v>0</v>
      </c>
      <c r="CF137" s="284">
        <v>0</v>
      </c>
      <c r="CG137" s="172">
        <v>0</v>
      </c>
      <c r="CH137" s="284">
        <v>0</v>
      </c>
      <c r="CI137" s="284">
        <v>0</v>
      </c>
      <c r="CJ137" s="284">
        <v>0</v>
      </c>
      <c r="CK137" s="284">
        <v>519000000</v>
      </c>
      <c r="CL137" s="284"/>
      <c r="CM137" s="284"/>
      <c r="CN137" s="285">
        <f>+SUM(CB137:CM137)</f>
        <v>519000000</v>
      </c>
      <c r="CO137" s="282">
        <f>+AN137-BA137</f>
        <v>0</v>
      </c>
      <c r="CP137" s="282">
        <f>+AN137-BA137</f>
        <v>0</v>
      </c>
      <c r="CQ137" s="282">
        <f>+BA137-BN137</f>
        <v>0</v>
      </c>
      <c r="CR137" s="282">
        <f>+BN137-CA137</f>
        <v>0</v>
      </c>
      <c r="CS137" s="286">
        <f>+CA137-CN137</f>
        <v>0</v>
      </c>
      <c r="CT137" s="306">
        <f>IFERROR(BA137/AN137,0)</f>
        <v>1</v>
      </c>
      <c r="CU137" s="306">
        <f>IFERROR(BN137/AN137,0)</f>
        <v>1</v>
      </c>
      <c r="CV137" s="909">
        <f>+BN137/$BN$135</f>
        <v>2.9277712953539414E-3</v>
      </c>
      <c r="CW137" s="1498"/>
      <c r="CX137" s="909">
        <f t="shared" ref="CX137:CX143" si="217">+BK137/$BK$135</f>
        <v>4.3827973781832813E-2</v>
      </c>
      <c r="CY137" s="1494"/>
      <c r="CZ137" s="839"/>
      <c r="DA137" s="839"/>
      <c r="DB137" s="840"/>
      <c r="DC137" s="830">
        <v>519000000</v>
      </c>
      <c r="DD137" s="830">
        <f>+DC137-AN137</f>
        <v>0</v>
      </c>
      <c r="DE137" s="830">
        <v>519000000</v>
      </c>
      <c r="DF137" s="831">
        <f>+DE137-BA137</f>
        <v>0</v>
      </c>
      <c r="DG137" s="830">
        <v>519000000</v>
      </c>
      <c r="DH137" s="832">
        <f>+DG137-BN137</f>
        <v>0</v>
      </c>
      <c r="DI137" s="830">
        <v>519000000</v>
      </c>
      <c r="DJ137" s="831">
        <f>+DI137-CA137</f>
        <v>0</v>
      </c>
      <c r="DK137" s="830">
        <v>519000000</v>
      </c>
      <c r="DL137" s="831">
        <f>+DK137-CN137</f>
        <v>0</v>
      </c>
      <c r="DM137" s="846"/>
      <c r="DN137" s="208"/>
      <c r="DO137" s="208"/>
      <c r="DP137" s="319">
        <v>0</v>
      </c>
      <c r="DQ137" s="319">
        <f>+DC137-DP137</f>
        <v>519000000</v>
      </c>
      <c r="DR137" s="319">
        <v>0</v>
      </c>
      <c r="DS137" s="319">
        <f>+DR137-DG137</f>
        <v>-519000000</v>
      </c>
      <c r="DT137" s="319">
        <v>0</v>
      </c>
      <c r="DU137" s="319">
        <f>+DT137-DI137</f>
        <v>-519000000</v>
      </c>
      <c r="DV137" s="319">
        <v>0</v>
      </c>
      <c r="DW137" s="319">
        <f>+DV137-DK137</f>
        <v>-519000000</v>
      </c>
      <c r="DX137" s="846"/>
    </row>
    <row r="138" spans="1:128" s="278" customFormat="1" outlineLevel="1" x14ac:dyDescent="0.25">
      <c r="B138" s="974" t="str">
        <f>+C138&amp;D138</f>
        <v>A-3-5-3-4410</v>
      </c>
      <c r="C138" s="289" t="s">
        <v>546</v>
      </c>
      <c r="D138" s="290" t="s">
        <v>417</v>
      </c>
      <c r="E138" s="310" t="s">
        <v>446</v>
      </c>
      <c r="F138" s="291">
        <v>618000000</v>
      </c>
      <c r="G138" s="292"/>
      <c r="H138" s="292"/>
      <c r="I138" s="293"/>
      <c r="J138" s="207"/>
      <c r="K138" s="207">
        <v>600000000</v>
      </c>
      <c r="L138" s="381"/>
      <c r="M138" s="291"/>
      <c r="N138" s="291"/>
      <c r="O138" s="295"/>
      <c r="P138" s="291"/>
      <c r="Q138" s="295"/>
      <c r="R138" s="291"/>
      <c r="S138" s="293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94">
        <f t="shared" si="216"/>
        <v>600000000</v>
      </c>
      <c r="AF138" s="292">
        <f t="shared" si="216"/>
        <v>0</v>
      </c>
      <c r="AG138" s="292">
        <v>11800000</v>
      </c>
      <c r="AH138" s="295"/>
      <c r="AI138" s="160">
        <f>+-AG138+AH138</f>
        <v>-11800000</v>
      </c>
      <c r="AJ138" s="295"/>
      <c r="AK138" s="296">
        <f>+F138-AE138+AF138-AG138+AH138</f>
        <v>6200000</v>
      </c>
      <c r="AL138" s="291"/>
      <c r="AM138" s="345">
        <f>+AL138+BA138</f>
        <v>0</v>
      </c>
      <c r="AN138" s="296">
        <f>+AK138-AL138</f>
        <v>6200000</v>
      </c>
      <c r="AO138" s="285">
        <v>0</v>
      </c>
      <c r="AP138" s="286">
        <v>0</v>
      </c>
      <c r="AQ138" s="596">
        <v>0</v>
      </c>
      <c r="AR138" s="596">
        <v>0</v>
      </c>
      <c r="AS138" s="596">
        <v>0</v>
      </c>
      <c r="AT138" s="281">
        <v>0</v>
      </c>
      <c r="AU138" s="293">
        <v>0</v>
      </c>
      <c r="AV138" s="172">
        <v>0</v>
      </c>
      <c r="AW138" s="172">
        <v>0</v>
      </c>
      <c r="AX138" s="172">
        <v>0</v>
      </c>
      <c r="AY138" s="297"/>
      <c r="AZ138" s="207"/>
      <c r="BA138" s="433">
        <f>+SUM(AO138:AZ138)</f>
        <v>0</v>
      </c>
      <c r="BB138" s="557">
        <v>0</v>
      </c>
      <c r="BC138" s="345">
        <v>0</v>
      </c>
      <c r="BD138" s="208">
        <v>0</v>
      </c>
      <c r="BE138" s="208">
        <v>0</v>
      </c>
      <c r="BF138" s="172">
        <v>0</v>
      </c>
      <c r="BG138" s="172">
        <v>0</v>
      </c>
      <c r="BH138" s="208">
        <v>0</v>
      </c>
      <c r="BI138" s="208">
        <v>0</v>
      </c>
      <c r="BJ138" s="208">
        <v>0</v>
      </c>
      <c r="BK138" s="172">
        <v>0</v>
      </c>
      <c r="BL138" s="208"/>
      <c r="BM138" s="208"/>
      <c r="BN138" s="207">
        <f>+SUM(BB138:BM138)</f>
        <v>0</v>
      </c>
      <c r="BO138" s="294">
        <v>0</v>
      </c>
      <c r="BP138" s="293">
        <v>0</v>
      </c>
      <c r="BQ138" s="207">
        <v>0</v>
      </c>
      <c r="BR138" s="207">
        <v>0</v>
      </c>
      <c r="BS138" s="207">
        <v>0</v>
      </c>
      <c r="BT138" s="207">
        <v>0</v>
      </c>
      <c r="BU138" s="207">
        <v>0</v>
      </c>
      <c r="BV138" s="207">
        <v>0</v>
      </c>
      <c r="BW138" s="207">
        <v>0</v>
      </c>
      <c r="BX138" s="207">
        <v>0</v>
      </c>
      <c r="BY138" s="207"/>
      <c r="BZ138" s="207"/>
      <c r="CA138" s="294">
        <f>+SUM(BO138:BZ138)</f>
        <v>0</v>
      </c>
      <c r="CB138" s="292">
        <v>0</v>
      </c>
      <c r="CC138" s="293">
        <v>0</v>
      </c>
      <c r="CD138" s="207">
        <v>0</v>
      </c>
      <c r="CE138" s="207">
        <v>0</v>
      </c>
      <c r="CF138" s="207">
        <v>0</v>
      </c>
      <c r="CG138" s="172">
        <v>0</v>
      </c>
      <c r="CH138" s="207">
        <v>0</v>
      </c>
      <c r="CI138" s="207">
        <v>0</v>
      </c>
      <c r="CJ138" s="207">
        <v>0</v>
      </c>
      <c r="CK138" s="207">
        <v>0</v>
      </c>
      <c r="CL138" s="207"/>
      <c r="CM138" s="207"/>
      <c r="CN138" s="294">
        <f>+SUM(CB138:CM138)</f>
        <v>0</v>
      </c>
      <c r="CO138" s="292">
        <f t="shared" si="167"/>
        <v>6200000</v>
      </c>
      <c r="CP138" s="292">
        <f>+AN138-BA138</f>
        <v>6200000</v>
      </c>
      <c r="CQ138" s="292">
        <f>+BA138-BN138</f>
        <v>0</v>
      </c>
      <c r="CR138" s="292">
        <f>+BN138-CA138</f>
        <v>0</v>
      </c>
      <c r="CS138" s="295">
        <f>+CA138-CN138</f>
        <v>0</v>
      </c>
      <c r="CT138" s="307">
        <f t="shared" si="163"/>
        <v>0</v>
      </c>
      <c r="CU138" s="307">
        <f t="shared" si="164"/>
        <v>0</v>
      </c>
      <c r="CV138" s="909">
        <f>+BN138/$BN$135</f>
        <v>0</v>
      </c>
      <c r="CW138" s="1498"/>
      <c r="CX138" s="909">
        <f t="shared" si="217"/>
        <v>0</v>
      </c>
      <c r="CY138" s="1494"/>
      <c r="CZ138" s="839"/>
      <c r="DA138" s="839"/>
      <c r="DB138" s="840"/>
      <c r="DC138" s="830">
        <v>6200000</v>
      </c>
      <c r="DD138" s="830">
        <f>+DC138-AN138</f>
        <v>0</v>
      </c>
      <c r="DE138" s="830">
        <v>0</v>
      </c>
      <c r="DF138" s="831">
        <f>+DE138-BA138</f>
        <v>0</v>
      </c>
      <c r="DG138" s="830">
        <v>0</v>
      </c>
      <c r="DH138" s="832">
        <f>+DG138-BN138</f>
        <v>0</v>
      </c>
      <c r="DI138" s="830">
        <v>0</v>
      </c>
      <c r="DJ138" s="831">
        <f>+DI138-CA138</f>
        <v>0</v>
      </c>
      <c r="DK138" s="830">
        <v>0</v>
      </c>
      <c r="DL138" s="831">
        <f>+DK138-CN138</f>
        <v>0</v>
      </c>
      <c r="DM138" s="846"/>
      <c r="DN138" s="208"/>
      <c r="DO138" s="208"/>
      <c r="DP138" s="319">
        <v>0</v>
      </c>
      <c r="DQ138" s="319">
        <f>+DC138-DP138</f>
        <v>6200000</v>
      </c>
      <c r="DR138" s="319">
        <v>0</v>
      </c>
      <c r="DS138" s="319">
        <f>+DR138-DG138</f>
        <v>0</v>
      </c>
      <c r="DT138" s="319">
        <v>0</v>
      </c>
      <c r="DU138" s="319">
        <f>+DT138-DI138</f>
        <v>0</v>
      </c>
      <c r="DV138" s="319">
        <v>0</v>
      </c>
      <c r="DW138" s="319">
        <f>+DV138-DK138</f>
        <v>0</v>
      </c>
      <c r="DX138" s="846"/>
    </row>
    <row r="139" spans="1:128" s="180" customFormat="1" ht="20.25" customHeight="1" outlineLevel="1" x14ac:dyDescent="0.25">
      <c r="A139" s="176"/>
      <c r="B139" s="1023"/>
      <c r="C139" s="184" t="s">
        <v>547</v>
      </c>
      <c r="D139" s="177" t="s">
        <v>417</v>
      </c>
      <c r="E139" s="310" t="s">
        <v>447</v>
      </c>
      <c r="F139" s="189">
        <f>+F140</f>
        <v>24000000</v>
      </c>
      <c r="G139" s="189">
        <f t="shared" ref="G139:BU139" si="218">+G140</f>
        <v>0</v>
      </c>
      <c r="H139" s="189">
        <f t="shared" si="218"/>
        <v>0</v>
      </c>
      <c r="I139" s="189">
        <f t="shared" si="218"/>
        <v>0</v>
      </c>
      <c r="J139" s="189">
        <f t="shared" si="218"/>
        <v>0</v>
      </c>
      <c r="K139" s="189">
        <f t="shared" si="218"/>
        <v>0</v>
      </c>
      <c r="L139" s="193">
        <f t="shared" si="218"/>
        <v>740000000</v>
      </c>
      <c r="M139" s="189">
        <f t="shared" si="218"/>
        <v>0</v>
      </c>
      <c r="N139" s="189">
        <f t="shared" si="218"/>
        <v>0</v>
      </c>
      <c r="O139" s="199">
        <f t="shared" si="218"/>
        <v>0</v>
      </c>
      <c r="P139" s="189">
        <f t="shared" si="218"/>
        <v>0</v>
      </c>
      <c r="Q139" s="199">
        <f t="shared" si="218"/>
        <v>0</v>
      </c>
      <c r="R139" s="189">
        <f t="shared" si="218"/>
        <v>0</v>
      </c>
      <c r="S139" s="213">
        <f t="shared" si="218"/>
        <v>0</v>
      </c>
      <c r="T139" s="189">
        <f t="shared" si="218"/>
        <v>0</v>
      </c>
      <c r="U139" s="189">
        <f t="shared" si="218"/>
        <v>0</v>
      </c>
      <c r="V139" s="189">
        <f t="shared" si="218"/>
        <v>0</v>
      </c>
      <c r="W139" s="189">
        <f t="shared" si="218"/>
        <v>0</v>
      </c>
      <c r="X139" s="189">
        <f t="shared" si="218"/>
        <v>0</v>
      </c>
      <c r="Y139" s="189">
        <f t="shared" si="218"/>
        <v>0</v>
      </c>
      <c r="Z139" s="189">
        <f t="shared" si="218"/>
        <v>0</v>
      </c>
      <c r="AA139" s="189">
        <f t="shared" si="218"/>
        <v>0</v>
      </c>
      <c r="AB139" s="189">
        <f t="shared" si="218"/>
        <v>0</v>
      </c>
      <c r="AC139" s="189">
        <f t="shared" si="218"/>
        <v>0</v>
      </c>
      <c r="AD139" s="189">
        <f t="shared" si="218"/>
        <v>0</v>
      </c>
      <c r="AE139" s="189">
        <f t="shared" si="218"/>
        <v>0</v>
      </c>
      <c r="AF139" s="189">
        <f t="shared" si="218"/>
        <v>740000000</v>
      </c>
      <c r="AG139" s="189">
        <f t="shared" si="218"/>
        <v>0</v>
      </c>
      <c r="AH139" s="193">
        <f>+AH140</f>
        <v>0</v>
      </c>
      <c r="AI139" s="189">
        <f t="shared" si="218"/>
        <v>0</v>
      </c>
      <c r="AJ139" s="193">
        <f>+AJ140</f>
        <v>0</v>
      </c>
      <c r="AK139" s="189">
        <f t="shared" si="218"/>
        <v>764000000</v>
      </c>
      <c r="AL139" s="189">
        <f t="shared" si="218"/>
        <v>0</v>
      </c>
      <c r="AM139" s="213">
        <f t="shared" si="218"/>
        <v>288737050</v>
      </c>
      <c r="AN139" s="189">
        <f t="shared" si="218"/>
        <v>764000000</v>
      </c>
      <c r="AO139" s="189">
        <f t="shared" si="218"/>
        <v>3400000</v>
      </c>
      <c r="AP139" s="193">
        <f t="shared" si="218"/>
        <v>0</v>
      </c>
      <c r="AQ139" s="193">
        <f t="shared" si="218"/>
        <v>147446250</v>
      </c>
      <c r="AR139" s="193">
        <f t="shared" si="218"/>
        <v>0</v>
      </c>
      <c r="AS139" s="193">
        <f t="shared" si="218"/>
        <v>0</v>
      </c>
      <c r="AT139" s="189">
        <f t="shared" si="218"/>
        <v>0</v>
      </c>
      <c r="AU139" s="213">
        <f t="shared" si="218"/>
        <v>0</v>
      </c>
      <c r="AV139" s="189">
        <f t="shared" si="218"/>
        <v>0</v>
      </c>
      <c r="AW139" s="189">
        <f t="shared" si="218"/>
        <v>137890800</v>
      </c>
      <c r="AX139" s="189">
        <f t="shared" si="218"/>
        <v>0</v>
      </c>
      <c r="AY139" s="189">
        <f t="shared" si="218"/>
        <v>0</v>
      </c>
      <c r="AZ139" s="189">
        <f t="shared" si="218"/>
        <v>0</v>
      </c>
      <c r="BA139" s="429">
        <f t="shared" si="218"/>
        <v>288737050</v>
      </c>
      <c r="BB139" s="189">
        <f t="shared" si="218"/>
        <v>3400000</v>
      </c>
      <c r="BC139" s="189">
        <f t="shared" si="218"/>
        <v>0</v>
      </c>
      <c r="BD139" s="189">
        <f t="shared" si="218"/>
        <v>0</v>
      </c>
      <c r="BE139" s="189">
        <f t="shared" si="218"/>
        <v>0</v>
      </c>
      <c r="BF139" s="189">
        <f t="shared" si="218"/>
        <v>0</v>
      </c>
      <c r="BG139" s="189">
        <f t="shared" si="218"/>
        <v>0</v>
      </c>
      <c r="BH139" s="189">
        <f t="shared" si="218"/>
        <v>0</v>
      </c>
      <c r="BI139" s="189">
        <f t="shared" si="218"/>
        <v>147446250</v>
      </c>
      <c r="BJ139" s="189">
        <f t="shared" si="218"/>
        <v>0</v>
      </c>
      <c r="BK139" s="189">
        <f t="shared" si="218"/>
        <v>137890800</v>
      </c>
      <c r="BL139" s="189">
        <f t="shared" si="218"/>
        <v>0</v>
      </c>
      <c r="BM139" s="189">
        <f t="shared" si="218"/>
        <v>0</v>
      </c>
      <c r="BN139" s="189">
        <f t="shared" si="218"/>
        <v>288737050</v>
      </c>
      <c r="BO139" s="189">
        <f t="shared" si="218"/>
        <v>3400000</v>
      </c>
      <c r="BP139" s="189">
        <f t="shared" si="218"/>
        <v>0</v>
      </c>
      <c r="BQ139" s="189">
        <f t="shared" si="218"/>
        <v>0</v>
      </c>
      <c r="BR139" s="189">
        <f t="shared" si="218"/>
        <v>0</v>
      </c>
      <c r="BS139" s="189">
        <f t="shared" si="218"/>
        <v>0</v>
      </c>
      <c r="BT139" s="189">
        <f t="shared" si="218"/>
        <v>0</v>
      </c>
      <c r="BU139" s="189">
        <f t="shared" si="218"/>
        <v>0</v>
      </c>
      <c r="BV139" s="189">
        <f t="shared" ref="BV139:CN139" si="219">+BV140</f>
        <v>147446250</v>
      </c>
      <c r="BW139" s="189">
        <f t="shared" si="219"/>
        <v>0</v>
      </c>
      <c r="BX139" s="189">
        <v>0</v>
      </c>
      <c r="BY139" s="189">
        <f t="shared" si="219"/>
        <v>0</v>
      </c>
      <c r="BZ139" s="189">
        <f t="shared" si="219"/>
        <v>0</v>
      </c>
      <c r="CA139" s="189">
        <f t="shared" si="219"/>
        <v>288737050</v>
      </c>
      <c r="CB139" s="189">
        <f t="shared" si="219"/>
        <v>3400000</v>
      </c>
      <c r="CC139" s="189">
        <f t="shared" si="219"/>
        <v>0</v>
      </c>
      <c r="CD139" s="189">
        <f t="shared" si="219"/>
        <v>0</v>
      </c>
      <c r="CE139" s="189">
        <f t="shared" si="219"/>
        <v>0</v>
      </c>
      <c r="CF139" s="189">
        <f t="shared" si="219"/>
        <v>0</v>
      </c>
      <c r="CG139" s="189">
        <f t="shared" si="219"/>
        <v>0</v>
      </c>
      <c r="CH139" s="189">
        <f t="shared" si="219"/>
        <v>0</v>
      </c>
      <c r="CI139" s="189">
        <f t="shared" si="219"/>
        <v>147446250</v>
      </c>
      <c r="CJ139" s="189">
        <f t="shared" si="219"/>
        <v>0</v>
      </c>
      <c r="CK139" s="189">
        <f t="shared" si="219"/>
        <v>137890800</v>
      </c>
      <c r="CL139" s="189">
        <f t="shared" si="219"/>
        <v>0</v>
      </c>
      <c r="CM139" s="189">
        <f t="shared" si="219"/>
        <v>0</v>
      </c>
      <c r="CN139" s="189">
        <f t="shared" si="219"/>
        <v>288737050</v>
      </c>
      <c r="CO139" s="189">
        <f t="shared" si="167"/>
        <v>475262950</v>
      </c>
      <c r="CP139" s="189">
        <f>+AK139-BA139</f>
        <v>475262950</v>
      </c>
      <c r="CQ139" s="189">
        <f>+AO139-BB139</f>
        <v>0</v>
      </c>
      <c r="CR139" s="189">
        <f t="shared" ref="CR139:CR148" si="220">+BN139-CA139</f>
        <v>0</v>
      </c>
      <c r="CS139" s="193">
        <f t="shared" ref="CS139:CS148" si="221">+CA139-CN139</f>
        <v>0</v>
      </c>
      <c r="CT139" s="305">
        <f t="shared" si="163"/>
        <v>0.37792807591623034</v>
      </c>
      <c r="CU139" s="305">
        <f t="shared" si="164"/>
        <v>0.37792807591623034</v>
      </c>
      <c r="CV139" s="910">
        <f>+BN139/$BN$135</f>
        <v>1.628817046040801E-3</v>
      </c>
      <c r="CW139" s="1499"/>
      <c r="CX139" s="909">
        <f t="shared" si="217"/>
        <v>1.1644459281610698E-2</v>
      </c>
      <c r="CY139" s="1495"/>
      <c r="CZ139" s="889"/>
      <c r="DA139" s="889"/>
      <c r="DB139" s="526"/>
      <c r="DC139" s="339"/>
      <c r="DD139" s="340"/>
      <c r="DE139" s="341"/>
      <c r="DF139" s="340"/>
      <c r="DG139" s="341"/>
      <c r="DH139" s="342"/>
      <c r="DI139" s="341"/>
      <c r="DJ139" s="340"/>
      <c r="DK139" s="341"/>
      <c r="DL139" s="340"/>
      <c r="DN139" s="178"/>
      <c r="DO139" s="178"/>
      <c r="DP139" s="178"/>
      <c r="DQ139" s="178"/>
      <c r="DR139" s="178"/>
      <c r="DS139" s="179"/>
      <c r="DT139" s="178"/>
      <c r="DU139" s="178"/>
      <c r="DV139" s="178"/>
      <c r="DW139" s="178"/>
    </row>
    <row r="140" spans="1:128" s="146" customFormat="1" ht="18" customHeight="1" outlineLevel="2" x14ac:dyDescent="0.25">
      <c r="B140" s="1022" t="str">
        <f>+C140&amp;D140</f>
        <v>A-3-6-1-1-210</v>
      </c>
      <c r="C140" s="185" t="s">
        <v>548</v>
      </c>
      <c r="D140" s="175" t="s">
        <v>417</v>
      </c>
      <c r="E140" s="248" t="s">
        <v>577</v>
      </c>
      <c r="F140" s="160">
        <v>24000000</v>
      </c>
      <c r="G140" s="163"/>
      <c r="H140" s="163"/>
      <c r="I140" s="183"/>
      <c r="J140" s="170"/>
      <c r="K140" s="170"/>
      <c r="L140" s="165">
        <v>740000000</v>
      </c>
      <c r="M140" s="160"/>
      <c r="N140" s="160"/>
      <c r="O140" s="162"/>
      <c r="P140" s="160"/>
      <c r="Q140" s="162"/>
      <c r="R140" s="160"/>
      <c r="S140" s="183"/>
      <c r="T140" s="170"/>
      <c r="U140" s="170"/>
      <c r="V140" s="170"/>
      <c r="W140" s="170"/>
      <c r="X140" s="170"/>
      <c r="Y140" s="165"/>
      <c r="Z140" s="170"/>
      <c r="AA140" s="183"/>
      <c r="AB140" s="170"/>
      <c r="AC140" s="170"/>
      <c r="AD140" s="170"/>
      <c r="AE140" s="166">
        <f t="shared" ref="AE140:AF142" si="222">+G140+I140+K140+M140+O140+Q140+S140+U140+W140+Y140+AA140+AC140</f>
        <v>0</v>
      </c>
      <c r="AF140" s="163">
        <f t="shared" si="222"/>
        <v>740000000</v>
      </c>
      <c r="AG140" s="163"/>
      <c r="AH140" s="162"/>
      <c r="AI140" s="160">
        <f>+-AG140+AH140</f>
        <v>0</v>
      </c>
      <c r="AJ140" s="162"/>
      <c r="AK140" s="160">
        <f>+F140-AE140+AF140-AG140+AH140</f>
        <v>764000000</v>
      </c>
      <c r="AL140" s="160"/>
      <c r="AM140" s="183">
        <f>+AL140+BA140</f>
        <v>288737050</v>
      </c>
      <c r="AN140" s="160">
        <f>+AK140-AL140</f>
        <v>764000000</v>
      </c>
      <c r="AO140" s="227">
        <v>3400000</v>
      </c>
      <c r="AP140" s="264">
        <v>0</v>
      </c>
      <c r="AQ140" s="222">
        <v>147446250</v>
      </c>
      <c r="AR140" s="222"/>
      <c r="AS140" s="222"/>
      <c r="AT140" s="223">
        <v>0</v>
      </c>
      <c r="AU140" s="183">
        <v>0</v>
      </c>
      <c r="AV140" s="172">
        <v>0</v>
      </c>
      <c r="AW140" s="172">
        <v>137890800</v>
      </c>
      <c r="AX140" s="172">
        <v>0</v>
      </c>
      <c r="AY140" s="170"/>
      <c r="AZ140" s="170"/>
      <c r="BA140" s="434">
        <f>+SUM(AO140:AZ140)</f>
        <v>288737050</v>
      </c>
      <c r="BB140" s="545">
        <v>3400000</v>
      </c>
      <c r="BC140" s="196">
        <v>0</v>
      </c>
      <c r="BD140" s="172">
        <v>0</v>
      </c>
      <c r="BE140" s="172">
        <v>0</v>
      </c>
      <c r="BF140" s="172">
        <v>0</v>
      </c>
      <c r="BG140" s="172">
        <v>0</v>
      </c>
      <c r="BH140" s="172">
        <v>0</v>
      </c>
      <c r="BI140" s="172">
        <v>147446250</v>
      </c>
      <c r="BJ140" s="172">
        <v>0</v>
      </c>
      <c r="BK140" s="172">
        <v>137890800</v>
      </c>
      <c r="BL140" s="172"/>
      <c r="BM140" s="172"/>
      <c r="BN140" s="170">
        <f>+SUM(BB140:BM140)</f>
        <v>288737050</v>
      </c>
      <c r="BO140" s="166">
        <v>3400000</v>
      </c>
      <c r="BP140" s="183">
        <v>0</v>
      </c>
      <c r="BQ140" s="170">
        <v>0</v>
      </c>
      <c r="BR140" s="170">
        <v>0</v>
      </c>
      <c r="BS140" s="170">
        <v>0</v>
      </c>
      <c r="BT140" s="170">
        <v>0</v>
      </c>
      <c r="BU140" s="170">
        <v>0</v>
      </c>
      <c r="BV140" s="170">
        <v>147446250</v>
      </c>
      <c r="BW140" s="170">
        <v>0</v>
      </c>
      <c r="BX140" s="170">
        <v>137890800</v>
      </c>
      <c r="BY140" s="170"/>
      <c r="BZ140" s="170"/>
      <c r="CA140" s="166">
        <f>+SUM(BO140:BZ140)</f>
        <v>288737050</v>
      </c>
      <c r="CB140" s="163">
        <v>3400000</v>
      </c>
      <c r="CC140" s="183">
        <v>0</v>
      </c>
      <c r="CD140" s="170">
        <v>0</v>
      </c>
      <c r="CE140" s="170">
        <v>0</v>
      </c>
      <c r="CF140" s="170">
        <v>0</v>
      </c>
      <c r="CG140" s="172">
        <v>0</v>
      </c>
      <c r="CH140" s="170">
        <v>0</v>
      </c>
      <c r="CI140" s="170">
        <v>147446250</v>
      </c>
      <c r="CJ140" s="170">
        <v>0</v>
      </c>
      <c r="CK140" s="170">
        <v>137890800</v>
      </c>
      <c r="CL140" s="170"/>
      <c r="CM140" s="170"/>
      <c r="CN140" s="166">
        <f>+SUM(CB140:CM140)</f>
        <v>288737050</v>
      </c>
      <c r="CO140" s="163">
        <f t="shared" si="167"/>
        <v>475262950</v>
      </c>
      <c r="CP140" s="163">
        <f>+AN140-BA140</f>
        <v>475262950</v>
      </c>
      <c r="CQ140" s="163">
        <f>+BA140-BN140</f>
        <v>0</v>
      </c>
      <c r="CR140" s="163">
        <f t="shared" si="220"/>
        <v>0</v>
      </c>
      <c r="CS140" s="162">
        <f t="shared" si="221"/>
        <v>0</v>
      </c>
      <c r="CT140" s="308">
        <f t="shared" si="163"/>
        <v>0.37792807591623034</v>
      </c>
      <c r="CU140" s="308">
        <f t="shared" si="164"/>
        <v>0.37792807591623034</v>
      </c>
      <c r="CV140" s="911"/>
      <c r="CW140" s="1498"/>
      <c r="CX140" s="909">
        <f t="shared" si="217"/>
        <v>1.1644459281610698E-2</v>
      </c>
      <c r="CY140" s="1494"/>
      <c r="CZ140" s="839"/>
      <c r="DA140" s="839"/>
      <c r="DB140" s="840"/>
      <c r="DC140" s="830">
        <v>764000000</v>
      </c>
      <c r="DD140" s="830">
        <f>+DC140-AN140</f>
        <v>0</v>
      </c>
      <c r="DE140" s="830">
        <v>288737050</v>
      </c>
      <c r="DF140" s="831">
        <f>+DE140-BA140</f>
        <v>0</v>
      </c>
      <c r="DG140" s="830">
        <v>288737050</v>
      </c>
      <c r="DH140" s="832">
        <f>+DG140-BN140</f>
        <v>0</v>
      </c>
      <c r="DI140" s="830">
        <v>288737050</v>
      </c>
      <c r="DJ140" s="831">
        <f>+DI140-CA140</f>
        <v>0</v>
      </c>
      <c r="DK140" s="830">
        <v>288737050</v>
      </c>
      <c r="DL140" s="831">
        <f>+DK140-CN140</f>
        <v>0</v>
      </c>
      <c r="DM140" s="833"/>
      <c r="DN140" s="268"/>
      <c r="DO140" s="172"/>
      <c r="DP140" s="319">
        <v>633080170</v>
      </c>
      <c r="DQ140" s="319">
        <f>+DC140-DP140</f>
        <v>130919830</v>
      </c>
      <c r="DR140" s="319">
        <v>3400000</v>
      </c>
      <c r="DS140" s="319">
        <f>+DR140-DG140</f>
        <v>-285337050</v>
      </c>
      <c r="DT140" s="319">
        <v>3400000</v>
      </c>
      <c r="DU140" s="319">
        <f>+DT140-DI140</f>
        <v>-285337050</v>
      </c>
      <c r="DV140" s="319">
        <v>3400000</v>
      </c>
      <c r="DW140" s="319">
        <f>+DV140-DK140</f>
        <v>-285337050</v>
      </c>
      <c r="DX140" s="833"/>
    </row>
    <row r="141" spans="1:128" s="590" customFormat="1" ht="35.25" customHeight="1" outlineLevel="1" collapsed="1" x14ac:dyDescent="0.25">
      <c r="A141" s="176"/>
      <c r="B141" s="1030" t="str">
        <f>+C141&amp;D141</f>
        <v>A-3-6-3-410</v>
      </c>
      <c r="C141" s="581" t="s">
        <v>552</v>
      </c>
      <c r="D141" s="582" t="s">
        <v>417</v>
      </c>
      <c r="E141" s="583" t="s">
        <v>448</v>
      </c>
      <c r="F141" s="584">
        <v>395000000</v>
      </c>
      <c r="G141" s="213"/>
      <c r="H141" s="213"/>
      <c r="I141" s="182"/>
      <c r="J141" s="181"/>
      <c r="K141" s="181"/>
      <c r="L141" s="198"/>
      <c r="M141" s="189"/>
      <c r="N141" s="189"/>
      <c r="O141" s="199"/>
      <c r="P141" s="189"/>
      <c r="Q141" s="621"/>
      <c r="R141" s="584"/>
      <c r="S141" s="182"/>
      <c r="T141" s="181"/>
      <c r="U141" s="181"/>
      <c r="V141" s="181"/>
      <c r="W141" s="181"/>
      <c r="X141" s="181"/>
      <c r="Y141" s="198"/>
      <c r="Z141" s="181"/>
      <c r="AA141" s="182"/>
      <c r="AB141" s="181"/>
      <c r="AC141" s="181"/>
      <c r="AD141" s="181"/>
      <c r="AE141" s="587">
        <f t="shared" si="222"/>
        <v>0</v>
      </c>
      <c r="AF141" s="588">
        <f t="shared" si="222"/>
        <v>0</v>
      </c>
      <c r="AG141" s="213">
        <v>39500000</v>
      </c>
      <c r="AH141" s="199"/>
      <c r="AI141" s="578">
        <f>+-AG141+AH141</f>
        <v>-39500000</v>
      </c>
      <c r="AJ141" s="199"/>
      <c r="AK141" s="584">
        <f>+F141-AE141+AF141-AG141+AH141</f>
        <v>355500000</v>
      </c>
      <c r="AL141" s="584"/>
      <c r="AM141" s="585">
        <f>+AL141+BA141</f>
        <v>355500000</v>
      </c>
      <c r="AN141" s="312">
        <f>+AK141-AL141</f>
        <v>355500000</v>
      </c>
      <c r="AO141" s="574">
        <v>230500000</v>
      </c>
      <c r="AP141" s="595">
        <v>0</v>
      </c>
      <c r="AQ141" s="597"/>
      <c r="AR141" s="597"/>
      <c r="AS141" s="597">
        <v>9000000</v>
      </c>
      <c r="AT141" s="593">
        <v>5000000</v>
      </c>
      <c r="AU141" s="182">
        <v>0</v>
      </c>
      <c r="AV141" s="172">
        <v>111000000</v>
      </c>
      <c r="AW141" s="172">
        <v>0</v>
      </c>
      <c r="AX141" s="172">
        <v>0</v>
      </c>
      <c r="AY141" s="181"/>
      <c r="AZ141" s="181"/>
      <c r="BA141" s="435">
        <f>+SUM(AO141:AZ141)</f>
        <v>355500000</v>
      </c>
      <c r="BB141" s="559">
        <v>0</v>
      </c>
      <c r="BC141" s="560">
        <v>192716667</v>
      </c>
      <c r="BD141" s="321">
        <v>0</v>
      </c>
      <c r="BE141" s="321">
        <v>0</v>
      </c>
      <c r="BF141" s="321">
        <v>9000000</v>
      </c>
      <c r="BG141" s="321">
        <v>5000000</v>
      </c>
      <c r="BH141" s="315">
        <v>0</v>
      </c>
      <c r="BI141" s="559">
        <v>111000000</v>
      </c>
      <c r="BJ141" s="560">
        <v>0</v>
      </c>
      <c r="BK141" s="172">
        <v>0</v>
      </c>
      <c r="BL141" s="321"/>
      <c r="BM141" s="321"/>
      <c r="BN141" s="321">
        <f>+SUM(BB141:BM141)</f>
        <v>317716667</v>
      </c>
      <c r="BO141" s="315">
        <v>0</v>
      </c>
      <c r="BP141" s="585">
        <v>0</v>
      </c>
      <c r="BQ141" s="586">
        <v>8716667</v>
      </c>
      <c r="BR141" s="586">
        <v>18250000</v>
      </c>
      <c r="BS141" s="586">
        <v>18250000</v>
      </c>
      <c r="BT141" s="586">
        <v>18250000</v>
      </c>
      <c r="BU141" s="181">
        <v>23250000</v>
      </c>
      <c r="BV141" s="181">
        <v>15250000</v>
      </c>
      <c r="BW141" s="181">
        <v>15250000</v>
      </c>
      <c r="BX141" s="181">
        <v>58410655</v>
      </c>
      <c r="BY141" s="181"/>
      <c r="BZ141" s="181"/>
      <c r="CA141" s="587">
        <f>+SUM(BO141:BZ141)</f>
        <v>175627322</v>
      </c>
      <c r="CB141" s="588">
        <v>0</v>
      </c>
      <c r="CC141" s="585">
        <v>0</v>
      </c>
      <c r="CD141" s="586">
        <v>8716667</v>
      </c>
      <c r="CE141" s="586">
        <v>18250000</v>
      </c>
      <c r="CF141" s="586">
        <v>18250000</v>
      </c>
      <c r="CG141" s="579">
        <v>18250000</v>
      </c>
      <c r="CH141" s="181">
        <v>23250000</v>
      </c>
      <c r="CI141" s="181">
        <v>15250000</v>
      </c>
      <c r="CJ141" s="181">
        <v>15250000</v>
      </c>
      <c r="CK141" s="181">
        <v>58410655</v>
      </c>
      <c r="CL141" s="181"/>
      <c r="CM141" s="181"/>
      <c r="CN141" s="587">
        <f>+SUM(CB141:CM141)</f>
        <v>175627322</v>
      </c>
      <c r="CO141" s="588">
        <f t="shared" si="167"/>
        <v>0</v>
      </c>
      <c r="CP141" s="588">
        <f>+AN141-BA141</f>
        <v>0</v>
      </c>
      <c r="CQ141" s="588">
        <f>+BA141-BN141</f>
        <v>37783333</v>
      </c>
      <c r="CR141" s="588">
        <f t="shared" si="220"/>
        <v>142089345</v>
      </c>
      <c r="CS141" s="621">
        <f t="shared" si="221"/>
        <v>0</v>
      </c>
      <c r="CT141" s="589">
        <f t="shared" si="163"/>
        <v>1</v>
      </c>
      <c r="CU141" s="589">
        <f t="shared" si="164"/>
        <v>0.89371776933895919</v>
      </c>
      <c r="CV141" s="912">
        <f>+BN141/$BN$135</f>
        <v>1.7922962190715353E-3</v>
      </c>
      <c r="CW141" s="1498"/>
      <c r="CX141" s="909">
        <f t="shared" si="217"/>
        <v>0</v>
      </c>
      <c r="CY141" s="1494"/>
      <c r="CZ141" s="913"/>
      <c r="DA141" s="913"/>
      <c r="DB141" s="847"/>
      <c r="DC141" s="830">
        <v>355500000</v>
      </c>
      <c r="DD141" s="830">
        <f>+DC141-AN141</f>
        <v>0</v>
      </c>
      <c r="DE141" s="830">
        <v>355500000</v>
      </c>
      <c r="DF141" s="831">
        <f>+DE141-BA141</f>
        <v>0</v>
      </c>
      <c r="DG141" s="830">
        <v>317716667</v>
      </c>
      <c r="DH141" s="832">
        <f>+DG141-BN141</f>
        <v>0</v>
      </c>
      <c r="DI141" s="830">
        <v>175627322</v>
      </c>
      <c r="DJ141" s="831">
        <f>+DI141-CA141</f>
        <v>0</v>
      </c>
      <c r="DK141" s="830">
        <v>175627322</v>
      </c>
      <c r="DL141" s="831">
        <f>+DK141-CN141</f>
        <v>0</v>
      </c>
      <c r="DM141" s="848"/>
      <c r="DN141" s="178"/>
      <c r="DO141" s="178"/>
      <c r="DP141" s="319">
        <v>0</v>
      </c>
      <c r="DQ141" s="319">
        <f>+DC141-DP141</f>
        <v>355500000</v>
      </c>
      <c r="DR141" s="319">
        <v>0</v>
      </c>
      <c r="DS141" s="319">
        <f>+DR141-DG141</f>
        <v>-317716667</v>
      </c>
      <c r="DT141" s="319">
        <v>23250000</v>
      </c>
      <c r="DU141" s="319">
        <f>+DT141-DI141</f>
        <v>-152377322</v>
      </c>
      <c r="DV141" s="319">
        <v>23250000</v>
      </c>
      <c r="DW141" s="319">
        <f>+DV141-DK141</f>
        <v>-152377322</v>
      </c>
      <c r="DX141" s="848"/>
    </row>
    <row r="142" spans="1:128" s="241" customFormat="1" ht="30" customHeight="1" outlineLevel="1" collapsed="1" x14ac:dyDescent="0.25">
      <c r="A142" s="239"/>
      <c r="B142" s="974" t="str">
        <f>+C142&amp;D142</f>
        <v>A-3-6-3-710</v>
      </c>
      <c r="C142" s="311" t="s">
        <v>554</v>
      </c>
      <c r="D142" s="290" t="s">
        <v>417</v>
      </c>
      <c r="E142" s="310" t="s">
        <v>449</v>
      </c>
      <c r="F142" s="312">
        <v>168153000000</v>
      </c>
      <c r="G142" s="313"/>
      <c r="H142" s="313"/>
      <c r="I142" s="314"/>
      <c r="J142" s="315"/>
      <c r="K142" s="315">
        <v>3003786667</v>
      </c>
      <c r="L142" s="382"/>
      <c r="M142" s="312"/>
      <c r="N142" s="312"/>
      <c r="O142" s="317"/>
      <c r="P142" s="312"/>
      <c r="Q142" s="317"/>
      <c r="R142" s="312"/>
      <c r="S142" s="314"/>
      <c r="T142" s="315"/>
      <c r="U142" s="315"/>
      <c r="V142" s="315"/>
      <c r="W142" s="315"/>
      <c r="X142" s="315"/>
      <c r="Y142" s="382"/>
      <c r="Z142" s="315">
        <f>5000000000+30000000000</f>
        <v>35000000000</v>
      </c>
      <c r="AA142" s="314"/>
      <c r="AB142" s="315"/>
      <c r="AC142" s="315"/>
      <c r="AD142" s="315"/>
      <c r="AE142" s="316">
        <f t="shared" si="222"/>
        <v>3003786667</v>
      </c>
      <c r="AF142" s="313">
        <f t="shared" si="222"/>
        <v>35000000000</v>
      </c>
      <c r="AG142" s="313">
        <v>6821902551</v>
      </c>
      <c r="AH142" s="317"/>
      <c r="AI142" s="160">
        <f>+-AG142+AH142</f>
        <v>-6821902551</v>
      </c>
      <c r="AJ142" s="317"/>
      <c r="AK142" s="312">
        <f>+F142-AE142+AF142-AG142+AH142</f>
        <v>193327310782</v>
      </c>
      <c r="AL142" s="312"/>
      <c r="AM142" s="314">
        <f>+AL142+BA142</f>
        <v>193322929999</v>
      </c>
      <c r="AN142" s="312">
        <f>+AK142-AL142</f>
        <v>193327310782</v>
      </c>
      <c r="AO142" s="285">
        <v>96521121666</v>
      </c>
      <c r="AP142" s="286">
        <v>4000000</v>
      </c>
      <c r="AQ142" s="596"/>
      <c r="AR142" s="596"/>
      <c r="AS142" s="856">
        <v>55715675001</v>
      </c>
      <c r="AT142" s="281">
        <v>0</v>
      </c>
      <c r="AU142" s="314">
        <v>0</v>
      </c>
      <c r="AV142" s="172">
        <v>0</v>
      </c>
      <c r="AW142" s="172">
        <v>0</v>
      </c>
      <c r="AX142" s="172">
        <v>41082133332</v>
      </c>
      <c r="AY142" s="315"/>
      <c r="AZ142" s="315"/>
      <c r="BA142" s="435">
        <f>+SUM(AO142:AZ142)</f>
        <v>193322929999</v>
      </c>
      <c r="BB142" s="560">
        <v>96432721666</v>
      </c>
      <c r="BC142" s="560">
        <v>18450000</v>
      </c>
      <c r="BD142" s="321">
        <v>284400</v>
      </c>
      <c r="BE142" s="321">
        <v>309600</v>
      </c>
      <c r="BF142" s="321">
        <v>62756400</v>
      </c>
      <c r="BG142" s="321">
        <v>54411094467</v>
      </c>
      <c r="BH142" s="321">
        <v>276824932</v>
      </c>
      <c r="BI142" s="321">
        <v>994266668</v>
      </c>
      <c r="BJ142" s="321">
        <v>34860534</v>
      </c>
      <c r="BK142" s="172">
        <v>10871992400</v>
      </c>
      <c r="BL142" s="321"/>
      <c r="BM142" s="321"/>
      <c r="BN142" s="315">
        <f>+SUM(BB142:BM142)</f>
        <v>163103561067</v>
      </c>
      <c r="BO142" s="316">
        <v>0</v>
      </c>
      <c r="BP142" s="314">
        <v>16146049999</v>
      </c>
      <c r="BQ142" s="315">
        <v>16133083334</v>
      </c>
      <c r="BR142" s="315">
        <v>16103760668</v>
      </c>
      <c r="BS142" s="315">
        <v>16049061399</v>
      </c>
      <c r="BT142" s="315">
        <v>15983050000</v>
      </c>
      <c r="BU142" s="315">
        <v>15876586133</v>
      </c>
      <c r="BV142" s="315">
        <v>15623874933</v>
      </c>
      <c r="BW142" s="315">
        <v>15938464535</v>
      </c>
      <c r="BX142" s="315">
        <v>18151105066</v>
      </c>
      <c r="BY142" s="315"/>
      <c r="BZ142" s="315"/>
      <c r="CA142" s="316">
        <f>+SUM(BO142:BZ142)</f>
        <v>146005036067</v>
      </c>
      <c r="CB142" s="313">
        <v>0</v>
      </c>
      <c r="CC142" s="314">
        <v>16141797999</v>
      </c>
      <c r="CD142" s="315">
        <v>16137335334</v>
      </c>
      <c r="CE142" s="315">
        <v>16103760668</v>
      </c>
      <c r="CF142" s="315">
        <v>16049061399</v>
      </c>
      <c r="CG142" s="172">
        <v>15983050000</v>
      </c>
      <c r="CH142" s="315">
        <v>15876586133</v>
      </c>
      <c r="CI142" s="315">
        <v>15623874933</v>
      </c>
      <c r="CJ142" s="315">
        <v>12758517870</v>
      </c>
      <c r="CK142" s="315">
        <v>19190735065</v>
      </c>
      <c r="CL142" s="315"/>
      <c r="CM142" s="315"/>
      <c r="CN142" s="316">
        <f>+SUM(CB142:CM142)</f>
        <v>143864719401</v>
      </c>
      <c r="CO142" s="313">
        <f t="shared" si="167"/>
        <v>4380783</v>
      </c>
      <c r="CP142" s="313">
        <f>+AN142-BA142</f>
        <v>4380783</v>
      </c>
      <c r="CQ142" s="313">
        <f>+BA142-BN142</f>
        <v>30219368932</v>
      </c>
      <c r="CR142" s="313">
        <f t="shared" si="220"/>
        <v>17098525000</v>
      </c>
      <c r="CS142" s="317">
        <f t="shared" si="221"/>
        <v>2140316666</v>
      </c>
      <c r="CT142" s="307">
        <f t="shared" si="163"/>
        <v>0.99997734007170391</v>
      </c>
      <c r="CU142" s="307">
        <f t="shared" si="164"/>
        <v>0.84366539009544828</v>
      </c>
      <c r="CV142" s="909">
        <f>+BN142/$BN$135</f>
        <v>0.92009619318298896</v>
      </c>
      <c r="CW142" s="1498"/>
      <c r="CX142" s="909">
        <f t="shared" si="217"/>
        <v>0.91810673962135958</v>
      </c>
      <c r="CY142" s="1494"/>
      <c r="CZ142" s="839"/>
      <c r="DA142" s="839"/>
      <c r="DB142" s="840"/>
      <c r="DC142" s="830">
        <v>193327310782</v>
      </c>
      <c r="DD142" s="830">
        <f>+DC142-AN142</f>
        <v>0</v>
      </c>
      <c r="DE142" s="830">
        <v>193322929999</v>
      </c>
      <c r="DF142" s="831">
        <f>+DE142-BA142</f>
        <v>0</v>
      </c>
      <c r="DG142" s="830">
        <v>163103561067</v>
      </c>
      <c r="DH142" s="832">
        <f>+DG142-BN142</f>
        <v>0</v>
      </c>
      <c r="DI142" s="830">
        <v>146005036067</v>
      </c>
      <c r="DJ142" s="831">
        <f>+DI142-CA142</f>
        <v>0</v>
      </c>
      <c r="DK142" s="830">
        <v>143864719401</v>
      </c>
      <c r="DL142" s="831">
        <f>+DK142-CN142</f>
        <v>0</v>
      </c>
      <c r="DM142" s="849"/>
      <c r="DN142" s="240"/>
      <c r="DO142" s="240"/>
      <c r="DP142" s="319">
        <v>0</v>
      </c>
      <c r="DQ142" s="319">
        <f>+DC142-DP142</f>
        <v>193327310782</v>
      </c>
      <c r="DR142" s="319">
        <v>-208397393</v>
      </c>
      <c r="DS142" s="319">
        <f>+DR142-DG142</f>
        <v>-163311958460</v>
      </c>
      <c r="DT142" s="319">
        <v>15876586133</v>
      </c>
      <c r="DU142" s="319">
        <f>+DT142-DI142</f>
        <v>-130128449934</v>
      </c>
      <c r="DV142" s="319">
        <v>15876586133</v>
      </c>
      <c r="DW142" s="319">
        <f>+DV142-DK142</f>
        <v>-127988133268</v>
      </c>
      <c r="DX142" s="849"/>
    </row>
    <row r="143" spans="1:128" s="180" customFormat="1" ht="36.75" outlineLevel="1" thickBot="1" x14ac:dyDescent="0.3">
      <c r="A143" s="176"/>
      <c r="B143" s="1023"/>
      <c r="C143" s="184" t="s">
        <v>549</v>
      </c>
      <c r="D143" s="177" t="s">
        <v>370</v>
      </c>
      <c r="E143" s="310" t="s">
        <v>578</v>
      </c>
      <c r="F143" s="189">
        <f>+SUM(F144:F145)</f>
        <v>66009000000</v>
      </c>
      <c r="G143" s="189">
        <f t="shared" ref="G143:BU143" si="223">+SUM(G144:G145)</f>
        <v>0</v>
      </c>
      <c r="H143" s="189">
        <f t="shared" si="223"/>
        <v>0</v>
      </c>
      <c r="I143" s="189">
        <f t="shared" si="223"/>
        <v>0</v>
      </c>
      <c r="J143" s="189">
        <f t="shared" si="223"/>
        <v>0</v>
      </c>
      <c r="K143" s="189">
        <f t="shared" si="223"/>
        <v>0</v>
      </c>
      <c r="L143" s="193">
        <f t="shared" si="223"/>
        <v>0</v>
      </c>
      <c r="M143" s="189">
        <f t="shared" si="223"/>
        <v>0</v>
      </c>
      <c r="N143" s="189">
        <f t="shared" si="223"/>
        <v>0</v>
      </c>
      <c r="O143" s="199">
        <f t="shared" si="223"/>
        <v>0</v>
      </c>
      <c r="P143" s="189">
        <f t="shared" si="223"/>
        <v>0</v>
      </c>
      <c r="Q143" s="199">
        <f t="shared" si="223"/>
        <v>0</v>
      </c>
      <c r="R143" s="189">
        <f t="shared" si="223"/>
        <v>0</v>
      </c>
      <c r="S143" s="213">
        <f t="shared" si="223"/>
        <v>0</v>
      </c>
      <c r="T143" s="189">
        <f t="shared" si="223"/>
        <v>0</v>
      </c>
      <c r="U143" s="189">
        <f t="shared" si="223"/>
        <v>0</v>
      </c>
      <c r="V143" s="189">
        <f t="shared" si="223"/>
        <v>0</v>
      </c>
      <c r="W143" s="189">
        <f t="shared" si="223"/>
        <v>0</v>
      </c>
      <c r="X143" s="189">
        <f t="shared" si="223"/>
        <v>0</v>
      </c>
      <c r="Y143" s="193">
        <f t="shared" si="223"/>
        <v>0</v>
      </c>
      <c r="Z143" s="181">
        <f t="shared" si="223"/>
        <v>0</v>
      </c>
      <c r="AA143" s="213">
        <f t="shared" si="223"/>
        <v>0</v>
      </c>
      <c r="AB143" s="189">
        <f t="shared" si="223"/>
        <v>0</v>
      </c>
      <c r="AC143" s="189">
        <f t="shared" si="223"/>
        <v>0</v>
      </c>
      <c r="AD143" s="189">
        <f t="shared" si="223"/>
        <v>0</v>
      </c>
      <c r="AE143" s="189">
        <f t="shared" si="223"/>
        <v>0</v>
      </c>
      <c r="AF143" s="189">
        <f t="shared" si="223"/>
        <v>0</v>
      </c>
      <c r="AG143" s="189">
        <f>+SUM(AG144:AG145)</f>
        <v>1980270000</v>
      </c>
      <c r="AH143" s="193">
        <f>+SUM(AH144:AH145)</f>
        <v>0</v>
      </c>
      <c r="AI143" s="189">
        <f>+SUM(AI144:AI145)</f>
        <v>-1980270000</v>
      </c>
      <c r="AJ143" s="193">
        <f>+SUM(AJ144:AJ145)</f>
        <v>0</v>
      </c>
      <c r="AK143" s="189">
        <f t="shared" si="223"/>
        <v>64028730000</v>
      </c>
      <c r="AL143" s="189">
        <f t="shared" si="223"/>
        <v>0</v>
      </c>
      <c r="AM143" s="213">
        <f t="shared" si="223"/>
        <v>42158446090</v>
      </c>
      <c r="AN143" s="189">
        <f>+SUM(AN144:AN145)</f>
        <v>64028730000</v>
      </c>
      <c r="AO143" s="189">
        <f t="shared" si="223"/>
        <v>8266168948</v>
      </c>
      <c r="AP143" s="193">
        <f t="shared" si="223"/>
        <v>2083574800</v>
      </c>
      <c r="AQ143" s="193">
        <f t="shared" si="223"/>
        <v>331298071</v>
      </c>
      <c r="AR143" s="193">
        <f t="shared" si="223"/>
        <v>696092806</v>
      </c>
      <c r="AS143" s="193">
        <f t="shared" si="223"/>
        <v>327152038</v>
      </c>
      <c r="AT143" s="189">
        <f t="shared" si="223"/>
        <v>399128767</v>
      </c>
      <c r="AU143" s="213">
        <f t="shared" si="223"/>
        <v>768652802</v>
      </c>
      <c r="AV143" s="189">
        <f t="shared" si="223"/>
        <v>67112604</v>
      </c>
      <c r="AW143" s="189">
        <f t="shared" si="223"/>
        <v>4248705125</v>
      </c>
      <c r="AX143" s="189">
        <f t="shared" si="223"/>
        <v>24970560129</v>
      </c>
      <c r="AY143" s="189">
        <f t="shared" si="223"/>
        <v>0</v>
      </c>
      <c r="AZ143" s="189">
        <f t="shared" si="223"/>
        <v>0</v>
      </c>
      <c r="BA143" s="429">
        <f t="shared" si="223"/>
        <v>42158446090</v>
      </c>
      <c r="BB143" s="189">
        <f t="shared" si="223"/>
        <v>7714709551</v>
      </c>
      <c r="BC143" s="189">
        <f t="shared" si="223"/>
        <v>577835620</v>
      </c>
      <c r="BD143" s="189">
        <f t="shared" si="223"/>
        <v>1887940279</v>
      </c>
      <c r="BE143" s="189">
        <f t="shared" si="223"/>
        <v>431467260</v>
      </c>
      <c r="BF143" s="189">
        <f t="shared" si="223"/>
        <v>376179985</v>
      </c>
      <c r="BG143" s="189">
        <f t="shared" si="223"/>
        <v>286855660</v>
      </c>
      <c r="BH143" s="189">
        <f t="shared" si="223"/>
        <v>211049153</v>
      </c>
      <c r="BI143" s="189">
        <f t="shared" si="223"/>
        <v>1091928184</v>
      </c>
      <c r="BJ143" s="189">
        <f t="shared" si="223"/>
        <v>144308643</v>
      </c>
      <c r="BK143" s="189">
        <f t="shared" si="223"/>
        <v>183051755</v>
      </c>
      <c r="BL143" s="189">
        <f t="shared" si="223"/>
        <v>0</v>
      </c>
      <c r="BM143" s="189">
        <f t="shared" si="223"/>
        <v>0</v>
      </c>
      <c r="BN143" s="189">
        <f t="shared" si="223"/>
        <v>12905326090</v>
      </c>
      <c r="BO143" s="189">
        <f t="shared" si="223"/>
        <v>50558260</v>
      </c>
      <c r="BP143" s="189">
        <f t="shared" si="223"/>
        <v>452165972</v>
      </c>
      <c r="BQ143" s="189">
        <f t="shared" si="223"/>
        <v>1823473451.5</v>
      </c>
      <c r="BR143" s="189">
        <f t="shared" si="223"/>
        <v>336984771</v>
      </c>
      <c r="BS143" s="189">
        <f t="shared" si="223"/>
        <v>588773969</v>
      </c>
      <c r="BT143" s="189">
        <f t="shared" si="223"/>
        <v>278320567</v>
      </c>
      <c r="BU143" s="189">
        <f t="shared" si="223"/>
        <v>7668301637</v>
      </c>
      <c r="BV143" s="189">
        <f t="shared" ref="BV143:CN143" si="224">+SUM(BV144:BV145)</f>
        <v>1040082645</v>
      </c>
      <c r="BW143" s="189">
        <f t="shared" si="224"/>
        <v>278089772</v>
      </c>
      <c r="BX143" s="189">
        <v>0</v>
      </c>
      <c r="BY143" s="189">
        <f t="shared" si="224"/>
        <v>0</v>
      </c>
      <c r="BZ143" s="189">
        <f t="shared" si="224"/>
        <v>0</v>
      </c>
      <c r="CA143" s="189">
        <f t="shared" si="224"/>
        <v>12659783951.5</v>
      </c>
      <c r="CB143" s="189">
        <f t="shared" si="224"/>
        <v>0</v>
      </c>
      <c r="CC143" s="189">
        <f t="shared" si="224"/>
        <v>470383604</v>
      </c>
      <c r="CD143" s="189">
        <f t="shared" si="224"/>
        <v>138918683.5</v>
      </c>
      <c r="CE143" s="189">
        <f t="shared" si="224"/>
        <v>2037733348</v>
      </c>
      <c r="CF143" s="189">
        <f>+SUM(CF144:CF145)</f>
        <v>603644276</v>
      </c>
      <c r="CG143" s="189">
        <f t="shared" si="224"/>
        <v>259179409</v>
      </c>
      <c r="CH143" s="189">
        <f t="shared" si="224"/>
        <v>7673973212</v>
      </c>
      <c r="CI143" s="189">
        <f t="shared" si="224"/>
        <v>752419645</v>
      </c>
      <c r="CJ143" s="189">
        <f t="shared" si="224"/>
        <v>540668158</v>
      </c>
      <c r="CK143" s="189">
        <f t="shared" si="224"/>
        <v>108236683</v>
      </c>
      <c r="CL143" s="189">
        <f t="shared" si="224"/>
        <v>0</v>
      </c>
      <c r="CM143" s="189">
        <f t="shared" si="224"/>
        <v>0</v>
      </c>
      <c r="CN143" s="189">
        <f t="shared" si="224"/>
        <v>12585157018.5</v>
      </c>
      <c r="CO143" s="189">
        <f t="shared" si="167"/>
        <v>21870283910</v>
      </c>
      <c r="CP143" s="189">
        <f>+AK143-BA143</f>
        <v>21870283910</v>
      </c>
      <c r="CQ143" s="189">
        <f>+SUM(CQ144:CQ145)</f>
        <v>29253120000</v>
      </c>
      <c r="CR143" s="189">
        <f t="shared" si="220"/>
        <v>245542138.5</v>
      </c>
      <c r="CS143" s="193">
        <f t="shared" si="221"/>
        <v>74626933</v>
      </c>
      <c r="CT143" s="305">
        <f t="shared" si="163"/>
        <v>0.65843014674818634</v>
      </c>
      <c r="CU143" s="305">
        <f t="shared" si="164"/>
        <v>0.20155524074895753</v>
      </c>
      <c r="CV143" s="910">
        <f>+BN143/$BN$135</f>
        <v>7.2801239467214479E-2</v>
      </c>
      <c r="CW143" s="1499"/>
      <c r="CX143" s="909">
        <f t="shared" si="217"/>
        <v>1.5458164776220584E-2</v>
      </c>
      <c r="CY143" s="1495"/>
      <c r="CZ143" s="889"/>
      <c r="DA143" s="889"/>
      <c r="DB143" s="526"/>
      <c r="DC143" s="150"/>
      <c r="DD143" s="343"/>
      <c r="DE143" s="150"/>
      <c r="DF143" s="343"/>
      <c r="DG143" s="150"/>
      <c r="DH143" s="205"/>
      <c r="DI143" s="150"/>
      <c r="DJ143" s="343"/>
      <c r="DK143" s="150"/>
      <c r="DL143" s="343"/>
      <c r="DN143" s="178"/>
      <c r="DO143" s="178"/>
      <c r="DP143" s="178"/>
      <c r="DQ143" s="178"/>
      <c r="DR143" s="178"/>
      <c r="DS143" s="179"/>
      <c r="DT143" s="178"/>
      <c r="DU143" s="178"/>
      <c r="DV143" s="178"/>
      <c r="DW143" s="178"/>
    </row>
    <row r="144" spans="1:128" s="146" customFormat="1" ht="18" customHeight="1" outlineLevel="2" thickBot="1" x14ac:dyDescent="0.25">
      <c r="B144" s="1022" t="str">
        <f>+C144&amp;D144</f>
        <v>A-3-6-3-11-116</v>
      </c>
      <c r="C144" s="185" t="s">
        <v>550</v>
      </c>
      <c r="D144" s="175" t="s">
        <v>370</v>
      </c>
      <c r="E144" s="248" t="s">
        <v>450</v>
      </c>
      <c r="F144" s="160">
        <v>57859500000</v>
      </c>
      <c r="G144" s="163"/>
      <c r="H144" s="163"/>
      <c r="I144" s="183"/>
      <c r="J144" s="170"/>
      <c r="K144" s="170"/>
      <c r="L144" s="165"/>
      <c r="M144" s="160"/>
      <c r="N144" s="160"/>
      <c r="O144" s="162"/>
      <c r="P144" s="160"/>
      <c r="Q144" s="162"/>
      <c r="R144" s="160"/>
      <c r="S144" s="183"/>
      <c r="T144" s="170"/>
      <c r="U144" s="170"/>
      <c r="V144" s="170"/>
      <c r="W144" s="170"/>
      <c r="X144" s="170"/>
      <c r="Y144" s="165"/>
      <c r="Z144" s="170"/>
      <c r="AA144" s="183"/>
      <c r="AB144" s="170"/>
      <c r="AC144" s="170"/>
      <c r="AD144" s="170"/>
      <c r="AE144" s="166">
        <f t="shared" ref="AE144:AF148" si="225">+G144+I144+K144+M144+O144+Q144+S144+U144+W144+Y144+AA144+AC144</f>
        <v>0</v>
      </c>
      <c r="AF144" s="163">
        <f t="shared" si="225"/>
        <v>0</v>
      </c>
      <c r="AG144" s="163">
        <v>1980270000</v>
      </c>
      <c r="AH144" s="162"/>
      <c r="AI144" s="160">
        <f>+-AG144+AH144</f>
        <v>-1980270000</v>
      </c>
      <c r="AJ144" s="162"/>
      <c r="AK144" s="160">
        <f>+F144-AE144+AF144-AG144+AH144</f>
        <v>55879230000</v>
      </c>
      <c r="AL144" s="160"/>
      <c r="AM144" s="183">
        <f>+AL144+BA144</f>
        <v>34008946090</v>
      </c>
      <c r="AN144" s="160">
        <f>+AK144-AL144</f>
        <v>55879230000</v>
      </c>
      <c r="AO144" s="227">
        <v>308376508</v>
      </c>
      <c r="AP144" s="264">
        <v>2083574800</v>
      </c>
      <c r="AQ144" s="222">
        <v>244590511</v>
      </c>
      <c r="AR144" s="222">
        <v>696092806</v>
      </c>
      <c r="AS144" s="222">
        <v>327152038</v>
      </c>
      <c r="AT144" s="223">
        <v>324128767</v>
      </c>
      <c r="AU144" s="183">
        <v>768652802</v>
      </c>
      <c r="AV144" s="172">
        <v>37112604</v>
      </c>
      <c r="AW144" s="172">
        <v>4248705125</v>
      </c>
      <c r="AX144" s="172">
        <v>24970560129</v>
      </c>
      <c r="AY144" s="172"/>
      <c r="AZ144" s="170"/>
      <c r="BA144" s="434">
        <f>+SUM(AO144:AZ144)</f>
        <v>34008946090</v>
      </c>
      <c r="BB144" s="545">
        <v>55209551</v>
      </c>
      <c r="BC144" s="196">
        <v>546348295</v>
      </c>
      <c r="BD144" s="172">
        <v>1781323919</v>
      </c>
      <c r="BE144" s="172">
        <v>431467260</v>
      </c>
      <c r="BF144" s="172">
        <v>370292097</v>
      </c>
      <c r="BG144" s="172">
        <v>286855660</v>
      </c>
      <c r="BH144" s="172">
        <v>162089153</v>
      </c>
      <c r="BI144" s="172">
        <v>1059984822</v>
      </c>
      <c r="BJ144" s="172">
        <v>111394643</v>
      </c>
      <c r="BK144" s="172">
        <v>182362301</v>
      </c>
      <c r="BL144" s="172"/>
      <c r="BM144" s="172"/>
      <c r="BN144" s="170">
        <f>+SUM(BB144:BM144)</f>
        <v>4987327701</v>
      </c>
      <c r="BO144" s="166">
        <v>50558260</v>
      </c>
      <c r="BP144" s="183">
        <v>420678647</v>
      </c>
      <c r="BQ144" s="170">
        <v>1819773451.5</v>
      </c>
      <c r="BR144" s="170">
        <v>249851222</v>
      </c>
      <c r="BS144" s="170">
        <v>582347841</v>
      </c>
      <c r="BT144" s="170">
        <v>275831207</v>
      </c>
      <c r="BU144" s="170">
        <v>4841637</v>
      </c>
      <c r="BV144" s="170">
        <v>976104106</v>
      </c>
      <c r="BW144" s="170">
        <v>274704812</v>
      </c>
      <c r="BX144" s="170">
        <v>143032907</v>
      </c>
      <c r="BY144" s="170"/>
      <c r="BZ144" s="170"/>
      <c r="CA144" s="166">
        <f>+SUM(BO144:BZ144)</f>
        <v>4797724090.5</v>
      </c>
      <c r="CB144" s="163">
        <v>0</v>
      </c>
      <c r="CC144" s="183">
        <v>467266804</v>
      </c>
      <c r="CD144" s="170">
        <v>110548158.5</v>
      </c>
      <c r="CE144" s="170">
        <v>1946899799</v>
      </c>
      <c r="CF144" s="170">
        <v>597218148</v>
      </c>
      <c r="CG144" s="172">
        <v>256690049</v>
      </c>
      <c r="CH144" s="170">
        <v>10513212</v>
      </c>
      <c r="CI144" s="170">
        <v>690509468</v>
      </c>
      <c r="CJ144" s="170">
        <v>535214836</v>
      </c>
      <c r="CK144" s="170">
        <v>108236683</v>
      </c>
      <c r="CL144" s="170"/>
      <c r="CM144" s="170"/>
      <c r="CN144" s="166">
        <f>+SUM(CB144:CM144)</f>
        <v>4723097157.5</v>
      </c>
      <c r="CO144" s="163">
        <f t="shared" si="167"/>
        <v>21870283910</v>
      </c>
      <c r="CP144" s="163">
        <f>+AN144-BA144</f>
        <v>21870283910</v>
      </c>
      <c r="CQ144" s="163">
        <f>+BA144-BN144</f>
        <v>29021618389</v>
      </c>
      <c r="CR144" s="163">
        <f t="shared" si="220"/>
        <v>189603610.5</v>
      </c>
      <c r="CS144" s="162">
        <f t="shared" si="221"/>
        <v>74626933</v>
      </c>
      <c r="CT144" s="308">
        <f t="shared" si="163"/>
        <v>0.60861515253520848</v>
      </c>
      <c r="CU144" s="308">
        <f t="shared" si="164"/>
        <v>8.9251904526959303E-2</v>
      </c>
      <c r="CV144" s="911"/>
      <c r="CW144" s="1498"/>
      <c r="CX144" s="911"/>
      <c r="CY144" s="1494"/>
      <c r="CZ144" s="903">
        <f>IFERROR(BK144/$BK$143,0)</f>
        <v>0.99623355700686944</v>
      </c>
      <c r="DA144" s="1468">
        <f>+SUM(CZ144:CZ145)</f>
        <v>1</v>
      </c>
      <c r="DB144" s="840"/>
      <c r="DC144" s="830">
        <v>55879230000</v>
      </c>
      <c r="DD144" s="830">
        <f>+DC144-AN144</f>
        <v>0</v>
      </c>
      <c r="DE144" s="830">
        <v>34008946090</v>
      </c>
      <c r="DF144" s="831">
        <f>+DE144-BA144</f>
        <v>0</v>
      </c>
      <c r="DG144" s="830">
        <v>4987327701</v>
      </c>
      <c r="DH144" s="832">
        <f>+DG144-BN144</f>
        <v>0</v>
      </c>
      <c r="DI144" s="830">
        <v>4797724090.5</v>
      </c>
      <c r="DJ144" s="831">
        <f>+DI144-CA144</f>
        <v>0</v>
      </c>
      <c r="DK144" s="830">
        <v>4723097157.5</v>
      </c>
      <c r="DL144" s="831">
        <f>+DK144-CN144</f>
        <v>0</v>
      </c>
      <c r="DM144" s="833"/>
      <c r="DN144" s="268"/>
      <c r="DO144" s="172"/>
      <c r="DP144" s="319">
        <v>5134346491</v>
      </c>
      <c r="DQ144" s="319">
        <f>+DC144-DP144</f>
        <v>50744883509</v>
      </c>
      <c r="DR144" s="319">
        <v>3633585935</v>
      </c>
      <c r="DS144" s="319">
        <f>+DR144-DG144</f>
        <v>-1353741766</v>
      </c>
      <c r="DT144" s="319">
        <v>3403882265.5</v>
      </c>
      <c r="DU144" s="319">
        <f>+DT144-DI144</f>
        <v>-1393841825</v>
      </c>
      <c r="DV144" s="319">
        <v>3389136170.5</v>
      </c>
      <c r="DW144" s="319">
        <f>+DV144-DK144</f>
        <v>-1333960987</v>
      </c>
      <c r="DX144" s="833"/>
    </row>
    <row r="145" spans="1:128" s="146" customFormat="1" ht="18" customHeight="1" outlineLevel="2" thickBot="1" x14ac:dyDescent="0.25">
      <c r="B145" s="1022" t="str">
        <f>+C145&amp;D145</f>
        <v>A-3-6-3-11-216</v>
      </c>
      <c r="C145" s="185" t="s">
        <v>551</v>
      </c>
      <c r="D145" s="175" t="s">
        <v>370</v>
      </c>
      <c r="E145" s="248" t="s">
        <v>451</v>
      </c>
      <c r="F145" s="160">
        <v>8149500000</v>
      </c>
      <c r="G145" s="163"/>
      <c r="H145" s="163"/>
      <c r="I145" s="183"/>
      <c r="J145" s="170"/>
      <c r="K145" s="170"/>
      <c r="L145" s="165"/>
      <c r="M145" s="160"/>
      <c r="N145" s="160"/>
      <c r="O145" s="162"/>
      <c r="P145" s="160"/>
      <c r="Q145" s="162"/>
      <c r="R145" s="160"/>
      <c r="S145" s="183"/>
      <c r="T145" s="170"/>
      <c r="U145" s="170"/>
      <c r="V145" s="170"/>
      <c r="W145" s="170"/>
      <c r="X145" s="170"/>
      <c r="Y145" s="165"/>
      <c r="Z145" s="170"/>
      <c r="AA145" s="183"/>
      <c r="AB145" s="170"/>
      <c r="AC145" s="170"/>
      <c r="AD145" s="170"/>
      <c r="AE145" s="166">
        <f t="shared" si="225"/>
        <v>0</v>
      </c>
      <c r="AF145" s="163">
        <f t="shared" si="225"/>
        <v>0</v>
      </c>
      <c r="AG145" s="163"/>
      <c r="AH145" s="162"/>
      <c r="AI145" s="160">
        <f>+-AG145+AH145</f>
        <v>0</v>
      </c>
      <c r="AJ145" s="162"/>
      <c r="AK145" s="167">
        <f>+F145-AE145+AF145-AG145+AH145</f>
        <v>8149500000</v>
      </c>
      <c r="AL145" s="160"/>
      <c r="AM145" s="196">
        <f>+AL145+BA145</f>
        <v>8149500000</v>
      </c>
      <c r="AN145" s="167">
        <f>+AK145-AL145</f>
        <v>8149500000</v>
      </c>
      <c r="AO145" s="227">
        <v>7957792440</v>
      </c>
      <c r="AP145" s="264"/>
      <c r="AQ145" s="222">
        <v>86707560</v>
      </c>
      <c r="AR145" s="222"/>
      <c r="AS145" s="222"/>
      <c r="AT145" s="223">
        <v>75000000</v>
      </c>
      <c r="AU145" s="183">
        <v>0</v>
      </c>
      <c r="AV145" s="172">
        <v>30000000</v>
      </c>
      <c r="AW145" s="172">
        <v>0</v>
      </c>
      <c r="AX145" s="172">
        <v>0</v>
      </c>
      <c r="AY145" s="173"/>
      <c r="AZ145" s="170"/>
      <c r="BA145" s="434">
        <f>+SUM(AO145:AZ145)</f>
        <v>8149500000</v>
      </c>
      <c r="BB145" s="545">
        <v>7659500000</v>
      </c>
      <c r="BC145" s="196">
        <v>31487325</v>
      </c>
      <c r="BD145" s="172">
        <v>106616360</v>
      </c>
      <c r="BE145" s="172">
        <v>0</v>
      </c>
      <c r="BF145" s="172">
        <v>5887888</v>
      </c>
      <c r="BG145" s="172">
        <v>0</v>
      </c>
      <c r="BH145" s="172">
        <v>48960000</v>
      </c>
      <c r="BI145" s="172">
        <v>31943362</v>
      </c>
      <c r="BJ145" s="172">
        <v>32914000</v>
      </c>
      <c r="BK145" s="172">
        <v>689454</v>
      </c>
      <c r="BL145" s="172"/>
      <c r="BM145" s="172"/>
      <c r="BN145" s="170">
        <f>+SUM(BB145:BM145)</f>
        <v>7917998389</v>
      </c>
      <c r="BO145" s="166">
        <v>0</v>
      </c>
      <c r="BP145" s="183">
        <v>31487325</v>
      </c>
      <c r="BQ145" s="170">
        <v>3700000</v>
      </c>
      <c r="BR145" s="170">
        <v>87133549</v>
      </c>
      <c r="BS145" s="170">
        <v>6426128</v>
      </c>
      <c r="BT145" s="170">
        <v>2489360</v>
      </c>
      <c r="BU145" s="170">
        <v>7663460000</v>
      </c>
      <c r="BV145" s="170">
        <v>63978539</v>
      </c>
      <c r="BW145" s="170">
        <v>3384960</v>
      </c>
      <c r="BX145" s="170">
        <v>0</v>
      </c>
      <c r="BY145" s="170"/>
      <c r="BZ145" s="170"/>
      <c r="CA145" s="166">
        <f>+SUM(BO145:BZ145)</f>
        <v>7862059861</v>
      </c>
      <c r="CB145" s="163">
        <v>0</v>
      </c>
      <c r="CC145" s="183">
        <v>3116800</v>
      </c>
      <c r="CD145" s="170">
        <v>28370525</v>
      </c>
      <c r="CE145" s="170">
        <v>90833549</v>
      </c>
      <c r="CF145" s="170">
        <v>6426128</v>
      </c>
      <c r="CG145" s="172">
        <v>2489360</v>
      </c>
      <c r="CH145" s="170">
        <v>7663460000</v>
      </c>
      <c r="CI145" s="170">
        <v>61910177</v>
      </c>
      <c r="CJ145" s="170">
        <v>5453322</v>
      </c>
      <c r="CK145" s="170">
        <v>0</v>
      </c>
      <c r="CL145" s="170"/>
      <c r="CM145" s="170"/>
      <c r="CN145" s="166">
        <f>+SUM(CB145:CM145)</f>
        <v>7862059861</v>
      </c>
      <c r="CO145" s="163">
        <f t="shared" si="167"/>
        <v>0</v>
      </c>
      <c r="CP145" s="163">
        <f>+AN145-BA145</f>
        <v>0</v>
      </c>
      <c r="CQ145" s="163">
        <f>+BA145-BN145</f>
        <v>231501611</v>
      </c>
      <c r="CR145" s="163">
        <f t="shared" si="220"/>
        <v>55938528</v>
      </c>
      <c r="CS145" s="162">
        <f t="shared" si="221"/>
        <v>0</v>
      </c>
      <c r="CT145" s="308">
        <f t="shared" si="163"/>
        <v>1</v>
      </c>
      <c r="CU145" s="308">
        <f t="shared" si="164"/>
        <v>0.97159315160439286</v>
      </c>
      <c r="CV145" s="911"/>
      <c r="CW145" s="1498"/>
      <c r="CX145" s="911"/>
      <c r="CY145" s="1494"/>
      <c r="CZ145" s="903">
        <f>IFERROR(BK145/$BK$143,0)</f>
        <v>3.7664429931305492E-3</v>
      </c>
      <c r="DA145" s="1469"/>
      <c r="DB145" s="840"/>
      <c r="DC145" s="830">
        <v>8149500000</v>
      </c>
      <c r="DD145" s="830">
        <f>+DC145-AN145</f>
        <v>0</v>
      </c>
      <c r="DE145" s="830">
        <v>8149500000</v>
      </c>
      <c r="DF145" s="831">
        <f>+DE145-BA145</f>
        <v>0</v>
      </c>
      <c r="DG145" s="830">
        <v>7917998389</v>
      </c>
      <c r="DH145" s="832">
        <f>+DG145-BN145</f>
        <v>0</v>
      </c>
      <c r="DI145" s="830">
        <v>7862059861</v>
      </c>
      <c r="DJ145" s="831">
        <f>+DI145-CA145</f>
        <v>0</v>
      </c>
      <c r="DK145" s="830">
        <v>7862059861</v>
      </c>
      <c r="DL145" s="831">
        <f>+DK145-CN145</f>
        <v>0</v>
      </c>
      <c r="DM145" s="833"/>
      <c r="DN145" s="269"/>
      <c r="DO145" s="269"/>
      <c r="DP145" s="319">
        <v>8144500000</v>
      </c>
      <c r="DQ145" s="319">
        <f>+DC145-DP145</f>
        <v>5000000</v>
      </c>
      <c r="DR145" s="319">
        <v>7852451573</v>
      </c>
      <c r="DS145" s="319">
        <f>+DR145-DG145</f>
        <v>-65546816</v>
      </c>
      <c r="DT145" s="319">
        <v>7794696362</v>
      </c>
      <c r="DU145" s="319">
        <f>+DT145-DI145</f>
        <v>-67363499</v>
      </c>
      <c r="DV145" s="319">
        <v>7794696362</v>
      </c>
      <c r="DW145" s="319">
        <f>+DV145-DK145</f>
        <v>-67363499</v>
      </c>
      <c r="DX145" s="833"/>
    </row>
    <row r="146" spans="1:128" s="241" customFormat="1" ht="36.75" customHeight="1" outlineLevel="1" collapsed="1" x14ac:dyDescent="0.25">
      <c r="A146" s="239"/>
      <c r="B146" s="974" t="str">
        <f>+C146&amp;D146</f>
        <v>A-3-6-3-6616</v>
      </c>
      <c r="C146" s="311" t="s">
        <v>553</v>
      </c>
      <c r="D146" s="290" t="s">
        <v>370</v>
      </c>
      <c r="E146" s="310" t="s">
        <v>452</v>
      </c>
      <c r="F146" s="312">
        <v>561000000</v>
      </c>
      <c r="G146" s="313"/>
      <c r="H146" s="313"/>
      <c r="I146" s="314"/>
      <c r="J146" s="315"/>
      <c r="K146" s="315"/>
      <c r="L146" s="382"/>
      <c r="M146" s="312"/>
      <c r="N146" s="312"/>
      <c r="O146" s="317"/>
      <c r="P146" s="312"/>
      <c r="Q146" s="317"/>
      <c r="R146" s="312"/>
      <c r="S146" s="314"/>
      <c r="T146" s="315"/>
      <c r="U146" s="315"/>
      <c r="V146" s="315"/>
      <c r="W146" s="315"/>
      <c r="X146" s="315"/>
      <c r="Y146" s="382"/>
      <c r="Z146" s="315"/>
      <c r="AA146" s="314"/>
      <c r="AB146" s="315"/>
      <c r="AC146" s="315"/>
      <c r="AD146" s="315"/>
      <c r="AE146" s="316">
        <f t="shared" si="225"/>
        <v>0</v>
      </c>
      <c r="AF146" s="313">
        <f t="shared" si="225"/>
        <v>0</v>
      </c>
      <c r="AG146" s="313">
        <v>56100000</v>
      </c>
      <c r="AH146" s="317"/>
      <c r="AI146" s="160">
        <f>+-AG146+AH146</f>
        <v>-56100000</v>
      </c>
      <c r="AJ146" s="317"/>
      <c r="AK146" s="312">
        <f>+F146-AE146+AF146-AG146+AH146</f>
        <v>504900000</v>
      </c>
      <c r="AL146" s="312"/>
      <c r="AM146" s="314">
        <f>+AL146+BA146</f>
        <v>0</v>
      </c>
      <c r="AN146" s="312">
        <f>+AK146-AL146</f>
        <v>504900000</v>
      </c>
      <c r="AO146" s="285">
        <v>0</v>
      </c>
      <c r="AP146" s="286">
        <v>0</v>
      </c>
      <c r="AQ146" s="596">
        <v>0</v>
      </c>
      <c r="AR146" s="596">
        <v>0</v>
      </c>
      <c r="AS146" s="596">
        <v>0</v>
      </c>
      <c r="AT146" s="281">
        <v>0</v>
      </c>
      <c r="AU146" s="314">
        <v>0</v>
      </c>
      <c r="AV146" s="172">
        <v>0</v>
      </c>
      <c r="AW146" s="172">
        <v>0</v>
      </c>
      <c r="AX146" s="172">
        <v>0</v>
      </c>
      <c r="AY146" s="315"/>
      <c r="AZ146" s="315"/>
      <c r="BA146" s="435">
        <f>+SUM(AO146:AZ146)</f>
        <v>0</v>
      </c>
      <c r="BB146" s="559">
        <v>0</v>
      </c>
      <c r="BC146" s="560">
        <v>0</v>
      </c>
      <c r="BD146" s="321">
        <v>0</v>
      </c>
      <c r="BE146" s="321">
        <v>0</v>
      </c>
      <c r="BF146" s="172">
        <v>0</v>
      </c>
      <c r="BG146" s="172">
        <v>0</v>
      </c>
      <c r="BH146" s="321">
        <v>0</v>
      </c>
      <c r="BI146" s="321">
        <v>0</v>
      </c>
      <c r="BJ146" s="321">
        <v>0</v>
      </c>
      <c r="BK146" s="172">
        <v>0</v>
      </c>
      <c r="BL146" s="321"/>
      <c r="BM146" s="321"/>
      <c r="BN146" s="315">
        <f>+SUM(BB146:BM146)</f>
        <v>0</v>
      </c>
      <c r="BO146" s="316">
        <v>0</v>
      </c>
      <c r="BP146" s="314">
        <v>0</v>
      </c>
      <c r="BQ146" s="315">
        <v>0</v>
      </c>
      <c r="BR146" s="315">
        <v>0</v>
      </c>
      <c r="BS146" s="315">
        <v>0</v>
      </c>
      <c r="BT146" s="315">
        <v>0</v>
      </c>
      <c r="BU146" s="315">
        <v>0</v>
      </c>
      <c r="BV146" s="315">
        <v>0</v>
      </c>
      <c r="BW146" s="315">
        <v>0</v>
      </c>
      <c r="BX146" s="315">
        <v>0</v>
      </c>
      <c r="BY146" s="315"/>
      <c r="BZ146" s="315"/>
      <c r="CA146" s="316">
        <f>+SUM(BO146:BZ146)</f>
        <v>0</v>
      </c>
      <c r="CB146" s="313">
        <v>0</v>
      </c>
      <c r="CC146" s="314">
        <v>0</v>
      </c>
      <c r="CD146" s="315">
        <v>0</v>
      </c>
      <c r="CE146" s="315">
        <v>0</v>
      </c>
      <c r="CF146" s="315">
        <v>0</v>
      </c>
      <c r="CG146" s="172">
        <v>0</v>
      </c>
      <c r="CH146" s="315">
        <v>0</v>
      </c>
      <c r="CI146" s="315">
        <v>0</v>
      </c>
      <c r="CJ146" s="315">
        <v>0</v>
      </c>
      <c r="CK146" s="315">
        <v>0</v>
      </c>
      <c r="CL146" s="315"/>
      <c r="CM146" s="315"/>
      <c r="CN146" s="316">
        <f>+SUM(CB146:CM146)</f>
        <v>0</v>
      </c>
      <c r="CO146" s="313">
        <f t="shared" si="167"/>
        <v>504900000</v>
      </c>
      <c r="CP146" s="313">
        <f>+AN146-BA146</f>
        <v>504900000</v>
      </c>
      <c r="CQ146" s="313">
        <f>+BA146-BN146</f>
        <v>0</v>
      </c>
      <c r="CR146" s="313">
        <f t="shared" si="220"/>
        <v>0</v>
      </c>
      <c r="CS146" s="317">
        <f t="shared" si="221"/>
        <v>0</v>
      </c>
      <c r="CT146" s="307">
        <f t="shared" si="163"/>
        <v>0</v>
      </c>
      <c r="CU146" s="307">
        <f t="shared" si="164"/>
        <v>0</v>
      </c>
      <c r="CV146" s="909">
        <f>+BN146/$BN$135</f>
        <v>0</v>
      </c>
      <c r="CW146" s="1498"/>
      <c r="CX146" s="909">
        <f>+BK146/$BK$135</f>
        <v>0</v>
      </c>
      <c r="CY146" s="1494"/>
      <c r="CZ146" s="839"/>
      <c r="DA146" s="839"/>
      <c r="DB146" s="840"/>
      <c r="DC146" s="830">
        <v>504900000</v>
      </c>
      <c r="DD146" s="830">
        <f>+DC146-AN146</f>
        <v>0</v>
      </c>
      <c r="DE146" s="830">
        <v>0</v>
      </c>
      <c r="DF146" s="831">
        <f>+DE146-BA146</f>
        <v>0</v>
      </c>
      <c r="DG146" s="830">
        <v>0</v>
      </c>
      <c r="DH146" s="832">
        <f>+DG146-BN146</f>
        <v>0</v>
      </c>
      <c r="DI146" s="830">
        <v>0</v>
      </c>
      <c r="DJ146" s="831">
        <f>+DI146-CA146</f>
        <v>0</v>
      </c>
      <c r="DK146" s="830">
        <v>0</v>
      </c>
      <c r="DL146" s="831">
        <f>+DK146-CN146</f>
        <v>0</v>
      </c>
      <c r="DM146" s="849"/>
      <c r="DN146" s="240"/>
      <c r="DO146" s="240"/>
      <c r="DP146" s="319">
        <v>0</v>
      </c>
      <c r="DQ146" s="319">
        <f>+DC146-DP146</f>
        <v>504900000</v>
      </c>
      <c r="DR146" s="319">
        <v>0</v>
      </c>
      <c r="DS146" s="319">
        <f>+DR146-DG146</f>
        <v>0</v>
      </c>
      <c r="DT146" s="319">
        <v>0</v>
      </c>
      <c r="DU146" s="319">
        <f>+DT146-DI146</f>
        <v>0</v>
      </c>
      <c r="DV146" s="319">
        <v>0</v>
      </c>
      <c r="DW146" s="319">
        <f>+DV146-DK146</f>
        <v>0</v>
      </c>
      <c r="DX146" s="849"/>
    </row>
    <row r="147" spans="1:128" s="241" customFormat="1" ht="36.75" customHeight="1" outlineLevel="1" x14ac:dyDescent="0.25">
      <c r="A147" s="239"/>
      <c r="B147" s="974" t="str">
        <f>+C147&amp;D147</f>
        <v>A-3-6-3-1910</v>
      </c>
      <c r="C147" s="784" t="s">
        <v>825</v>
      </c>
      <c r="D147" s="785">
        <v>10</v>
      </c>
      <c r="E147" s="786" t="s">
        <v>826</v>
      </c>
      <c r="F147" s="787"/>
      <c r="G147" s="788"/>
      <c r="H147" s="788"/>
      <c r="I147" s="788"/>
      <c r="J147" s="788"/>
      <c r="K147" s="317"/>
      <c r="L147" s="788"/>
      <c r="M147" s="787"/>
      <c r="N147" s="787"/>
      <c r="O147" s="788"/>
      <c r="P147" s="787"/>
      <c r="Q147" s="788"/>
      <c r="R147" s="787"/>
      <c r="S147" s="789"/>
      <c r="T147" s="790"/>
      <c r="U147" s="791"/>
      <c r="V147" s="789"/>
      <c r="W147" s="790"/>
      <c r="X147" s="791"/>
      <c r="Y147" s="382">
        <v>30000000000</v>
      </c>
      <c r="Z147" s="315"/>
      <c r="AA147" s="789"/>
      <c r="AB147" s="791"/>
      <c r="AC147" s="788"/>
      <c r="AD147" s="788"/>
      <c r="AE147" s="316">
        <f>+G147+I147+K147+M147+O147+Q147+S147+U147+W147+Y147+AA147+AC147</f>
        <v>30000000000</v>
      </c>
      <c r="AF147" s="313">
        <f>+H147+J147+L147+N147+P147+R147+T147+V147+X147+Z147+AB147+AD147</f>
        <v>0</v>
      </c>
      <c r="AG147" s="792"/>
      <c r="AH147" s="788">
        <v>30000000000</v>
      </c>
      <c r="AI147" s="397"/>
      <c r="AJ147" s="788">
        <v>30000000000</v>
      </c>
      <c r="AK147" s="312">
        <f>+F147-AE147+AF147-AG147+AH147</f>
        <v>0</v>
      </c>
      <c r="AL147" s="793"/>
      <c r="AM147" s="789"/>
      <c r="AN147" s="792"/>
      <c r="AO147" s="285"/>
      <c r="AP147" s="286"/>
      <c r="AQ147" s="794"/>
      <c r="AR147" s="794"/>
      <c r="AS147" s="794"/>
      <c r="AT147" s="795"/>
      <c r="AU147" s="788"/>
      <c r="AV147" s="172"/>
      <c r="AW147" s="172"/>
      <c r="AX147" s="172">
        <v>0</v>
      </c>
      <c r="AY147" s="791"/>
      <c r="AZ147" s="788"/>
      <c r="BA147" s="796"/>
      <c r="BB147" s="797"/>
      <c r="BC147" s="798"/>
      <c r="BD147" s="799"/>
      <c r="BE147" s="798"/>
      <c r="BF147" s="172"/>
      <c r="BG147" s="172"/>
      <c r="BH147" s="797"/>
      <c r="BI147" s="798"/>
      <c r="BJ147" s="800"/>
      <c r="BK147" s="172">
        <v>0</v>
      </c>
      <c r="BL147" s="797"/>
      <c r="BM147" s="797"/>
      <c r="BN147" s="315">
        <f>+SUM(BB147:BM147)</f>
        <v>0</v>
      </c>
      <c r="BO147" s="801"/>
      <c r="BP147" s="789"/>
      <c r="BQ147" s="790"/>
      <c r="BR147" s="314"/>
      <c r="BS147" s="315"/>
      <c r="BT147" s="789"/>
      <c r="BU147" s="790"/>
      <c r="BV147" s="791"/>
      <c r="BW147" s="788"/>
      <c r="BX147" s="790">
        <v>0</v>
      </c>
      <c r="BY147" s="790"/>
      <c r="BZ147" s="791"/>
      <c r="CA147" s="792"/>
      <c r="CB147" s="313"/>
      <c r="CC147" s="788"/>
      <c r="CD147" s="788"/>
      <c r="CE147" s="788"/>
      <c r="CF147" s="790"/>
      <c r="CG147" s="172"/>
      <c r="CH147" s="788"/>
      <c r="CI147" s="789"/>
      <c r="CJ147" s="790"/>
      <c r="CK147" s="790">
        <v>0</v>
      </c>
      <c r="CL147" s="791"/>
      <c r="CM147" s="789"/>
      <c r="CN147" s="791"/>
      <c r="CO147" s="792"/>
      <c r="CP147" s="792"/>
      <c r="CQ147" s="792"/>
      <c r="CR147" s="788"/>
      <c r="CS147" s="788"/>
      <c r="CT147" s="802"/>
      <c r="CU147" s="803"/>
      <c r="CV147" s="914"/>
      <c r="CW147" s="1498"/>
      <c r="CX147" s="914"/>
      <c r="CY147" s="1494"/>
      <c r="CZ147" s="839"/>
      <c r="DA147" s="839"/>
      <c r="DB147" s="840"/>
      <c r="DC147" s="830">
        <v>0</v>
      </c>
      <c r="DD147" s="830">
        <f>+DC147-AN147</f>
        <v>0</v>
      </c>
      <c r="DE147" s="830">
        <v>0</v>
      </c>
      <c r="DF147" s="831">
        <f>+DE147-BA147</f>
        <v>0</v>
      </c>
      <c r="DG147" s="830">
        <v>0</v>
      </c>
      <c r="DH147" s="832">
        <f>+DG147-BN147</f>
        <v>0</v>
      </c>
      <c r="DI147" s="830">
        <v>0</v>
      </c>
      <c r="DJ147" s="831">
        <f>+DI147-CA147</f>
        <v>0</v>
      </c>
      <c r="DK147" s="830">
        <v>0</v>
      </c>
      <c r="DL147" s="831">
        <f>+DK147-CN147</f>
        <v>0</v>
      </c>
      <c r="DM147" s="849"/>
      <c r="DN147" s="240"/>
      <c r="DO147" s="240"/>
      <c r="DP147" s="319"/>
      <c r="DQ147" s="319"/>
      <c r="DR147" s="319"/>
      <c r="DS147" s="319"/>
      <c r="DT147" s="319"/>
      <c r="DU147" s="319"/>
      <c r="DV147" s="319"/>
      <c r="DW147" s="319"/>
      <c r="DX147" s="849"/>
    </row>
    <row r="148" spans="1:128" s="255" customFormat="1" ht="38.25" customHeight="1" outlineLevel="1" collapsed="1" thickBot="1" x14ac:dyDescent="0.3">
      <c r="B148" s="1031" t="str">
        <f>+C148&amp;D148</f>
        <v>A-3-6-3-99910</v>
      </c>
      <c r="C148" s="186" t="s">
        <v>672</v>
      </c>
      <c r="D148" s="187">
        <v>10</v>
      </c>
      <c r="E148" s="369" t="str">
        <f>+E133</f>
        <v>Pagos Exigibles - Vigencias Expiradas</v>
      </c>
      <c r="F148" s="190"/>
      <c r="G148" s="197"/>
      <c r="H148" s="197"/>
      <c r="I148" s="192"/>
      <c r="J148" s="228"/>
      <c r="K148" s="160"/>
      <c r="L148" s="194">
        <v>3786667</v>
      </c>
      <c r="M148" s="190"/>
      <c r="N148" s="190"/>
      <c r="O148" s="417"/>
      <c r="P148" s="190"/>
      <c r="Q148" s="417"/>
      <c r="R148" s="190"/>
      <c r="S148" s="233"/>
      <c r="T148" s="197"/>
      <c r="U148" s="192"/>
      <c r="V148" s="233"/>
      <c r="W148" s="197"/>
      <c r="X148" s="192"/>
      <c r="Y148" s="417"/>
      <c r="Z148" s="181"/>
      <c r="AA148" s="233"/>
      <c r="AB148" s="192"/>
      <c r="AC148" s="228"/>
      <c r="AD148" s="228"/>
      <c r="AE148" s="228">
        <f t="shared" si="225"/>
        <v>0</v>
      </c>
      <c r="AF148" s="383">
        <f t="shared" si="225"/>
        <v>3786667</v>
      </c>
      <c r="AG148" s="384"/>
      <c r="AH148" s="384"/>
      <c r="AI148" s="217">
        <f>+-AG148+AH148</f>
        <v>0</v>
      </c>
      <c r="AJ148" s="384"/>
      <c r="AK148" s="385">
        <f>+F148-AE148+AF148-AG148+AH148</f>
        <v>3786667</v>
      </c>
      <c r="AL148" s="386"/>
      <c r="AM148" s="387">
        <f>+AL148+BA148</f>
        <v>3786667</v>
      </c>
      <c r="AN148" s="388">
        <f>+AK148-AL148</f>
        <v>3786667</v>
      </c>
      <c r="AO148" s="285">
        <v>0</v>
      </c>
      <c r="AP148" s="286">
        <v>0</v>
      </c>
      <c r="AQ148" s="598">
        <v>3786667</v>
      </c>
      <c r="AR148" s="598">
        <v>0</v>
      </c>
      <c r="AS148" s="598">
        <v>0</v>
      </c>
      <c r="AT148" s="594">
        <v>0</v>
      </c>
      <c r="AU148" s="383">
        <v>0</v>
      </c>
      <c r="AV148" s="172">
        <v>0</v>
      </c>
      <c r="AW148" s="172">
        <v>0</v>
      </c>
      <c r="AX148" s="172">
        <v>0</v>
      </c>
      <c r="AY148" s="385"/>
      <c r="AZ148" s="383"/>
      <c r="BA148" s="436">
        <f>+SUM(AO148:AZ148)</f>
        <v>3786667</v>
      </c>
      <c r="BB148" s="561">
        <v>0</v>
      </c>
      <c r="BC148" s="561">
        <v>0</v>
      </c>
      <c r="BD148" s="562">
        <v>3786667</v>
      </c>
      <c r="BE148" s="563">
        <v>0</v>
      </c>
      <c r="BF148" s="172">
        <v>0</v>
      </c>
      <c r="BG148" s="172">
        <v>0</v>
      </c>
      <c r="BH148" s="564">
        <v>0</v>
      </c>
      <c r="BI148" s="563">
        <v>0</v>
      </c>
      <c r="BJ148" s="561">
        <v>0</v>
      </c>
      <c r="BK148" s="172">
        <v>0</v>
      </c>
      <c r="BL148" s="564"/>
      <c r="BM148" s="564"/>
      <c r="BN148" s="383">
        <f>+SUM(BB148:BM148)</f>
        <v>3786667</v>
      </c>
      <c r="BO148" s="385">
        <v>0</v>
      </c>
      <c r="BP148" s="389">
        <v>0</v>
      </c>
      <c r="BQ148" s="387">
        <v>0</v>
      </c>
      <c r="BR148" s="390">
        <v>3786667</v>
      </c>
      <c r="BS148" s="391">
        <v>0</v>
      </c>
      <c r="BT148" s="386">
        <v>0</v>
      </c>
      <c r="BU148" s="387">
        <v>0</v>
      </c>
      <c r="BV148" s="388">
        <v>0</v>
      </c>
      <c r="BW148" s="384">
        <v>0</v>
      </c>
      <c r="BX148" s="387">
        <v>0</v>
      </c>
      <c r="BY148" s="387"/>
      <c r="BZ148" s="385"/>
      <c r="CA148" s="383">
        <f>+SUM(BO148:BZ148)</f>
        <v>3786667</v>
      </c>
      <c r="CB148" s="160">
        <v>0</v>
      </c>
      <c r="CC148" s="384">
        <v>0</v>
      </c>
      <c r="CD148" s="384">
        <v>0</v>
      </c>
      <c r="CE148" s="384">
        <v>3786667</v>
      </c>
      <c r="CF148" s="387">
        <v>0</v>
      </c>
      <c r="CG148" s="172">
        <v>0</v>
      </c>
      <c r="CH148" s="383">
        <v>0</v>
      </c>
      <c r="CI148" s="389">
        <v>0</v>
      </c>
      <c r="CJ148" s="387">
        <v>0</v>
      </c>
      <c r="CK148" s="387">
        <v>0</v>
      </c>
      <c r="CL148" s="385"/>
      <c r="CM148" s="389"/>
      <c r="CN148" s="387">
        <f>+SUM(CB148:CM148)</f>
        <v>3786667</v>
      </c>
      <c r="CO148" s="385">
        <f t="shared" si="167"/>
        <v>0</v>
      </c>
      <c r="CP148" s="385">
        <f>+AN148-BA148</f>
        <v>0</v>
      </c>
      <c r="CQ148" s="383">
        <f>+BA148-BN148</f>
        <v>0</v>
      </c>
      <c r="CR148" s="389">
        <f t="shared" si="220"/>
        <v>0</v>
      </c>
      <c r="CS148" s="720">
        <f t="shared" si="221"/>
        <v>0</v>
      </c>
      <c r="CT148" s="721">
        <f t="shared" si="163"/>
        <v>1</v>
      </c>
      <c r="CU148" s="378">
        <f t="shared" si="164"/>
        <v>1</v>
      </c>
      <c r="CV148" s="915">
        <f>+BN148/$BN$135</f>
        <v>2.1361261941549178E-5</v>
      </c>
      <c r="CW148" s="1500"/>
      <c r="CX148" s="909">
        <f>+BK148/$BK$135</f>
        <v>0</v>
      </c>
      <c r="CY148" s="1496"/>
      <c r="CZ148" s="839"/>
      <c r="DA148" s="839"/>
      <c r="DB148" s="840"/>
      <c r="DC148" s="830">
        <v>3786667</v>
      </c>
      <c r="DD148" s="830">
        <f>+DC148-AN148</f>
        <v>0</v>
      </c>
      <c r="DE148" s="830">
        <v>3786667</v>
      </c>
      <c r="DF148" s="831">
        <f>+DE148-BA148</f>
        <v>0</v>
      </c>
      <c r="DG148" s="830">
        <v>3786667</v>
      </c>
      <c r="DH148" s="832">
        <f>+DG148-BN148</f>
        <v>0</v>
      </c>
      <c r="DI148" s="830">
        <v>3786667</v>
      </c>
      <c r="DJ148" s="831">
        <f>+DI148-CA148</f>
        <v>0</v>
      </c>
      <c r="DK148" s="830">
        <v>3786667</v>
      </c>
      <c r="DL148" s="831">
        <f>+DK148-CN148</f>
        <v>0</v>
      </c>
      <c r="DM148" s="836"/>
      <c r="DN148" s="172"/>
      <c r="DO148" s="172"/>
      <c r="DP148" s="319">
        <v>0</v>
      </c>
      <c r="DQ148" s="319">
        <f>+DC148-DP148</f>
        <v>3786667</v>
      </c>
      <c r="DR148" s="319">
        <v>0</v>
      </c>
      <c r="DS148" s="319">
        <f>+DR148-DG148</f>
        <v>-3786667</v>
      </c>
      <c r="DT148" s="319">
        <v>0</v>
      </c>
      <c r="DU148" s="319">
        <f>+DT148-DI148</f>
        <v>-3786667</v>
      </c>
      <c r="DV148" s="319">
        <v>0</v>
      </c>
      <c r="DW148" s="319">
        <f>+DV148-DK148</f>
        <v>-3786667</v>
      </c>
      <c r="DX148" s="850"/>
    </row>
    <row r="149" spans="1:128" s="301" customFormat="1" ht="18.75" thickBot="1" x14ac:dyDescent="0.25">
      <c r="B149" s="1032"/>
      <c r="C149" s="229"/>
      <c r="D149" s="230"/>
      <c r="E149" s="231"/>
      <c r="F149" s="232"/>
      <c r="G149" s="232"/>
      <c r="H149" s="232"/>
      <c r="I149" s="232"/>
      <c r="J149" s="232"/>
      <c r="K149" s="232"/>
      <c r="L149" s="232"/>
      <c r="M149" s="302"/>
      <c r="N149" s="302"/>
      <c r="O149" s="302"/>
      <c r="P149" s="302"/>
      <c r="Q149" s="232"/>
      <c r="R149" s="232"/>
      <c r="S149" s="232"/>
      <c r="T149" s="232"/>
      <c r="U149" s="232"/>
      <c r="V149" s="232"/>
      <c r="W149" s="232"/>
      <c r="X149" s="232"/>
      <c r="Y149" s="232"/>
      <c r="Z149" s="232"/>
      <c r="AA149" s="232"/>
      <c r="AB149" s="232"/>
      <c r="AC149" s="232"/>
      <c r="AD149" s="232"/>
      <c r="AE149" s="232"/>
      <c r="AF149" s="232"/>
      <c r="AG149" s="232"/>
      <c r="AH149" s="232"/>
      <c r="AI149" s="232"/>
      <c r="AJ149" s="232"/>
      <c r="AK149" s="303"/>
      <c r="AL149" s="232"/>
      <c r="AM149" s="303"/>
      <c r="AN149" s="232"/>
      <c r="AO149" s="232"/>
      <c r="AP149" s="232"/>
      <c r="AQ149" s="232"/>
      <c r="AR149" s="232"/>
      <c r="AS149" s="232"/>
      <c r="AT149" s="232"/>
      <c r="AU149" s="232"/>
      <c r="AV149" s="232"/>
      <c r="AW149" s="232"/>
      <c r="AX149" s="232"/>
      <c r="AY149" s="232"/>
      <c r="AZ149" s="232"/>
      <c r="BA149" s="232"/>
      <c r="BB149" s="232"/>
      <c r="BC149" s="232"/>
      <c r="BD149" s="232"/>
      <c r="BE149" s="232"/>
      <c r="BF149" s="232"/>
      <c r="BG149" s="232"/>
      <c r="BH149" s="232"/>
      <c r="BI149" s="232"/>
      <c r="BJ149" s="232"/>
      <c r="BK149" s="232"/>
      <c r="BL149" s="232"/>
      <c r="BM149" s="232"/>
      <c r="BN149" s="232"/>
      <c r="BO149" s="232"/>
      <c r="BP149" s="232"/>
      <c r="BQ149" s="232"/>
      <c r="BR149" s="232"/>
      <c r="BS149" s="232"/>
      <c r="BT149" s="232"/>
      <c r="BU149" s="232"/>
      <c r="BV149" s="232"/>
      <c r="BW149" s="232"/>
      <c r="BX149" s="232"/>
      <c r="BY149" s="232"/>
      <c r="BZ149" s="232"/>
      <c r="CA149" s="232"/>
      <c r="CB149" s="232"/>
      <c r="CC149" s="232"/>
      <c r="CD149" s="232"/>
      <c r="CE149" s="232"/>
      <c r="CF149" s="232"/>
      <c r="CG149" s="232"/>
      <c r="CH149" s="232"/>
      <c r="CI149" s="232"/>
      <c r="CJ149" s="232"/>
      <c r="CK149" s="232"/>
      <c r="CL149" s="232"/>
      <c r="CM149" s="232"/>
      <c r="CN149" s="232"/>
      <c r="CO149" s="302">
        <f t="shared" si="167"/>
        <v>0</v>
      </c>
      <c r="CP149" s="302"/>
      <c r="CQ149" s="302"/>
      <c r="CR149" s="302"/>
      <c r="CS149" s="302"/>
      <c r="CT149" s="750"/>
      <c r="CU149" s="750"/>
      <c r="CV149" s="916"/>
      <c r="CW149" s="876"/>
      <c r="CX149" s="916"/>
      <c r="CY149" s="876"/>
      <c r="CZ149" s="751"/>
      <c r="DA149" s="751"/>
      <c r="DB149" s="602"/>
      <c r="DC149" s="602"/>
      <c r="DD149" s="602"/>
      <c r="DE149" s="602"/>
      <c r="DF149" s="602"/>
      <c r="DG149" s="602"/>
      <c r="DH149" s="602"/>
      <c r="DI149" s="603"/>
      <c r="DJ149" s="602"/>
      <c r="DK149" s="602"/>
      <c r="DL149" s="602"/>
      <c r="DM149" s="602"/>
      <c r="DN149" s="304"/>
      <c r="DO149" s="304"/>
      <c r="DP149" s="304"/>
      <c r="DQ149" s="304"/>
      <c r="DR149" s="304"/>
      <c r="DS149" s="304"/>
      <c r="DT149" s="304"/>
      <c r="DU149" s="304"/>
      <c r="DV149" s="304"/>
      <c r="DW149" s="304"/>
    </row>
    <row r="150" spans="1:128" s="255" customFormat="1" ht="30" customHeight="1" thickBot="1" x14ac:dyDescent="0.3">
      <c r="A150" s="250"/>
      <c r="B150" s="1026"/>
      <c r="C150" s="235" t="s">
        <v>453</v>
      </c>
      <c r="D150" s="236"/>
      <c r="E150" s="368" t="s">
        <v>657</v>
      </c>
      <c r="F150" s="238">
        <f t="shared" ref="F150:AM150" si="226">+SUM(F151:F174)</f>
        <v>35947899417</v>
      </c>
      <c r="G150" s="238">
        <f t="shared" si="226"/>
        <v>0</v>
      </c>
      <c r="H150" s="238">
        <f t="shared" si="226"/>
        <v>0</v>
      </c>
      <c r="I150" s="238">
        <f t="shared" si="226"/>
        <v>0</v>
      </c>
      <c r="J150" s="237">
        <f t="shared" si="226"/>
        <v>0</v>
      </c>
      <c r="K150" s="237">
        <f t="shared" si="226"/>
        <v>0</v>
      </c>
      <c r="L150" s="256">
        <f t="shared" si="226"/>
        <v>0</v>
      </c>
      <c r="M150" s="256">
        <f t="shared" si="226"/>
        <v>0</v>
      </c>
      <c r="N150" s="237">
        <f t="shared" si="226"/>
        <v>0</v>
      </c>
      <c r="O150" s="238">
        <f t="shared" si="226"/>
        <v>216052341</v>
      </c>
      <c r="P150" s="237">
        <f t="shared" si="226"/>
        <v>216052341</v>
      </c>
      <c r="Q150" s="237">
        <f t="shared" si="226"/>
        <v>0</v>
      </c>
      <c r="R150" s="237">
        <f t="shared" si="226"/>
        <v>0</v>
      </c>
      <c r="S150" s="237">
        <f t="shared" si="226"/>
        <v>0</v>
      </c>
      <c r="T150" s="237">
        <f t="shared" si="226"/>
        <v>0</v>
      </c>
      <c r="U150" s="237">
        <f t="shared" si="226"/>
        <v>0</v>
      </c>
      <c r="V150" s="237">
        <f t="shared" si="226"/>
        <v>1140000000</v>
      </c>
      <c r="W150" s="237">
        <f t="shared" si="226"/>
        <v>0</v>
      </c>
      <c r="X150" s="237">
        <f t="shared" si="226"/>
        <v>0</v>
      </c>
      <c r="Y150" s="237">
        <f t="shared" si="226"/>
        <v>0</v>
      </c>
      <c r="Z150" s="237">
        <f t="shared" si="226"/>
        <v>0</v>
      </c>
      <c r="AA150" s="237">
        <f t="shared" si="226"/>
        <v>0</v>
      </c>
      <c r="AB150" s="237">
        <f t="shared" si="226"/>
        <v>0</v>
      </c>
      <c r="AC150" s="237">
        <f t="shared" si="226"/>
        <v>0</v>
      </c>
      <c r="AD150" s="256">
        <f t="shared" si="226"/>
        <v>0</v>
      </c>
      <c r="AE150" s="237">
        <f t="shared" si="226"/>
        <v>216052341</v>
      </c>
      <c r="AF150" s="238">
        <f t="shared" si="226"/>
        <v>1356052341</v>
      </c>
      <c r="AG150" s="238">
        <f t="shared" si="226"/>
        <v>1741914913</v>
      </c>
      <c r="AH150" s="238">
        <f>+SUM(AH151:AH174)</f>
        <v>0</v>
      </c>
      <c r="AI150" s="237">
        <f>+SUM(AI151:AI174)</f>
        <v>-1741914913</v>
      </c>
      <c r="AJ150" s="238">
        <f>+SUM(AJ151:AJ174)</f>
        <v>0</v>
      </c>
      <c r="AK150" s="237">
        <f t="shared" si="226"/>
        <v>35345984504</v>
      </c>
      <c r="AL150" s="237">
        <f t="shared" si="226"/>
        <v>0</v>
      </c>
      <c r="AM150" s="237">
        <f t="shared" si="226"/>
        <v>33374907484</v>
      </c>
      <c r="AN150" s="237">
        <f>+SUM(AN151:AN174)</f>
        <v>35345984504</v>
      </c>
      <c r="AO150" s="237">
        <f t="shared" ref="AO150:BT150" si="227">+SUM(AO151:AO174)</f>
        <v>26480008239</v>
      </c>
      <c r="AP150" s="238">
        <f t="shared" si="227"/>
        <v>2332777002</v>
      </c>
      <c r="AQ150" s="237">
        <f t="shared" si="227"/>
        <v>660857978</v>
      </c>
      <c r="AR150" s="237">
        <f t="shared" si="227"/>
        <v>1282183922</v>
      </c>
      <c r="AS150" s="237">
        <f t="shared" si="227"/>
        <v>936545467</v>
      </c>
      <c r="AT150" s="237">
        <f t="shared" si="227"/>
        <v>877577789</v>
      </c>
      <c r="AU150" s="237">
        <f t="shared" si="227"/>
        <v>207986667</v>
      </c>
      <c r="AV150" s="237">
        <f t="shared" si="227"/>
        <v>84794201</v>
      </c>
      <c r="AW150" s="237">
        <f t="shared" si="227"/>
        <v>342804461</v>
      </c>
      <c r="AX150" s="237">
        <f t="shared" si="227"/>
        <v>169371758</v>
      </c>
      <c r="AY150" s="237">
        <f t="shared" si="227"/>
        <v>0</v>
      </c>
      <c r="AZ150" s="237">
        <f t="shared" si="227"/>
        <v>0</v>
      </c>
      <c r="BA150" s="237">
        <f>+SUM(BA151:BA174)</f>
        <v>33374907484</v>
      </c>
      <c r="BB150" s="238">
        <f t="shared" si="227"/>
        <v>17270549657</v>
      </c>
      <c r="BC150" s="238">
        <f t="shared" si="227"/>
        <v>5089273058</v>
      </c>
      <c r="BD150" s="237">
        <f t="shared" si="227"/>
        <v>1173745680</v>
      </c>
      <c r="BE150" s="237">
        <f t="shared" si="227"/>
        <v>2955552558</v>
      </c>
      <c r="BF150" s="237">
        <f t="shared" si="227"/>
        <v>980766814</v>
      </c>
      <c r="BG150" s="237">
        <f t="shared" si="227"/>
        <v>1083386303</v>
      </c>
      <c r="BH150" s="237">
        <f t="shared" si="227"/>
        <v>872134973</v>
      </c>
      <c r="BI150" s="237">
        <f t="shared" si="227"/>
        <v>1547932686</v>
      </c>
      <c r="BJ150" s="237">
        <f t="shared" si="227"/>
        <v>819847773</v>
      </c>
      <c r="BK150" s="237">
        <f t="shared" si="227"/>
        <v>298830473</v>
      </c>
      <c r="BL150" s="237">
        <f t="shared" si="227"/>
        <v>0</v>
      </c>
      <c r="BM150" s="237">
        <f t="shared" si="227"/>
        <v>0</v>
      </c>
      <c r="BN150" s="237">
        <f t="shared" si="227"/>
        <v>32092019975</v>
      </c>
      <c r="BO150" s="237">
        <f t="shared" si="227"/>
        <v>0</v>
      </c>
      <c r="BP150" s="261">
        <f t="shared" si="227"/>
        <v>99978670</v>
      </c>
      <c r="BQ150" s="237">
        <f t="shared" si="227"/>
        <v>501724695</v>
      </c>
      <c r="BR150" s="238">
        <f t="shared" si="227"/>
        <v>813473623</v>
      </c>
      <c r="BS150" s="238">
        <f t="shared" si="227"/>
        <v>1563089574</v>
      </c>
      <c r="BT150" s="238">
        <f t="shared" si="227"/>
        <v>1080248682</v>
      </c>
      <c r="BU150" s="238">
        <f t="shared" ref="BU150:CS150" si="228">+SUM(BU151:BU174)</f>
        <v>1476278255</v>
      </c>
      <c r="BV150" s="238">
        <f t="shared" si="228"/>
        <v>1386917485</v>
      </c>
      <c r="BW150" s="237">
        <f t="shared" si="228"/>
        <v>2270701524</v>
      </c>
      <c r="BX150" s="237">
        <f t="shared" si="228"/>
        <v>1910399685</v>
      </c>
      <c r="BY150" s="237">
        <f t="shared" si="228"/>
        <v>0</v>
      </c>
      <c r="BZ150" s="237">
        <f t="shared" si="228"/>
        <v>0</v>
      </c>
      <c r="CA150" s="237">
        <f t="shared" si="228"/>
        <v>11102812193</v>
      </c>
      <c r="CB150" s="238">
        <f t="shared" si="228"/>
        <v>0</v>
      </c>
      <c r="CC150" s="238">
        <f t="shared" si="228"/>
        <v>99234186</v>
      </c>
      <c r="CD150" s="237">
        <f t="shared" si="228"/>
        <v>502469179</v>
      </c>
      <c r="CE150" s="237">
        <f t="shared" si="228"/>
        <v>751051001</v>
      </c>
      <c r="CF150" s="237">
        <f t="shared" si="228"/>
        <v>1569976473</v>
      </c>
      <c r="CG150" s="237">
        <f t="shared" si="228"/>
        <v>1104474103</v>
      </c>
      <c r="CH150" s="237">
        <f t="shared" si="228"/>
        <v>1507588557</v>
      </c>
      <c r="CI150" s="237">
        <f t="shared" si="228"/>
        <v>1286406386</v>
      </c>
      <c r="CJ150" s="237">
        <f t="shared" si="228"/>
        <v>2253891248</v>
      </c>
      <c r="CK150" s="237">
        <f t="shared" si="228"/>
        <v>1625987961</v>
      </c>
      <c r="CL150" s="237">
        <f t="shared" si="228"/>
        <v>0</v>
      </c>
      <c r="CM150" s="237">
        <f t="shared" si="228"/>
        <v>0</v>
      </c>
      <c r="CN150" s="237">
        <f t="shared" si="228"/>
        <v>10701079094</v>
      </c>
      <c r="CO150" s="238">
        <f t="shared" si="167"/>
        <v>1971077020</v>
      </c>
      <c r="CP150" s="238">
        <f t="shared" si="228"/>
        <v>1971077020</v>
      </c>
      <c r="CQ150" s="238">
        <f t="shared" si="228"/>
        <v>1282887509</v>
      </c>
      <c r="CR150" s="238">
        <f t="shared" si="228"/>
        <v>20989207782</v>
      </c>
      <c r="CS150" s="238">
        <f t="shared" si="228"/>
        <v>401733099</v>
      </c>
      <c r="CT150" s="251">
        <f t="shared" si="163"/>
        <v>0.94423476817354068</v>
      </c>
      <c r="CU150" s="251">
        <f t="shared" si="164"/>
        <v>0.90793962667437489</v>
      </c>
      <c r="CV150" s="908">
        <f t="shared" ref="CV150:CV174" si="229">+BN150/$BN$150</f>
        <v>1</v>
      </c>
      <c r="CW150" s="876"/>
      <c r="CX150" s="908">
        <f>+BK150/$BK$150</f>
        <v>1</v>
      </c>
      <c r="CY150" s="876"/>
      <c r="CZ150" s="751"/>
      <c r="DA150" s="751"/>
      <c r="DB150" s="602"/>
      <c r="DC150" s="604"/>
      <c r="DD150" s="605"/>
      <c r="DE150" s="605"/>
      <c r="DF150" s="605"/>
      <c r="DG150" s="605"/>
      <c r="DH150" s="605"/>
      <c r="DI150" s="606"/>
      <c r="DJ150" s="605"/>
      <c r="DK150" s="605"/>
      <c r="DL150" s="605"/>
      <c r="DM150" s="605"/>
      <c r="DN150" s="253"/>
      <c r="DO150" s="253"/>
      <c r="DP150" s="605"/>
      <c r="DQ150" s="605"/>
      <c r="DR150" s="605"/>
      <c r="DS150" s="605"/>
      <c r="DT150" s="605"/>
      <c r="DU150" s="605"/>
      <c r="DV150" s="605"/>
      <c r="DW150" s="605"/>
    </row>
    <row r="151" spans="1:128" s="157" customFormat="1" ht="54.75" outlineLevel="1" thickBot="1" x14ac:dyDescent="0.3">
      <c r="A151" s="146"/>
      <c r="B151" s="1022" t="str">
        <f t="shared" ref="B151:B174" si="230">+C151&amp;D151</f>
        <v>C-121-800-110</v>
      </c>
      <c r="C151" s="219" t="s">
        <v>555</v>
      </c>
      <c r="D151" s="220" t="s">
        <v>417</v>
      </c>
      <c r="E151" s="247" t="s">
        <v>579</v>
      </c>
      <c r="F151" s="221">
        <v>16000000000</v>
      </c>
      <c r="G151" s="147"/>
      <c r="H151" s="147"/>
      <c r="I151" s="234"/>
      <c r="J151" s="191"/>
      <c r="K151" s="191"/>
      <c r="L151" s="410"/>
      <c r="M151" s="411"/>
      <c r="N151" s="412"/>
      <c r="O151" s="234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  <c r="AA151" s="191"/>
      <c r="AB151" s="191"/>
      <c r="AC151" s="191"/>
      <c r="AD151" s="410"/>
      <c r="AE151" s="412">
        <f t="shared" ref="AE151:AE174" si="231">+G151+I151+K151+M151+O151+Q151+S151+U151+W151+Y151+AA151+AC151</f>
        <v>0</v>
      </c>
      <c r="AF151" s="147">
        <f t="shared" ref="AF151:AF174" si="232">+H151+J151+L151+N151+P151+R151+T151+V151+X151+Z151+AB151+AD151</f>
        <v>0</v>
      </c>
      <c r="AG151" s="147">
        <v>0</v>
      </c>
      <c r="AH151" s="234"/>
      <c r="AI151" s="160">
        <f>+-AG151+AH151</f>
        <v>0</v>
      </c>
      <c r="AJ151" s="234"/>
      <c r="AK151" s="225">
        <f t="shared" ref="AK151:AK174" si="233">+F151-AE151+AF151-AG151+AH151</f>
        <v>16000000000</v>
      </c>
      <c r="AL151" s="191"/>
      <c r="AM151" s="191">
        <f t="shared" ref="AM151:AM161" si="234">+AL151+BA151</f>
        <v>16000000000</v>
      </c>
      <c r="AN151" s="225">
        <f t="shared" ref="AN151:AN174" si="235">+AK151-AL151</f>
        <v>16000000000</v>
      </c>
      <c r="AO151" s="227">
        <v>16000000000</v>
      </c>
      <c r="AP151" s="224">
        <v>0</v>
      </c>
      <c r="AQ151" s="225">
        <v>0</v>
      </c>
      <c r="AR151" s="225">
        <v>0</v>
      </c>
      <c r="AS151" s="509">
        <v>0</v>
      </c>
      <c r="AT151" s="225">
        <v>0</v>
      </c>
      <c r="AU151" s="225">
        <v>0</v>
      </c>
      <c r="AV151" s="172">
        <v>0</v>
      </c>
      <c r="AW151" s="172">
        <v>0</v>
      </c>
      <c r="AX151" s="172">
        <v>0</v>
      </c>
      <c r="AY151" s="225"/>
      <c r="AZ151" s="225"/>
      <c r="BA151" s="437">
        <f t="shared" ref="BA151:BA174" si="236">+SUM(AO151:AZ151)</f>
        <v>16000000000</v>
      </c>
      <c r="BB151" s="221">
        <v>16000000000</v>
      </c>
      <c r="BC151" s="224">
        <v>0</v>
      </c>
      <c r="BD151" s="225">
        <v>0</v>
      </c>
      <c r="BE151" s="225">
        <v>0</v>
      </c>
      <c r="BF151" s="170">
        <v>0</v>
      </c>
      <c r="BG151" s="170">
        <v>0</v>
      </c>
      <c r="BH151" s="225">
        <v>0</v>
      </c>
      <c r="BI151" s="225">
        <v>0</v>
      </c>
      <c r="BJ151" s="225">
        <v>0</v>
      </c>
      <c r="BK151" s="172">
        <v>0</v>
      </c>
      <c r="BL151" s="225"/>
      <c r="BM151" s="225"/>
      <c r="BN151" s="227">
        <f t="shared" ref="BN151:BN174" si="237">+SUM(BB151:BM151)</f>
        <v>16000000000</v>
      </c>
      <c r="BO151" s="223">
        <v>0</v>
      </c>
      <c r="BP151" s="264">
        <v>0</v>
      </c>
      <c r="BQ151" s="223">
        <v>0</v>
      </c>
      <c r="BR151" s="221">
        <v>0</v>
      </c>
      <c r="BS151" s="221">
        <v>0</v>
      </c>
      <c r="BT151" s="221">
        <v>0</v>
      </c>
      <c r="BU151" s="221">
        <v>0</v>
      </c>
      <c r="BV151" s="224">
        <v>0</v>
      </c>
      <c r="BW151" s="191">
        <v>0</v>
      </c>
      <c r="BX151" s="191">
        <v>437272574</v>
      </c>
      <c r="BY151" s="191">
        <v>0</v>
      </c>
      <c r="BZ151" s="191">
        <v>0</v>
      </c>
      <c r="CA151" s="148">
        <f t="shared" ref="CA151:CA174" si="238">+SUM(BO151:BZ151)</f>
        <v>437272574</v>
      </c>
      <c r="CB151" s="147">
        <v>0</v>
      </c>
      <c r="CC151" s="224">
        <v>0</v>
      </c>
      <c r="CD151" s="191">
        <v>0</v>
      </c>
      <c r="CE151" s="191">
        <v>0</v>
      </c>
      <c r="CF151" s="191">
        <v>0</v>
      </c>
      <c r="CG151" s="172">
        <v>0</v>
      </c>
      <c r="CH151" s="191">
        <v>0</v>
      </c>
      <c r="CI151" s="191">
        <v>0</v>
      </c>
      <c r="CJ151" s="191">
        <v>0</v>
      </c>
      <c r="CK151" s="191">
        <v>224591016</v>
      </c>
      <c r="CL151" s="191"/>
      <c r="CM151" s="191"/>
      <c r="CN151" s="148">
        <f t="shared" ref="CN151:CN174" si="239">+SUM(CB151:CM151)</f>
        <v>224591016</v>
      </c>
      <c r="CO151" s="221">
        <f t="shared" si="167"/>
        <v>0</v>
      </c>
      <c r="CP151" s="221">
        <f t="shared" ref="CP151:CP174" si="240">+AN151-BA151</f>
        <v>0</v>
      </c>
      <c r="CQ151" s="221">
        <f t="shared" ref="CQ151:CQ174" si="241">+BA151-BN151</f>
        <v>0</v>
      </c>
      <c r="CR151" s="221">
        <f t="shared" ref="CR151:CR174" si="242">+BN151-CA151</f>
        <v>15562727426</v>
      </c>
      <c r="CS151" s="221">
        <f t="shared" ref="CS151:CS174" si="243">+CA151-CN151</f>
        <v>212681558</v>
      </c>
      <c r="CT151" s="298">
        <f t="shared" si="163"/>
        <v>1</v>
      </c>
      <c r="CU151" s="298">
        <f t="shared" si="164"/>
        <v>1</v>
      </c>
      <c r="CV151" s="912">
        <f t="shared" si="229"/>
        <v>0.49856631064246371</v>
      </c>
      <c r="CW151" s="884"/>
      <c r="CX151" s="908">
        <f t="shared" ref="CX151:CX174" si="244">+BK151/$BK$150</f>
        <v>0</v>
      </c>
      <c r="CY151" s="884"/>
      <c r="CZ151" s="839"/>
      <c r="DA151" s="839"/>
      <c r="DB151" s="840"/>
      <c r="DC151" s="830">
        <v>16000000000</v>
      </c>
      <c r="DD151" s="830">
        <f t="shared" ref="DD151:DD161" si="245">+DC151-AN151</f>
        <v>0</v>
      </c>
      <c r="DE151" s="830">
        <v>16000000000</v>
      </c>
      <c r="DF151" s="831">
        <f t="shared" ref="DF151:DF161" si="246">+DE151-BA151</f>
        <v>0</v>
      </c>
      <c r="DG151" s="830">
        <v>16000000000</v>
      </c>
      <c r="DH151" s="832">
        <f t="shared" ref="DH151:DH161" si="247">+DG151-BN151</f>
        <v>0</v>
      </c>
      <c r="DI151" s="830">
        <v>437272574</v>
      </c>
      <c r="DJ151" s="831">
        <f t="shared" ref="DJ151:DJ161" si="248">+DI151-CA151</f>
        <v>0</v>
      </c>
      <c r="DK151" s="830">
        <v>224591016</v>
      </c>
      <c r="DL151" s="831">
        <f t="shared" ref="DL151:DL161" si="249">+DK151-CN151</f>
        <v>0</v>
      </c>
      <c r="DM151" s="841"/>
      <c r="DN151" s="158"/>
      <c r="DO151" s="158"/>
      <c r="DP151" s="319">
        <v>0</v>
      </c>
      <c r="DQ151" s="319">
        <f t="shared" ref="DQ151:DQ174" si="250">+DC151-DP151</f>
        <v>16000000000</v>
      </c>
      <c r="DR151" s="319">
        <v>0</v>
      </c>
      <c r="DS151" s="319">
        <f t="shared" ref="DS151:DS174" si="251">+DR151-DG151</f>
        <v>-16000000000</v>
      </c>
      <c r="DT151" s="319">
        <v>0</v>
      </c>
      <c r="DU151" s="319">
        <f t="shared" ref="DU151:DU174" si="252">+DT151-DI151</f>
        <v>-437272574</v>
      </c>
      <c r="DV151" s="319">
        <v>0</v>
      </c>
      <c r="DW151" s="319">
        <f t="shared" ref="DW151:DW174" si="253">+DV151-DK151</f>
        <v>-224591016</v>
      </c>
      <c r="DX151" s="841"/>
    </row>
    <row r="152" spans="1:128" s="146" customFormat="1" ht="72.75" outlineLevel="1" thickBot="1" x14ac:dyDescent="0.3">
      <c r="B152" s="1022" t="str">
        <f t="shared" si="230"/>
        <v>C-122-800-210</v>
      </c>
      <c r="C152" s="185" t="s">
        <v>556</v>
      </c>
      <c r="D152" s="175" t="s">
        <v>417</v>
      </c>
      <c r="E152" s="248" t="s">
        <v>454</v>
      </c>
      <c r="F152" s="163">
        <v>800000000</v>
      </c>
      <c r="G152" s="163"/>
      <c r="H152" s="163"/>
      <c r="I152" s="183"/>
      <c r="J152" s="170"/>
      <c r="K152" s="170"/>
      <c r="L152" s="165"/>
      <c r="M152" s="161"/>
      <c r="N152" s="151"/>
      <c r="O152" s="170">
        <v>91175041</v>
      </c>
      <c r="P152" s="171"/>
      <c r="Q152" s="170"/>
      <c r="R152" s="170"/>
      <c r="S152" s="170"/>
      <c r="T152" s="170"/>
      <c r="U152" s="170"/>
      <c r="V152" s="170"/>
      <c r="W152" s="170"/>
      <c r="X152" s="170"/>
      <c r="Y152" s="170"/>
      <c r="Z152" s="170"/>
      <c r="AA152" s="170"/>
      <c r="AB152" s="170"/>
      <c r="AC152" s="170"/>
      <c r="AD152" s="165"/>
      <c r="AE152" s="160">
        <f t="shared" si="231"/>
        <v>91175041</v>
      </c>
      <c r="AF152" s="163">
        <f t="shared" si="232"/>
        <v>0</v>
      </c>
      <c r="AG152" s="163">
        <v>0</v>
      </c>
      <c r="AH152" s="183"/>
      <c r="AI152" s="160">
        <f>+-AG152+AH152</f>
        <v>0</v>
      </c>
      <c r="AJ152" s="183"/>
      <c r="AK152" s="172">
        <f t="shared" si="233"/>
        <v>708824959</v>
      </c>
      <c r="AL152" s="170"/>
      <c r="AM152" s="172">
        <f t="shared" si="234"/>
        <v>708824959</v>
      </c>
      <c r="AN152" s="172">
        <f t="shared" si="235"/>
        <v>708824959</v>
      </c>
      <c r="AO152" s="166">
        <v>684600434</v>
      </c>
      <c r="AP152" s="183">
        <v>0</v>
      </c>
      <c r="AQ152" s="170">
        <v>0</v>
      </c>
      <c r="AR152" s="170">
        <v>0</v>
      </c>
      <c r="AS152" s="509">
        <v>0</v>
      </c>
      <c r="AT152" s="170">
        <v>0</v>
      </c>
      <c r="AU152" s="170">
        <v>0</v>
      </c>
      <c r="AV152" s="172">
        <v>0</v>
      </c>
      <c r="AW152" s="172">
        <v>24224525</v>
      </c>
      <c r="AX152" s="172">
        <v>0</v>
      </c>
      <c r="AY152" s="173"/>
      <c r="AZ152" s="170"/>
      <c r="BA152" s="437">
        <f t="shared" si="236"/>
        <v>708824959</v>
      </c>
      <c r="BB152" s="163">
        <v>684600434</v>
      </c>
      <c r="BC152" s="183">
        <v>0</v>
      </c>
      <c r="BD152" s="170">
        <v>0</v>
      </c>
      <c r="BE152" s="170">
        <v>0</v>
      </c>
      <c r="BF152" s="170">
        <v>0</v>
      </c>
      <c r="BG152" s="170">
        <v>0</v>
      </c>
      <c r="BH152" s="170">
        <v>0</v>
      </c>
      <c r="BI152" s="170">
        <v>0</v>
      </c>
      <c r="BJ152" s="170">
        <v>0</v>
      </c>
      <c r="BK152" s="172">
        <v>0</v>
      </c>
      <c r="BL152" s="170"/>
      <c r="BM152" s="170"/>
      <c r="BN152" s="166">
        <f t="shared" si="237"/>
        <v>684600434</v>
      </c>
      <c r="BO152" s="223">
        <v>0</v>
      </c>
      <c r="BP152" s="264">
        <v>0</v>
      </c>
      <c r="BQ152" s="223">
        <v>0</v>
      </c>
      <c r="BR152" s="221">
        <v>0</v>
      </c>
      <c r="BS152" s="221">
        <v>0</v>
      </c>
      <c r="BT152" s="221">
        <v>34394103</v>
      </c>
      <c r="BU152" s="221">
        <v>174477638</v>
      </c>
      <c r="BV152" s="183">
        <v>0</v>
      </c>
      <c r="BW152" s="170">
        <v>445079918</v>
      </c>
      <c r="BX152" s="170">
        <v>0</v>
      </c>
      <c r="BY152" s="170">
        <v>0</v>
      </c>
      <c r="BZ152" s="170">
        <v>0</v>
      </c>
      <c r="CA152" s="166">
        <f>+SUM(BO152:BZ152)</f>
        <v>653951659</v>
      </c>
      <c r="CB152" s="163">
        <v>0</v>
      </c>
      <c r="CC152" s="183">
        <v>0</v>
      </c>
      <c r="CD152" s="170">
        <v>0</v>
      </c>
      <c r="CE152" s="170">
        <v>0</v>
      </c>
      <c r="CF152" s="170">
        <v>0</v>
      </c>
      <c r="CG152" s="172">
        <v>34394103</v>
      </c>
      <c r="CH152" s="170">
        <v>174477638</v>
      </c>
      <c r="CI152" s="170">
        <v>0</v>
      </c>
      <c r="CJ152" s="170">
        <v>445079918</v>
      </c>
      <c r="CK152" s="170">
        <v>0</v>
      </c>
      <c r="CL152" s="170"/>
      <c r="CM152" s="170"/>
      <c r="CN152" s="166">
        <f t="shared" si="239"/>
        <v>653951659</v>
      </c>
      <c r="CO152" s="163">
        <f t="shared" ref="CO152:CO174" si="254">+AN152-BA152</f>
        <v>0</v>
      </c>
      <c r="CP152" s="163">
        <f t="shared" si="240"/>
        <v>0</v>
      </c>
      <c r="CQ152" s="221">
        <f t="shared" si="241"/>
        <v>24224525</v>
      </c>
      <c r="CR152" s="163">
        <f t="shared" si="242"/>
        <v>30648775</v>
      </c>
      <c r="CS152" s="163">
        <f t="shared" si="243"/>
        <v>0</v>
      </c>
      <c r="CT152" s="299">
        <f t="shared" ref="CT152:CT176" si="255">IFERROR(BA152/AN152,0)</f>
        <v>1</v>
      </c>
      <c r="CU152" s="299">
        <f t="shared" ref="CU152:CU176" si="256">IFERROR(BN152/AN152,0)</f>
        <v>0.96582439050372093</v>
      </c>
      <c r="CV152" s="912">
        <f t="shared" si="229"/>
        <v>2.1332419540225592E-2</v>
      </c>
      <c r="CW152" s="884"/>
      <c r="CX152" s="908">
        <f t="shared" si="244"/>
        <v>0</v>
      </c>
      <c r="CY152" s="884"/>
      <c r="CZ152" s="839"/>
      <c r="DA152" s="839"/>
      <c r="DB152" s="840"/>
      <c r="DC152" s="830">
        <v>708824959</v>
      </c>
      <c r="DD152" s="830">
        <f t="shared" si="245"/>
        <v>0</v>
      </c>
      <c r="DE152" s="830">
        <v>708824959</v>
      </c>
      <c r="DF152" s="831">
        <f t="shared" si="246"/>
        <v>0</v>
      </c>
      <c r="DG152" s="830">
        <v>684600434</v>
      </c>
      <c r="DH152" s="832">
        <f t="shared" si="247"/>
        <v>0</v>
      </c>
      <c r="DI152" s="830">
        <v>653951659</v>
      </c>
      <c r="DJ152" s="831">
        <f t="shared" si="248"/>
        <v>0</v>
      </c>
      <c r="DK152" s="830">
        <v>653951659</v>
      </c>
      <c r="DL152" s="831">
        <f t="shared" si="249"/>
        <v>0</v>
      </c>
      <c r="DM152" s="833"/>
      <c r="DN152" s="168"/>
      <c r="DO152" s="168"/>
      <c r="DP152" s="319">
        <v>0</v>
      </c>
      <c r="DQ152" s="319">
        <f t="shared" si="250"/>
        <v>708824959</v>
      </c>
      <c r="DR152" s="319">
        <v>0</v>
      </c>
      <c r="DS152" s="319">
        <f t="shared" si="251"/>
        <v>-684600434</v>
      </c>
      <c r="DT152" s="319">
        <v>0</v>
      </c>
      <c r="DU152" s="319">
        <f t="shared" si="252"/>
        <v>-653951659</v>
      </c>
      <c r="DV152" s="319">
        <v>0</v>
      </c>
      <c r="DW152" s="319">
        <f t="shared" si="253"/>
        <v>-653951659</v>
      </c>
      <c r="DX152" s="833"/>
    </row>
    <row r="153" spans="1:128" s="146" customFormat="1" ht="90.75" outlineLevel="1" thickBot="1" x14ac:dyDescent="0.3">
      <c r="B153" s="1022" t="str">
        <f t="shared" si="230"/>
        <v>C-122-800-310</v>
      </c>
      <c r="C153" s="185" t="s">
        <v>679</v>
      </c>
      <c r="D153" s="175">
        <v>10</v>
      </c>
      <c r="E153" s="248" t="s">
        <v>678</v>
      </c>
      <c r="F153" s="163">
        <v>0</v>
      </c>
      <c r="G153" s="163"/>
      <c r="H153" s="163"/>
      <c r="I153" s="183"/>
      <c r="J153" s="170"/>
      <c r="K153" s="170"/>
      <c r="L153" s="165"/>
      <c r="M153" s="161"/>
      <c r="N153" s="151"/>
      <c r="O153" s="188"/>
      <c r="P153" s="170">
        <v>91175041</v>
      </c>
      <c r="Q153" s="170"/>
      <c r="R153" s="170"/>
      <c r="S153" s="170"/>
      <c r="T153" s="170"/>
      <c r="U153" s="170"/>
      <c r="V153" s="170"/>
      <c r="W153" s="170"/>
      <c r="X153" s="170"/>
      <c r="Y153" s="170"/>
      <c r="Z153" s="170"/>
      <c r="AA153" s="170"/>
      <c r="AB153" s="170"/>
      <c r="AC153" s="170"/>
      <c r="AD153" s="165"/>
      <c r="AE153" s="160">
        <f>+G153+I153+K153+M153+O153+Q153+S153+U153+W153+Y153+AA153+AC153</f>
        <v>0</v>
      </c>
      <c r="AF153" s="163">
        <f>+H153+J153+L153+N153+P153+R153+T153+V153+X153+Z153+AB153+AD153</f>
        <v>91175041</v>
      </c>
      <c r="AG153" s="163"/>
      <c r="AH153" s="183"/>
      <c r="AI153" s="160">
        <v>0</v>
      </c>
      <c r="AJ153" s="183"/>
      <c r="AK153" s="172">
        <f t="shared" si="233"/>
        <v>91175041</v>
      </c>
      <c r="AL153" s="170"/>
      <c r="AM153" s="172">
        <f t="shared" si="234"/>
        <v>91175041</v>
      </c>
      <c r="AN153" s="172">
        <f t="shared" si="235"/>
        <v>91175041</v>
      </c>
      <c r="AO153" s="166"/>
      <c r="AP153" s="183"/>
      <c r="AQ153" s="170"/>
      <c r="AR153" s="170"/>
      <c r="AS153" s="509">
        <v>0</v>
      </c>
      <c r="AT153" s="170">
        <v>91175041</v>
      </c>
      <c r="AU153" s="170">
        <v>0</v>
      </c>
      <c r="AV153" s="172">
        <v>0</v>
      </c>
      <c r="AW153" s="172">
        <v>0</v>
      </c>
      <c r="AX153" s="172">
        <v>0</v>
      </c>
      <c r="AY153" s="173"/>
      <c r="AZ153" s="170"/>
      <c r="BA153" s="437">
        <f t="shared" si="236"/>
        <v>91175041</v>
      </c>
      <c r="BB153" s="163"/>
      <c r="BC153" s="183"/>
      <c r="BD153" s="170"/>
      <c r="BE153" s="170"/>
      <c r="BF153" s="170">
        <v>0</v>
      </c>
      <c r="BG153" s="170">
        <v>91175041</v>
      </c>
      <c r="BH153" s="170">
        <v>0</v>
      </c>
      <c r="BI153" s="170">
        <v>0</v>
      </c>
      <c r="BJ153" s="170">
        <v>0</v>
      </c>
      <c r="BK153" s="172">
        <v>0</v>
      </c>
      <c r="BL153" s="170"/>
      <c r="BM153" s="170"/>
      <c r="BN153" s="166">
        <f t="shared" si="237"/>
        <v>91175041</v>
      </c>
      <c r="BO153" s="412">
        <v>0</v>
      </c>
      <c r="BP153" s="414">
        <v>0</v>
      </c>
      <c r="BQ153" s="412">
        <v>0</v>
      </c>
      <c r="BR153" s="147">
        <v>0</v>
      </c>
      <c r="BS153" s="147">
        <v>0</v>
      </c>
      <c r="BT153" s="147">
        <v>0</v>
      </c>
      <c r="BU153" s="221">
        <v>91175041</v>
      </c>
      <c r="BV153" s="183">
        <v>0</v>
      </c>
      <c r="BW153" s="170">
        <v>0</v>
      </c>
      <c r="BX153" s="170">
        <v>0</v>
      </c>
      <c r="BY153" s="170">
        <v>0</v>
      </c>
      <c r="BZ153" s="170">
        <v>0</v>
      </c>
      <c r="CA153" s="166">
        <f>+SUM(BO153:BZ153)</f>
        <v>91175041</v>
      </c>
      <c r="CB153" s="163"/>
      <c r="CC153" s="183"/>
      <c r="CD153" s="170"/>
      <c r="CE153" s="170"/>
      <c r="CF153" s="170">
        <v>0</v>
      </c>
      <c r="CG153" s="172">
        <v>0</v>
      </c>
      <c r="CH153" s="170">
        <v>91175041</v>
      </c>
      <c r="CI153" s="170">
        <v>0</v>
      </c>
      <c r="CJ153" s="170">
        <v>0</v>
      </c>
      <c r="CK153" s="170">
        <v>0</v>
      </c>
      <c r="CL153" s="170"/>
      <c r="CM153" s="170"/>
      <c r="CN153" s="166">
        <f t="shared" si="239"/>
        <v>91175041</v>
      </c>
      <c r="CO153" s="163">
        <f t="shared" si="254"/>
        <v>0</v>
      </c>
      <c r="CP153" s="163">
        <f t="shared" si="240"/>
        <v>0</v>
      </c>
      <c r="CQ153" s="221">
        <f t="shared" si="241"/>
        <v>0</v>
      </c>
      <c r="CR153" s="163">
        <f t="shared" si="242"/>
        <v>0</v>
      </c>
      <c r="CS153" s="163">
        <f t="shared" si="243"/>
        <v>0</v>
      </c>
      <c r="CT153" s="299">
        <f t="shared" si="255"/>
        <v>1</v>
      </c>
      <c r="CU153" s="299">
        <f t="shared" si="256"/>
        <v>1</v>
      </c>
      <c r="CV153" s="912">
        <f t="shared" si="229"/>
        <v>2.8410502383778352E-3</v>
      </c>
      <c r="CW153" s="884"/>
      <c r="CX153" s="908">
        <f t="shared" si="244"/>
        <v>0</v>
      </c>
      <c r="CY153" s="884"/>
      <c r="CZ153" s="839"/>
      <c r="DA153" s="839"/>
      <c r="DB153" s="840"/>
      <c r="DC153" s="830">
        <v>91175041</v>
      </c>
      <c r="DD153" s="830">
        <f t="shared" si="245"/>
        <v>0</v>
      </c>
      <c r="DE153" s="830">
        <v>91175041</v>
      </c>
      <c r="DF153" s="831">
        <f t="shared" si="246"/>
        <v>0</v>
      </c>
      <c r="DG153" s="830">
        <v>91175041</v>
      </c>
      <c r="DH153" s="832">
        <f t="shared" si="247"/>
        <v>0</v>
      </c>
      <c r="DI153" s="830">
        <v>91175041</v>
      </c>
      <c r="DJ153" s="831">
        <f t="shared" si="248"/>
        <v>0</v>
      </c>
      <c r="DK153" s="830">
        <v>91175041</v>
      </c>
      <c r="DL153" s="831">
        <f t="shared" si="249"/>
        <v>0</v>
      </c>
      <c r="DM153" s="833"/>
      <c r="DN153" s="168"/>
      <c r="DO153" s="168"/>
      <c r="DP153" s="319">
        <v>0</v>
      </c>
      <c r="DQ153" s="319">
        <f t="shared" si="250"/>
        <v>91175041</v>
      </c>
      <c r="DR153" s="319">
        <v>0</v>
      </c>
      <c r="DS153" s="319">
        <f t="shared" si="251"/>
        <v>-91175041</v>
      </c>
      <c r="DT153" s="319">
        <v>91175041</v>
      </c>
      <c r="DU153" s="319">
        <f t="shared" si="252"/>
        <v>0</v>
      </c>
      <c r="DV153" s="319">
        <v>91175041</v>
      </c>
      <c r="DW153" s="319">
        <f t="shared" si="253"/>
        <v>0</v>
      </c>
      <c r="DX153" s="833"/>
    </row>
    <row r="154" spans="1:128" s="146" customFormat="1" ht="54.75" customHeight="1" outlineLevel="1" thickBot="1" x14ac:dyDescent="0.3">
      <c r="B154" s="1022" t="str">
        <f t="shared" si="230"/>
        <v>C-213-800-110</v>
      </c>
      <c r="C154" s="185" t="s">
        <v>557</v>
      </c>
      <c r="D154" s="175" t="s">
        <v>417</v>
      </c>
      <c r="E154" s="248" t="s">
        <v>580</v>
      </c>
      <c r="F154" s="163">
        <v>600000000</v>
      </c>
      <c r="G154" s="163"/>
      <c r="H154" s="163"/>
      <c r="I154" s="183"/>
      <c r="J154" s="170"/>
      <c r="K154" s="170"/>
      <c r="L154" s="165"/>
      <c r="M154" s="161"/>
      <c r="N154" s="151"/>
      <c r="O154" s="188"/>
      <c r="P154" s="171"/>
      <c r="Q154" s="170"/>
      <c r="R154" s="170"/>
      <c r="S154" s="170"/>
      <c r="T154" s="170"/>
      <c r="U154" s="170"/>
      <c r="V154" s="170"/>
      <c r="W154" s="170"/>
      <c r="X154" s="170"/>
      <c r="Y154" s="170"/>
      <c r="Z154" s="170"/>
      <c r="AA154" s="170"/>
      <c r="AB154" s="170"/>
      <c r="AC154" s="170"/>
      <c r="AD154" s="165"/>
      <c r="AE154" s="160">
        <f t="shared" si="231"/>
        <v>0</v>
      </c>
      <c r="AF154" s="163">
        <f t="shared" si="232"/>
        <v>0</v>
      </c>
      <c r="AG154" s="163">
        <v>60000000</v>
      </c>
      <c r="AH154" s="183"/>
      <c r="AI154" s="160">
        <f t="shared" ref="AI154:AI159" si="257">+-AG154+AH154</f>
        <v>-60000000</v>
      </c>
      <c r="AJ154" s="183"/>
      <c r="AK154" s="172">
        <f t="shared" si="233"/>
        <v>540000000</v>
      </c>
      <c r="AL154" s="170"/>
      <c r="AM154" s="172">
        <f t="shared" si="234"/>
        <v>539200000</v>
      </c>
      <c r="AN154" s="172">
        <f t="shared" si="235"/>
        <v>540000000</v>
      </c>
      <c r="AO154" s="166">
        <v>364000000</v>
      </c>
      <c r="AP154" s="183">
        <v>0</v>
      </c>
      <c r="AQ154" s="170">
        <v>0</v>
      </c>
      <c r="AR154" s="170">
        <v>175200000</v>
      </c>
      <c r="AS154" s="509">
        <v>0</v>
      </c>
      <c r="AT154" s="170">
        <v>0</v>
      </c>
      <c r="AU154" s="170">
        <v>0</v>
      </c>
      <c r="AV154" s="172">
        <v>0</v>
      </c>
      <c r="AW154" s="172">
        <v>0</v>
      </c>
      <c r="AX154" s="172">
        <v>0</v>
      </c>
      <c r="AY154" s="173"/>
      <c r="AZ154" s="170"/>
      <c r="BA154" s="437">
        <f t="shared" si="236"/>
        <v>539200000</v>
      </c>
      <c r="BB154" s="163">
        <v>0</v>
      </c>
      <c r="BC154" s="183">
        <v>0</v>
      </c>
      <c r="BD154" s="170">
        <v>0</v>
      </c>
      <c r="BE154" s="170">
        <v>364000000</v>
      </c>
      <c r="BF154" s="170">
        <v>0</v>
      </c>
      <c r="BG154" s="170">
        <v>170807628</v>
      </c>
      <c r="BH154" s="170">
        <v>0</v>
      </c>
      <c r="BI154" s="170">
        <v>0</v>
      </c>
      <c r="BJ154" s="170">
        <v>0</v>
      </c>
      <c r="BK154" s="172">
        <v>0</v>
      </c>
      <c r="BL154" s="170"/>
      <c r="BM154" s="170"/>
      <c r="BN154" s="166">
        <f t="shared" si="237"/>
        <v>534807628</v>
      </c>
      <c r="BO154" s="412">
        <v>0</v>
      </c>
      <c r="BP154" s="414">
        <v>0</v>
      </c>
      <c r="BQ154" s="412">
        <v>0</v>
      </c>
      <c r="BR154" s="147">
        <v>0</v>
      </c>
      <c r="BS154" s="147">
        <v>0</v>
      </c>
      <c r="BT154" s="147">
        <v>0</v>
      </c>
      <c r="BU154" s="147">
        <v>0</v>
      </c>
      <c r="BV154" s="183">
        <v>0</v>
      </c>
      <c r="BW154" s="170">
        <v>0</v>
      </c>
      <c r="BX154" s="170">
        <v>0</v>
      </c>
      <c r="BY154" s="170">
        <v>0</v>
      </c>
      <c r="BZ154" s="170">
        <v>0</v>
      </c>
      <c r="CA154" s="166">
        <f t="shared" si="238"/>
        <v>0</v>
      </c>
      <c r="CB154" s="163">
        <v>0</v>
      </c>
      <c r="CC154" s="183">
        <v>0</v>
      </c>
      <c r="CD154" s="170">
        <v>0</v>
      </c>
      <c r="CE154" s="170">
        <v>0</v>
      </c>
      <c r="CF154" s="170">
        <v>0</v>
      </c>
      <c r="CG154" s="172">
        <v>0</v>
      </c>
      <c r="CH154" s="170">
        <v>0</v>
      </c>
      <c r="CI154" s="170">
        <v>0</v>
      </c>
      <c r="CJ154" s="170">
        <v>0</v>
      </c>
      <c r="CK154" s="170">
        <v>0</v>
      </c>
      <c r="CL154" s="170"/>
      <c r="CM154" s="170"/>
      <c r="CN154" s="166">
        <f t="shared" si="239"/>
        <v>0</v>
      </c>
      <c r="CO154" s="163">
        <f t="shared" si="254"/>
        <v>800000</v>
      </c>
      <c r="CP154" s="163">
        <f t="shared" si="240"/>
        <v>800000</v>
      </c>
      <c r="CQ154" s="221">
        <f t="shared" si="241"/>
        <v>4392372</v>
      </c>
      <c r="CR154" s="163">
        <f t="shared" si="242"/>
        <v>534807628</v>
      </c>
      <c r="CS154" s="163">
        <f t="shared" si="243"/>
        <v>0</v>
      </c>
      <c r="CT154" s="299">
        <f t="shared" si="255"/>
        <v>0.99851851851851847</v>
      </c>
      <c r="CU154" s="299">
        <f t="shared" si="256"/>
        <v>0.99038449629629632</v>
      </c>
      <c r="CV154" s="912">
        <f t="shared" si="229"/>
        <v>1.6664816624712947E-2</v>
      </c>
      <c r="CW154" s="884"/>
      <c r="CX154" s="908">
        <f t="shared" si="244"/>
        <v>0</v>
      </c>
      <c r="CY154" s="884"/>
      <c r="CZ154" s="839"/>
      <c r="DA154" s="839"/>
      <c r="DB154" s="840"/>
      <c r="DC154" s="830">
        <v>540000000</v>
      </c>
      <c r="DD154" s="830">
        <f t="shared" si="245"/>
        <v>0</v>
      </c>
      <c r="DE154" s="830">
        <v>539200000</v>
      </c>
      <c r="DF154" s="831">
        <f t="shared" si="246"/>
        <v>0</v>
      </c>
      <c r="DG154" s="830">
        <v>534807628</v>
      </c>
      <c r="DH154" s="832">
        <f t="shared" si="247"/>
        <v>0</v>
      </c>
      <c r="DI154" s="830">
        <v>0</v>
      </c>
      <c r="DJ154" s="831">
        <f t="shared" si="248"/>
        <v>0</v>
      </c>
      <c r="DK154" s="830">
        <v>0</v>
      </c>
      <c r="DL154" s="831">
        <f t="shared" si="249"/>
        <v>0</v>
      </c>
      <c r="DM154" s="833"/>
      <c r="DN154" s="168"/>
      <c r="DO154" s="168"/>
      <c r="DP154" s="319">
        <v>0</v>
      </c>
      <c r="DQ154" s="319">
        <f t="shared" si="250"/>
        <v>540000000</v>
      </c>
      <c r="DR154" s="319">
        <v>0</v>
      </c>
      <c r="DS154" s="319">
        <f t="shared" si="251"/>
        <v>-534807628</v>
      </c>
      <c r="DT154" s="319">
        <v>0</v>
      </c>
      <c r="DU154" s="319">
        <f t="shared" si="252"/>
        <v>0</v>
      </c>
      <c r="DV154" s="319">
        <v>0</v>
      </c>
      <c r="DW154" s="319">
        <f t="shared" si="253"/>
        <v>0</v>
      </c>
      <c r="DX154" s="833"/>
    </row>
    <row r="155" spans="1:128" s="146" customFormat="1" ht="54.75" outlineLevel="1" thickBot="1" x14ac:dyDescent="0.3">
      <c r="B155" s="1022" t="str">
        <f t="shared" si="230"/>
        <v>C-310-1504-110</v>
      </c>
      <c r="C155" s="185" t="s">
        <v>558</v>
      </c>
      <c r="D155" s="175" t="s">
        <v>417</v>
      </c>
      <c r="E155" s="248" t="s">
        <v>581</v>
      </c>
      <c r="F155" s="163">
        <v>500000000</v>
      </c>
      <c r="G155" s="163"/>
      <c r="H155" s="163"/>
      <c r="I155" s="183"/>
      <c r="J155" s="170"/>
      <c r="K155" s="170"/>
      <c r="L155" s="165"/>
      <c r="M155" s="161"/>
      <c r="N155" s="151"/>
      <c r="O155" s="188"/>
      <c r="P155" s="171"/>
      <c r="Q155" s="170"/>
      <c r="R155" s="170"/>
      <c r="S155" s="170"/>
      <c r="T155" s="170"/>
      <c r="U155" s="170"/>
      <c r="V155" s="170"/>
      <c r="W155" s="170"/>
      <c r="X155" s="170"/>
      <c r="Y155" s="170"/>
      <c r="Z155" s="170"/>
      <c r="AA155" s="170"/>
      <c r="AB155" s="170"/>
      <c r="AC155" s="170"/>
      <c r="AD155" s="165"/>
      <c r="AE155" s="160">
        <f t="shared" si="231"/>
        <v>0</v>
      </c>
      <c r="AF155" s="163">
        <f t="shared" si="232"/>
        <v>0</v>
      </c>
      <c r="AG155" s="163">
        <v>50000000</v>
      </c>
      <c r="AH155" s="183"/>
      <c r="AI155" s="160">
        <f t="shared" si="257"/>
        <v>-50000000</v>
      </c>
      <c r="AJ155" s="183"/>
      <c r="AK155" s="172">
        <f t="shared" si="233"/>
        <v>450000000</v>
      </c>
      <c r="AL155" s="170"/>
      <c r="AM155" s="172">
        <f t="shared" si="234"/>
        <v>351999800</v>
      </c>
      <c r="AN155" s="172">
        <f t="shared" si="235"/>
        <v>450000000</v>
      </c>
      <c r="AO155" s="166">
        <v>351999800</v>
      </c>
      <c r="AP155" s="183">
        <v>0</v>
      </c>
      <c r="AQ155" s="170">
        <v>0</v>
      </c>
      <c r="AR155" s="170">
        <v>0</v>
      </c>
      <c r="AS155" s="522">
        <v>0</v>
      </c>
      <c r="AT155" s="170">
        <v>0</v>
      </c>
      <c r="AU155" s="170">
        <v>0</v>
      </c>
      <c r="AV155" s="172">
        <v>0</v>
      </c>
      <c r="AW155" s="172">
        <v>0</v>
      </c>
      <c r="AX155" s="172">
        <v>0</v>
      </c>
      <c r="AY155" s="173"/>
      <c r="AZ155" s="170"/>
      <c r="BA155" s="437">
        <f t="shared" si="236"/>
        <v>351999800</v>
      </c>
      <c r="BB155" s="163">
        <v>0</v>
      </c>
      <c r="BC155" s="183">
        <v>0</v>
      </c>
      <c r="BD155" s="170">
        <v>197219998</v>
      </c>
      <c r="BE155" s="170">
        <v>47300000</v>
      </c>
      <c r="BF155" s="170">
        <v>0</v>
      </c>
      <c r="BG155" s="170">
        <v>0</v>
      </c>
      <c r="BH155" s="170">
        <v>2650343</v>
      </c>
      <c r="BI155" s="170">
        <v>0</v>
      </c>
      <c r="BJ155" s="170">
        <v>3532941</v>
      </c>
      <c r="BK155" s="172">
        <v>2049353</v>
      </c>
      <c r="BL155" s="170"/>
      <c r="BM155" s="170"/>
      <c r="BN155" s="166">
        <f t="shared" si="237"/>
        <v>252752635</v>
      </c>
      <c r="BO155" s="412"/>
      <c r="BP155" s="264"/>
      <c r="BQ155" s="223"/>
      <c r="BR155" s="221">
        <v>183333</v>
      </c>
      <c r="BS155" s="221">
        <v>32359999</v>
      </c>
      <c r="BT155" s="221">
        <v>28300000</v>
      </c>
      <c r="BU155" s="221">
        <v>31050000</v>
      </c>
      <c r="BV155" s="183">
        <v>22800000</v>
      </c>
      <c r="BW155" s="170">
        <v>36450343</v>
      </c>
      <c r="BX155" s="170">
        <v>22800000</v>
      </c>
      <c r="BY155" s="170">
        <v>0</v>
      </c>
      <c r="BZ155" s="170">
        <v>0</v>
      </c>
      <c r="CA155" s="166">
        <f>+SUM(BO155:BZ155)</f>
        <v>173943675</v>
      </c>
      <c r="CB155" s="163">
        <v>0</v>
      </c>
      <c r="CC155" s="183">
        <v>0</v>
      </c>
      <c r="CD155" s="170">
        <v>0</v>
      </c>
      <c r="CE155" s="170">
        <v>183333</v>
      </c>
      <c r="CF155" s="170">
        <v>32359999</v>
      </c>
      <c r="CG155" s="172">
        <v>28300000</v>
      </c>
      <c r="CH155" s="170">
        <v>31050000</v>
      </c>
      <c r="CI155" s="170">
        <v>22800000</v>
      </c>
      <c r="CJ155" s="170">
        <v>36450343</v>
      </c>
      <c r="CK155" s="170">
        <v>22800000</v>
      </c>
      <c r="CL155" s="170"/>
      <c r="CM155" s="170"/>
      <c r="CN155" s="166">
        <f t="shared" si="239"/>
        <v>173943675</v>
      </c>
      <c r="CO155" s="163">
        <f t="shared" si="254"/>
        <v>98000200</v>
      </c>
      <c r="CP155" s="163">
        <f t="shared" si="240"/>
        <v>98000200</v>
      </c>
      <c r="CQ155" s="221">
        <f t="shared" si="241"/>
        <v>99247165</v>
      </c>
      <c r="CR155" s="163">
        <f t="shared" si="242"/>
        <v>78808960</v>
      </c>
      <c r="CS155" s="163">
        <f t="shared" si="243"/>
        <v>0</v>
      </c>
      <c r="CT155" s="299">
        <f t="shared" si="255"/>
        <v>0.78222177777777779</v>
      </c>
      <c r="CU155" s="299">
        <f t="shared" si="256"/>
        <v>0.56167252222222219</v>
      </c>
      <c r="CV155" s="912">
        <f t="shared" si="229"/>
        <v>7.875871796069453E-3</v>
      </c>
      <c r="CW155" s="884"/>
      <c r="CX155" s="908">
        <f t="shared" si="244"/>
        <v>6.8579117096936766E-3</v>
      </c>
      <c r="CY155" s="884"/>
      <c r="CZ155" s="839"/>
      <c r="DA155" s="839"/>
      <c r="DB155" s="840"/>
      <c r="DC155" s="830">
        <v>450000000</v>
      </c>
      <c r="DD155" s="830">
        <f t="shared" si="245"/>
        <v>0</v>
      </c>
      <c r="DE155" s="830">
        <v>351999800</v>
      </c>
      <c r="DF155" s="831">
        <f t="shared" si="246"/>
        <v>0</v>
      </c>
      <c r="DG155" s="830">
        <v>252752635</v>
      </c>
      <c r="DH155" s="832">
        <f t="shared" si="247"/>
        <v>0</v>
      </c>
      <c r="DI155" s="830">
        <v>173943675</v>
      </c>
      <c r="DJ155" s="831">
        <f t="shared" si="248"/>
        <v>0</v>
      </c>
      <c r="DK155" s="830">
        <v>173943675</v>
      </c>
      <c r="DL155" s="831">
        <f t="shared" si="249"/>
        <v>0</v>
      </c>
      <c r="DM155" s="833"/>
      <c r="DN155" s="168"/>
      <c r="DO155" s="168"/>
      <c r="DP155" s="319">
        <v>0</v>
      </c>
      <c r="DQ155" s="319">
        <f t="shared" si="250"/>
        <v>450000000</v>
      </c>
      <c r="DR155" s="319">
        <v>-33033347</v>
      </c>
      <c r="DS155" s="319">
        <f t="shared" si="251"/>
        <v>-285785982</v>
      </c>
      <c r="DT155" s="319">
        <v>31050000</v>
      </c>
      <c r="DU155" s="319">
        <f t="shared" si="252"/>
        <v>-142893675</v>
      </c>
      <c r="DV155" s="319">
        <v>31050000</v>
      </c>
      <c r="DW155" s="319">
        <f t="shared" si="253"/>
        <v>-142893675</v>
      </c>
      <c r="DX155" s="833"/>
    </row>
    <row r="156" spans="1:128" s="146" customFormat="1" ht="54.75" outlineLevel="1" thickBot="1" x14ac:dyDescent="0.3">
      <c r="B156" s="1022" t="str">
        <f t="shared" si="230"/>
        <v>C-310-1504-210</v>
      </c>
      <c r="C156" s="185" t="s">
        <v>559</v>
      </c>
      <c r="D156" s="175" t="s">
        <v>417</v>
      </c>
      <c r="E156" s="248" t="s">
        <v>582</v>
      </c>
      <c r="F156" s="163">
        <v>400000000</v>
      </c>
      <c r="G156" s="163"/>
      <c r="H156" s="163"/>
      <c r="I156" s="183"/>
      <c r="J156" s="170"/>
      <c r="K156" s="170"/>
      <c r="L156" s="165"/>
      <c r="M156" s="161"/>
      <c r="N156" s="151"/>
      <c r="O156" s="188"/>
      <c r="P156" s="171"/>
      <c r="Q156" s="170"/>
      <c r="R156" s="170"/>
      <c r="S156" s="170"/>
      <c r="T156" s="170"/>
      <c r="U156" s="170"/>
      <c r="V156" s="170"/>
      <c r="W156" s="170"/>
      <c r="X156" s="170"/>
      <c r="Y156" s="170"/>
      <c r="Z156" s="170"/>
      <c r="AA156" s="170"/>
      <c r="AB156" s="170"/>
      <c r="AC156" s="170"/>
      <c r="AD156" s="165"/>
      <c r="AE156" s="160">
        <f t="shared" si="231"/>
        <v>0</v>
      </c>
      <c r="AF156" s="163">
        <f t="shared" si="232"/>
        <v>0</v>
      </c>
      <c r="AG156" s="163">
        <v>50000000</v>
      </c>
      <c r="AH156" s="183"/>
      <c r="AI156" s="160">
        <f t="shared" si="257"/>
        <v>-50000000</v>
      </c>
      <c r="AJ156" s="183"/>
      <c r="AK156" s="172">
        <f t="shared" si="233"/>
        <v>350000000</v>
      </c>
      <c r="AL156" s="170"/>
      <c r="AM156" s="172">
        <f t="shared" si="234"/>
        <v>287986667</v>
      </c>
      <c r="AN156" s="172">
        <f t="shared" si="235"/>
        <v>350000000</v>
      </c>
      <c r="AO156" s="166">
        <v>182000000</v>
      </c>
      <c r="AP156" s="183">
        <v>0</v>
      </c>
      <c r="AQ156" s="170">
        <v>0</v>
      </c>
      <c r="AR156" s="170">
        <v>0</v>
      </c>
      <c r="AS156" s="172">
        <v>0</v>
      </c>
      <c r="AT156" s="170">
        <v>0</v>
      </c>
      <c r="AU156" s="857">
        <v>52186667</v>
      </c>
      <c r="AV156" s="172">
        <v>0</v>
      </c>
      <c r="AW156" s="172">
        <v>0</v>
      </c>
      <c r="AX156" s="172">
        <v>53800000</v>
      </c>
      <c r="AY156" s="173"/>
      <c r="AZ156" s="170"/>
      <c r="BA156" s="437">
        <f t="shared" si="236"/>
        <v>287986667</v>
      </c>
      <c r="BB156" s="163">
        <v>0</v>
      </c>
      <c r="BC156" s="183">
        <v>0</v>
      </c>
      <c r="BD156" s="170">
        <v>122866666</v>
      </c>
      <c r="BE156" s="170">
        <v>0</v>
      </c>
      <c r="BF156" s="170">
        <v>0</v>
      </c>
      <c r="BG156" s="170">
        <v>0</v>
      </c>
      <c r="BH156" s="170">
        <v>0</v>
      </c>
      <c r="BI156" s="170">
        <v>79138039</v>
      </c>
      <c r="BJ156" s="170">
        <v>1297603</v>
      </c>
      <c r="BK156" s="172">
        <v>1605882</v>
      </c>
      <c r="BL156" s="170"/>
      <c r="BM156" s="170"/>
      <c r="BN156" s="166">
        <f t="shared" si="237"/>
        <v>204908190</v>
      </c>
      <c r="BO156" s="412">
        <v>0</v>
      </c>
      <c r="BP156" s="264">
        <v>0</v>
      </c>
      <c r="BQ156" s="223">
        <v>0</v>
      </c>
      <c r="BR156" s="221">
        <v>0</v>
      </c>
      <c r="BS156" s="221">
        <v>16466666</v>
      </c>
      <c r="BT156" s="221">
        <v>15200000</v>
      </c>
      <c r="BU156" s="221">
        <v>15200000</v>
      </c>
      <c r="BV156" s="183">
        <v>15200000</v>
      </c>
      <c r="BW156" s="170">
        <v>19401961</v>
      </c>
      <c r="BX156" s="170">
        <v>40198387</v>
      </c>
      <c r="BY156" s="170">
        <v>0</v>
      </c>
      <c r="BZ156" s="170">
        <v>0</v>
      </c>
      <c r="CA156" s="166">
        <f t="shared" si="238"/>
        <v>121667014</v>
      </c>
      <c r="CB156" s="163">
        <v>0</v>
      </c>
      <c r="CC156" s="183">
        <v>0</v>
      </c>
      <c r="CD156" s="170">
        <v>0</v>
      </c>
      <c r="CE156" s="170">
        <v>0</v>
      </c>
      <c r="CF156" s="170">
        <v>16466666</v>
      </c>
      <c r="CG156" s="172">
        <v>15200000</v>
      </c>
      <c r="CH156" s="170">
        <v>15200000</v>
      </c>
      <c r="CI156" s="170">
        <v>15200000</v>
      </c>
      <c r="CJ156" s="170">
        <v>19401961</v>
      </c>
      <c r="CK156" s="170">
        <v>40198387</v>
      </c>
      <c r="CL156" s="170"/>
      <c r="CM156" s="170"/>
      <c r="CN156" s="166">
        <f t="shared" si="239"/>
        <v>121667014</v>
      </c>
      <c r="CO156" s="163">
        <f t="shared" si="254"/>
        <v>62013333</v>
      </c>
      <c r="CP156" s="163">
        <f t="shared" si="240"/>
        <v>62013333</v>
      </c>
      <c r="CQ156" s="221">
        <f t="shared" si="241"/>
        <v>83078477</v>
      </c>
      <c r="CR156" s="163">
        <f t="shared" si="242"/>
        <v>83241176</v>
      </c>
      <c r="CS156" s="163">
        <f t="shared" si="243"/>
        <v>0</v>
      </c>
      <c r="CT156" s="299">
        <f t="shared" si="255"/>
        <v>0.82281904857142862</v>
      </c>
      <c r="CU156" s="299">
        <f t="shared" si="256"/>
        <v>0.58545197142857142</v>
      </c>
      <c r="CV156" s="912">
        <f t="shared" si="229"/>
        <v>6.3850200192953109E-3</v>
      </c>
      <c r="CW156" s="884"/>
      <c r="CX156" s="908">
        <f t="shared" si="244"/>
        <v>5.3738896969854882E-3</v>
      </c>
      <c r="CY156" s="884"/>
      <c r="CZ156" s="839"/>
      <c r="DA156" s="839"/>
      <c r="DB156" s="840"/>
      <c r="DC156" s="830">
        <v>350000000</v>
      </c>
      <c r="DD156" s="830">
        <f t="shared" si="245"/>
        <v>0</v>
      </c>
      <c r="DE156" s="830">
        <v>287986667</v>
      </c>
      <c r="DF156" s="831">
        <f t="shared" si="246"/>
        <v>0</v>
      </c>
      <c r="DG156" s="830">
        <v>204908190</v>
      </c>
      <c r="DH156" s="832">
        <f t="shared" si="247"/>
        <v>0</v>
      </c>
      <c r="DI156" s="830">
        <v>121667014</v>
      </c>
      <c r="DJ156" s="831">
        <f t="shared" si="248"/>
        <v>0</v>
      </c>
      <c r="DK156" s="830">
        <v>121667014</v>
      </c>
      <c r="DL156" s="831">
        <f t="shared" si="249"/>
        <v>0</v>
      </c>
      <c r="DM156" s="834"/>
      <c r="DN156" s="168"/>
      <c r="DO156" s="168"/>
      <c r="DP156" s="319">
        <v>60900000</v>
      </c>
      <c r="DQ156" s="319">
        <f t="shared" si="250"/>
        <v>289100000</v>
      </c>
      <c r="DR156" s="319">
        <v>0</v>
      </c>
      <c r="DS156" s="319">
        <f t="shared" si="251"/>
        <v>-204908190</v>
      </c>
      <c r="DT156" s="319">
        <v>15200000</v>
      </c>
      <c r="DU156" s="319">
        <f t="shared" si="252"/>
        <v>-106467014</v>
      </c>
      <c r="DV156" s="319">
        <v>15200000</v>
      </c>
      <c r="DW156" s="319">
        <f t="shared" si="253"/>
        <v>-106467014</v>
      </c>
      <c r="DX156" s="833"/>
    </row>
    <row r="157" spans="1:128" s="146" customFormat="1" ht="54.75" outlineLevel="1" thickBot="1" x14ac:dyDescent="0.3">
      <c r="B157" s="1022" t="str">
        <f t="shared" si="230"/>
        <v>C-310-1507-110</v>
      </c>
      <c r="C157" s="185" t="s">
        <v>560</v>
      </c>
      <c r="D157" s="175" t="s">
        <v>417</v>
      </c>
      <c r="E157" s="248" t="s">
        <v>583</v>
      </c>
      <c r="F157" s="163">
        <v>600000000</v>
      </c>
      <c r="G157" s="163"/>
      <c r="H157" s="163"/>
      <c r="I157" s="183"/>
      <c r="J157" s="170"/>
      <c r="K157" s="170"/>
      <c r="L157" s="165"/>
      <c r="M157" s="161"/>
      <c r="N157" s="151"/>
      <c r="O157" s="188"/>
      <c r="P157" s="171"/>
      <c r="Q157" s="170"/>
      <c r="R157" s="170"/>
      <c r="S157" s="170"/>
      <c r="T157" s="170"/>
      <c r="U157" s="170"/>
      <c r="V157" s="170"/>
      <c r="W157" s="170"/>
      <c r="X157" s="170"/>
      <c r="Y157" s="170"/>
      <c r="Z157" s="170"/>
      <c r="AA157" s="170"/>
      <c r="AB157" s="170"/>
      <c r="AC157" s="170"/>
      <c r="AD157" s="165"/>
      <c r="AE157" s="160">
        <f t="shared" si="231"/>
        <v>0</v>
      </c>
      <c r="AF157" s="163">
        <f t="shared" si="232"/>
        <v>0</v>
      </c>
      <c r="AG157" s="163">
        <v>100000000</v>
      </c>
      <c r="AH157" s="183"/>
      <c r="AI157" s="160">
        <f t="shared" si="257"/>
        <v>-100000000</v>
      </c>
      <c r="AJ157" s="183"/>
      <c r="AK157" s="172">
        <f t="shared" si="233"/>
        <v>500000000</v>
      </c>
      <c r="AL157" s="170"/>
      <c r="AM157" s="172">
        <f t="shared" si="234"/>
        <v>500000000</v>
      </c>
      <c r="AN157" s="172">
        <f t="shared" si="235"/>
        <v>500000000</v>
      </c>
      <c r="AO157" s="166">
        <v>40000000</v>
      </c>
      <c r="AP157" s="183">
        <v>240568913</v>
      </c>
      <c r="AQ157" s="170">
        <v>0</v>
      </c>
      <c r="AR157" s="170">
        <v>0</v>
      </c>
      <c r="AS157" s="172">
        <v>219166668</v>
      </c>
      <c r="AT157" s="170">
        <v>0</v>
      </c>
      <c r="AU157" s="170">
        <v>0</v>
      </c>
      <c r="AV157" s="172">
        <v>264419</v>
      </c>
      <c r="AW157" s="172">
        <v>0</v>
      </c>
      <c r="AX157" s="172">
        <v>0</v>
      </c>
      <c r="AY157" s="173"/>
      <c r="AZ157" s="170"/>
      <c r="BA157" s="437">
        <f t="shared" si="236"/>
        <v>500000000</v>
      </c>
      <c r="BB157" s="163">
        <v>0</v>
      </c>
      <c r="BC157" s="183">
        <v>41000000</v>
      </c>
      <c r="BD157" s="170">
        <v>174333332</v>
      </c>
      <c r="BE157" s="170">
        <v>42212353</v>
      </c>
      <c r="BF157" s="170">
        <v>199166668</v>
      </c>
      <c r="BG157" s="170">
        <v>6077997</v>
      </c>
      <c r="BH157" s="170">
        <v>2290072</v>
      </c>
      <c r="BI157" s="170">
        <v>15487351</v>
      </c>
      <c r="BJ157" s="170">
        <v>5221530</v>
      </c>
      <c r="BK157" s="172">
        <v>1321316</v>
      </c>
      <c r="BL157" s="170"/>
      <c r="BM157" s="170"/>
      <c r="BN157" s="166">
        <f t="shared" si="237"/>
        <v>487110619</v>
      </c>
      <c r="BO157" s="412">
        <v>0</v>
      </c>
      <c r="BP157" s="264">
        <v>1000000</v>
      </c>
      <c r="BQ157" s="223">
        <v>0</v>
      </c>
      <c r="BR157" s="221">
        <v>4938628</v>
      </c>
      <c r="BS157" s="221">
        <v>24107059</v>
      </c>
      <c r="BT157" s="221">
        <v>27142950</v>
      </c>
      <c r="BU157" s="221">
        <v>33099324</v>
      </c>
      <c r="BV157" s="183">
        <v>44963464</v>
      </c>
      <c r="BW157" s="170">
        <v>23649193</v>
      </c>
      <c r="BX157" s="170">
        <v>93599635</v>
      </c>
      <c r="BY157" s="170">
        <v>0</v>
      </c>
      <c r="BZ157" s="170">
        <v>0</v>
      </c>
      <c r="CA157" s="166">
        <f t="shared" si="238"/>
        <v>252500253</v>
      </c>
      <c r="CB157" s="163">
        <v>0</v>
      </c>
      <c r="CC157" s="183">
        <v>1000000</v>
      </c>
      <c r="CD157" s="170">
        <v>0</v>
      </c>
      <c r="CE157" s="170">
        <v>4938628</v>
      </c>
      <c r="CF157" s="170">
        <v>24107059</v>
      </c>
      <c r="CG157" s="172">
        <v>27142950</v>
      </c>
      <c r="CH157" s="170">
        <v>33099324</v>
      </c>
      <c r="CI157" s="170">
        <v>44963464</v>
      </c>
      <c r="CJ157" s="170">
        <v>21871721</v>
      </c>
      <c r="CK157" s="170">
        <v>92333439</v>
      </c>
      <c r="CL157" s="170"/>
      <c r="CM157" s="170"/>
      <c r="CN157" s="166">
        <f t="shared" si="239"/>
        <v>249456585</v>
      </c>
      <c r="CO157" s="163">
        <f t="shared" si="254"/>
        <v>0</v>
      </c>
      <c r="CP157" s="163">
        <f t="shared" si="240"/>
        <v>0</v>
      </c>
      <c r="CQ157" s="221">
        <f t="shared" si="241"/>
        <v>12889381</v>
      </c>
      <c r="CR157" s="163">
        <f t="shared" si="242"/>
        <v>234610366</v>
      </c>
      <c r="CS157" s="163">
        <f t="shared" si="243"/>
        <v>3043668</v>
      </c>
      <c r="CT157" s="299">
        <f t="shared" si="255"/>
        <v>1</v>
      </c>
      <c r="CU157" s="299">
        <f t="shared" si="256"/>
        <v>0.97422123800000004</v>
      </c>
      <c r="CV157" s="912">
        <f t="shared" si="229"/>
        <v>1.5178559011849798E-2</v>
      </c>
      <c r="CW157" s="884"/>
      <c r="CX157" s="908">
        <f t="shared" si="244"/>
        <v>4.4216240289523621E-3</v>
      </c>
      <c r="CY157" s="884"/>
      <c r="CZ157" s="839"/>
      <c r="DA157" s="839"/>
      <c r="DB157" s="840"/>
      <c r="DC157" s="830">
        <v>500000000</v>
      </c>
      <c r="DD157" s="830">
        <f t="shared" si="245"/>
        <v>0</v>
      </c>
      <c r="DE157" s="830">
        <v>500000000</v>
      </c>
      <c r="DF157" s="831">
        <f t="shared" si="246"/>
        <v>0</v>
      </c>
      <c r="DG157" s="830">
        <v>487110619</v>
      </c>
      <c r="DH157" s="832">
        <f t="shared" si="247"/>
        <v>0</v>
      </c>
      <c r="DI157" s="830">
        <v>252500253</v>
      </c>
      <c r="DJ157" s="831">
        <f t="shared" si="248"/>
        <v>0</v>
      </c>
      <c r="DK157" s="830">
        <v>249456585</v>
      </c>
      <c r="DL157" s="831">
        <f t="shared" si="249"/>
        <v>0</v>
      </c>
      <c r="DM157" s="833"/>
      <c r="DN157" s="168"/>
      <c r="DO157" s="168"/>
      <c r="DP157" s="319">
        <v>0</v>
      </c>
      <c r="DQ157" s="319">
        <f t="shared" si="250"/>
        <v>500000000</v>
      </c>
      <c r="DR157" s="319">
        <v>2584883</v>
      </c>
      <c r="DS157" s="319">
        <f t="shared" si="251"/>
        <v>-484525736</v>
      </c>
      <c r="DT157" s="319">
        <v>33099324</v>
      </c>
      <c r="DU157" s="319">
        <f t="shared" si="252"/>
        <v>-219400929</v>
      </c>
      <c r="DV157" s="319">
        <v>33099324</v>
      </c>
      <c r="DW157" s="319">
        <f t="shared" si="253"/>
        <v>-216357261</v>
      </c>
      <c r="DX157" s="833"/>
    </row>
    <row r="158" spans="1:128" s="146" customFormat="1" ht="36.75" outlineLevel="1" thickBot="1" x14ac:dyDescent="0.3">
      <c r="B158" s="1022" t="str">
        <f t="shared" si="230"/>
        <v>C-310-1507-3-0-210</v>
      </c>
      <c r="C158" s="185" t="s">
        <v>561</v>
      </c>
      <c r="D158" s="175" t="s">
        <v>417</v>
      </c>
      <c r="E158" s="248" t="s">
        <v>584</v>
      </c>
      <c r="F158" s="163">
        <v>800000000</v>
      </c>
      <c r="G158" s="163"/>
      <c r="H158" s="163"/>
      <c r="I158" s="183"/>
      <c r="J158" s="170"/>
      <c r="K158" s="170"/>
      <c r="L158" s="165"/>
      <c r="M158" s="152"/>
      <c r="N158" s="151"/>
      <c r="O158" s="188"/>
      <c r="P158" s="171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65"/>
      <c r="AE158" s="160">
        <f t="shared" si="231"/>
        <v>0</v>
      </c>
      <c r="AF158" s="163">
        <f t="shared" si="232"/>
        <v>0</v>
      </c>
      <c r="AG158" s="163">
        <v>118000000</v>
      </c>
      <c r="AH158" s="183"/>
      <c r="AI158" s="160">
        <f t="shared" si="257"/>
        <v>-118000000</v>
      </c>
      <c r="AJ158" s="183"/>
      <c r="AK158" s="172">
        <f t="shared" si="233"/>
        <v>682000000</v>
      </c>
      <c r="AL158" s="170"/>
      <c r="AM158" s="172">
        <f t="shared" si="234"/>
        <v>657707792</v>
      </c>
      <c r="AN158" s="172">
        <f t="shared" si="235"/>
        <v>682000000</v>
      </c>
      <c r="AO158" s="166">
        <v>0</v>
      </c>
      <c r="AP158" s="183">
        <v>175000000</v>
      </c>
      <c r="AQ158" s="170">
        <v>0</v>
      </c>
      <c r="AR158" s="170">
        <v>446407792</v>
      </c>
      <c r="AS158" s="172">
        <v>36300000</v>
      </c>
      <c r="AT158" s="170">
        <v>0</v>
      </c>
      <c r="AU158" s="170">
        <v>0</v>
      </c>
      <c r="AV158" s="172">
        <v>0</v>
      </c>
      <c r="AW158" s="172">
        <v>0</v>
      </c>
      <c r="AX158" s="172">
        <v>0</v>
      </c>
      <c r="AY158" s="173"/>
      <c r="AZ158" s="170"/>
      <c r="BA158" s="437">
        <f t="shared" si="236"/>
        <v>657707792</v>
      </c>
      <c r="BB158" s="163"/>
      <c r="BC158" s="183"/>
      <c r="BD158" s="170"/>
      <c r="BE158" s="170">
        <v>401407792</v>
      </c>
      <c r="BF158" s="170">
        <v>45000000</v>
      </c>
      <c r="BG158" s="170">
        <v>36300000</v>
      </c>
      <c r="BH158" s="170">
        <v>175000000</v>
      </c>
      <c r="BI158" s="170">
        <v>0</v>
      </c>
      <c r="BJ158" s="170">
        <v>0</v>
      </c>
      <c r="BK158" s="172">
        <v>0</v>
      </c>
      <c r="BL158" s="170"/>
      <c r="BM158" s="170"/>
      <c r="BN158" s="166">
        <f t="shared" si="237"/>
        <v>657707792</v>
      </c>
      <c r="BO158" s="412">
        <v>0</v>
      </c>
      <c r="BP158" s="264">
        <v>0</v>
      </c>
      <c r="BQ158" s="223">
        <v>0</v>
      </c>
      <c r="BR158" s="221">
        <v>0</v>
      </c>
      <c r="BS158" s="221">
        <v>72384464</v>
      </c>
      <c r="BT158" s="221">
        <v>82384464</v>
      </c>
      <c r="BU158" s="221">
        <v>72384464</v>
      </c>
      <c r="BV158" s="183">
        <v>96184464</v>
      </c>
      <c r="BW158" s="170">
        <v>127250249</v>
      </c>
      <c r="BX158" s="170">
        <v>39485472</v>
      </c>
      <c r="BY158" s="170">
        <v>0</v>
      </c>
      <c r="BZ158" s="170">
        <v>0</v>
      </c>
      <c r="CA158" s="166">
        <f t="shared" si="238"/>
        <v>490073577</v>
      </c>
      <c r="CB158" s="163">
        <v>0</v>
      </c>
      <c r="CC158" s="183">
        <v>0</v>
      </c>
      <c r="CD158" s="170">
        <v>0</v>
      </c>
      <c r="CE158" s="170">
        <v>0</v>
      </c>
      <c r="CF158" s="170">
        <v>72384464</v>
      </c>
      <c r="CG158" s="172">
        <v>82384464</v>
      </c>
      <c r="CH158" s="170">
        <v>72384464</v>
      </c>
      <c r="CI158" s="170">
        <v>96184464</v>
      </c>
      <c r="CJ158" s="170">
        <v>127250249</v>
      </c>
      <c r="CK158" s="170">
        <v>0</v>
      </c>
      <c r="CL158" s="170"/>
      <c r="CM158" s="170"/>
      <c r="CN158" s="166">
        <f t="shared" si="239"/>
        <v>450588105</v>
      </c>
      <c r="CO158" s="163">
        <f t="shared" si="254"/>
        <v>24292208</v>
      </c>
      <c r="CP158" s="163">
        <f t="shared" si="240"/>
        <v>24292208</v>
      </c>
      <c r="CQ158" s="221">
        <f t="shared" si="241"/>
        <v>0</v>
      </c>
      <c r="CR158" s="163">
        <f t="shared" si="242"/>
        <v>167634215</v>
      </c>
      <c r="CS158" s="163">
        <f t="shared" si="243"/>
        <v>39485472</v>
      </c>
      <c r="CT158" s="299">
        <f t="shared" si="255"/>
        <v>0.964380926686217</v>
      </c>
      <c r="CU158" s="299">
        <f t="shared" si="256"/>
        <v>0.964380926686217</v>
      </c>
      <c r="CV158" s="912">
        <f t="shared" si="229"/>
        <v>2.0494434208640055E-2</v>
      </c>
      <c r="CW158" s="884"/>
      <c r="CX158" s="908">
        <f t="shared" si="244"/>
        <v>0</v>
      </c>
      <c r="CY158" s="884"/>
      <c r="CZ158" s="839"/>
      <c r="DA158" s="839"/>
      <c r="DB158" s="840"/>
      <c r="DC158" s="830">
        <v>682000000</v>
      </c>
      <c r="DD158" s="830">
        <f t="shared" si="245"/>
        <v>0</v>
      </c>
      <c r="DE158" s="830">
        <v>657707792</v>
      </c>
      <c r="DF158" s="831">
        <f t="shared" si="246"/>
        <v>0</v>
      </c>
      <c r="DG158" s="830">
        <v>657707792</v>
      </c>
      <c r="DH158" s="832">
        <f t="shared" si="247"/>
        <v>0</v>
      </c>
      <c r="DI158" s="830">
        <v>490073577</v>
      </c>
      <c r="DJ158" s="831">
        <f t="shared" si="248"/>
        <v>0</v>
      </c>
      <c r="DK158" s="830">
        <v>450588105</v>
      </c>
      <c r="DL158" s="831">
        <f t="shared" si="249"/>
        <v>0</v>
      </c>
      <c r="DM158" s="833"/>
      <c r="DN158" s="168"/>
      <c r="DO158" s="168"/>
      <c r="DP158" s="319">
        <v>665407792</v>
      </c>
      <c r="DQ158" s="319">
        <f t="shared" si="250"/>
        <v>16592208</v>
      </c>
      <c r="DR158" s="319">
        <v>658624792</v>
      </c>
      <c r="DS158" s="319">
        <f t="shared" si="251"/>
        <v>917000</v>
      </c>
      <c r="DT158" s="319">
        <v>227153392</v>
      </c>
      <c r="DU158" s="319">
        <f t="shared" si="252"/>
        <v>-262920185</v>
      </c>
      <c r="DV158" s="319">
        <v>227153392</v>
      </c>
      <c r="DW158" s="319">
        <f t="shared" si="253"/>
        <v>-223434713</v>
      </c>
      <c r="DX158" s="833"/>
    </row>
    <row r="159" spans="1:128" s="157" customFormat="1" ht="36.75" outlineLevel="1" thickBot="1" x14ac:dyDescent="0.3">
      <c r="A159" s="146"/>
      <c r="B159" s="1022" t="str">
        <f t="shared" si="230"/>
        <v>C-310-1507-3-0-310</v>
      </c>
      <c r="C159" s="185" t="s">
        <v>562</v>
      </c>
      <c r="D159" s="175" t="s">
        <v>417</v>
      </c>
      <c r="E159" s="248" t="s">
        <v>585</v>
      </c>
      <c r="F159" s="163">
        <v>1200000000</v>
      </c>
      <c r="G159" s="154"/>
      <c r="H159" s="154"/>
      <c r="I159" s="188"/>
      <c r="J159" s="171"/>
      <c r="K159" s="171"/>
      <c r="L159" s="155"/>
      <c r="M159" s="152"/>
      <c r="N159" s="151"/>
      <c r="O159" s="183">
        <v>124877300</v>
      </c>
      <c r="P159" s="170"/>
      <c r="Q159" s="171"/>
      <c r="R159" s="171"/>
      <c r="S159" s="171"/>
      <c r="T159" s="171"/>
      <c r="U159" s="171"/>
      <c r="V159" s="171"/>
      <c r="W159" s="171"/>
      <c r="X159" s="171"/>
      <c r="Y159" s="171"/>
      <c r="Z159" s="171"/>
      <c r="AA159" s="171"/>
      <c r="AB159" s="171"/>
      <c r="AC159" s="171"/>
      <c r="AD159" s="155"/>
      <c r="AE159" s="160">
        <f t="shared" ref="AE159:AF161" si="258">+G159+I159+K159+M159+O159+Q159+S159+U159+W159+Y159+AA159+AC159</f>
        <v>124877300</v>
      </c>
      <c r="AF159" s="163">
        <f t="shared" si="258"/>
        <v>0</v>
      </c>
      <c r="AG159" s="163">
        <v>88000000</v>
      </c>
      <c r="AH159" s="188"/>
      <c r="AI159" s="160">
        <f t="shared" si="257"/>
        <v>-88000000</v>
      </c>
      <c r="AJ159" s="188"/>
      <c r="AK159" s="170">
        <f t="shared" si="233"/>
        <v>987122700</v>
      </c>
      <c r="AL159" s="171"/>
      <c r="AM159" s="172">
        <f t="shared" si="234"/>
        <v>865027000</v>
      </c>
      <c r="AN159" s="170">
        <f t="shared" si="235"/>
        <v>987122700</v>
      </c>
      <c r="AO159" s="166">
        <v>326269351</v>
      </c>
      <c r="AP159" s="183">
        <v>218722667</v>
      </c>
      <c r="AQ159" s="170">
        <v>87497401</v>
      </c>
      <c r="AR159" s="170">
        <v>43406254</v>
      </c>
      <c r="AS159" s="172">
        <v>19666335</v>
      </c>
      <c r="AT159" s="170">
        <v>1820000</v>
      </c>
      <c r="AU159" s="170">
        <v>55000000</v>
      </c>
      <c r="AV159" s="172">
        <v>2644992</v>
      </c>
      <c r="AW159" s="172">
        <v>70000000</v>
      </c>
      <c r="AX159" s="172">
        <v>40000000</v>
      </c>
      <c r="AY159" s="170"/>
      <c r="AZ159" s="170"/>
      <c r="BA159" s="437">
        <f t="shared" si="236"/>
        <v>865027000</v>
      </c>
      <c r="BB159" s="163">
        <v>2586800</v>
      </c>
      <c r="BC159" s="183">
        <v>196959106</v>
      </c>
      <c r="BD159" s="170">
        <v>59026821</v>
      </c>
      <c r="BE159" s="170">
        <v>240334470</v>
      </c>
      <c r="BF159" s="170">
        <v>83790829</v>
      </c>
      <c r="BG159" s="170">
        <v>21794349</v>
      </c>
      <c r="BH159" s="170">
        <v>19055174</v>
      </c>
      <c r="BI159" s="170">
        <v>74267815</v>
      </c>
      <c r="BJ159" s="170">
        <v>34786347</v>
      </c>
      <c r="BK159" s="172">
        <v>17906575</v>
      </c>
      <c r="BL159" s="170"/>
      <c r="BM159" s="170"/>
      <c r="BN159" s="166">
        <f t="shared" si="237"/>
        <v>750508286</v>
      </c>
      <c r="BO159" s="412">
        <v>0</v>
      </c>
      <c r="BP159" s="264">
        <v>6086800</v>
      </c>
      <c r="BQ159" s="223">
        <v>21689146</v>
      </c>
      <c r="BR159" s="221">
        <v>32648647</v>
      </c>
      <c r="BS159" s="221">
        <v>113591259</v>
      </c>
      <c r="BT159" s="221">
        <v>51237240</v>
      </c>
      <c r="BU159" s="221">
        <v>65620799</v>
      </c>
      <c r="BV159" s="183">
        <v>55062559</v>
      </c>
      <c r="BW159" s="171">
        <v>172670474</v>
      </c>
      <c r="BX159" s="171">
        <v>90225689</v>
      </c>
      <c r="BY159" s="171">
        <v>0</v>
      </c>
      <c r="BZ159" s="171">
        <v>0</v>
      </c>
      <c r="CA159" s="156">
        <f t="shared" si="238"/>
        <v>608832613</v>
      </c>
      <c r="CB159" s="154">
        <v>0</v>
      </c>
      <c r="CC159" s="183">
        <v>6086800</v>
      </c>
      <c r="CD159" s="171">
        <v>21689146</v>
      </c>
      <c r="CE159" s="171">
        <v>30387501</v>
      </c>
      <c r="CF159" s="171">
        <v>112377641</v>
      </c>
      <c r="CG159" s="172">
        <v>53451416</v>
      </c>
      <c r="CH159" s="171">
        <v>66881387</v>
      </c>
      <c r="CI159" s="171">
        <v>55062559</v>
      </c>
      <c r="CJ159" s="171">
        <v>165162217</v>
      </c>
      <c r="CK159" s="171">
        <v>84210262</v>
      </c>
      <c r="CL159" s="171"/>
      <c r="CM159" s="171"/>
      <c r="CN159" s="156">
        <f t="shared" si="239"/>
        <v>595308929</v>
      </c>
      <c r="CO159" s="163">
        <f t="shared" si="254"/>
        <v>122095700</v>
      </c>
      <c r="CP159" s="163">
        <f t="shared" si="240"/>
        <v>122095700</v>
      </c>
      <c r="CQ159" s="221">
        <f t="shared" si="241"/>
        <v>114518714</v>
      </c>
      <c r="CR159" s="163">
        <f t="shared" si="242"/>
        <v>141675673</v>
      </c>
      <c r="CS159" s="163">
        <f t="shared" si="243"/>
        <v>13523684</v>
      </c>
      <c r="CT159" s="299">
        <f t="shared" si="255"/>
        <v>0.87631152641915744</v>
      </c>
      <c r="CU159" s="299">
        <f t="shared" si="256"/>
        <v>0.76029888280352587</v>
      </c>
      <c r="CV159" s="912">
        <f t="shared" si="229"/>
        <v>2.3386134203601187E-2</v>
      </c>
      <c r="CW159" s="884"/>
      <c r="CX159" s="908">
        <f t="shared" si="244"/>
        <v>5.9922185378999147E-2</v>
      </c>
      <c r="CY159" s="884"/>
      <c r="CZ159" s="839"/>
      <c r="DA159" s="839"/>
      <c r="DB159" s="840"/>
      <c r="DC159" s="830">
        <v>987122700</v>
      </c>
      <c r="DD159" s="830">
        <f t="shared" si="245"/>
        <v>0</v>
      </c>
      <c r="DE159" s="830">
        <v>865027000</v>
      </c>
      <c r="DF159" s="831">
        <f t="shared" si="246"/>
        <v>0</v>
      </c>
      <c r="DG159" s="830">
        <v>750508286</v>
      </c>
      <c r="DH159" s="832">
        <f t="shared" si="247"/>
        <v>0</v>
      </c>
      <c r="DI159" s="830">
        <v>608832613</v>
      </c>
      <c r="DJ159" s="831">
        <f t="shared" si="248"/>
        <v>0</v>
      </c>
      <c r="DK159" s="830">
        <v>595308929</v>
      </c>
      <c r="DL159" s="831">
        <f t="shared" si="249"/>
        <v>0</v>
      </c>
      <c r="DM159" s="841"/>
      <c r="DN159" s="158"/>
      <c r="DO159" s="149"/>
      <c r="DP159" s="319">
        <v>726902667</v>
      </c>
      <c r="DQ159" s="319">
        <f t="shared" si="250"/>
        <v>260220033</v>
      </c>
      <c r="DR159" s="319">
        <v>639074233</v>
      </c>
      <c r="DS159" s="319">
        <f t="shared" si="251"/>
        <v>-111434053</v>
      </c>
      <c r="DT159" s="319">
        <v>290873891</v>
      </c>
      <c r="DU159" s="319">
        <f t="shared" si="252"/>
        <v>-317958722</v>
      </c>
      <c r="DV159" s="319">
        <v>290873891</v>
      </c>
      <c r="DW159" s="319">
        <f t="shared" si="253"/>
        <v>-304435038</v>
      </c>
      <c r="DX159" s="841"/>
    </row>
    <row r="160" spans="1:128" s="157" customFormat="1" ht="54.75" outlineLevel="1" thickBot="1" x14ac:dyDescent="0.3">
      <c r="A160" s="146"/>
      <c r="B160" s="1022" t="str">
        <f t="shared" si="230"/>
        <v>C-310-1507-510</v>
      </c>
      <c r="C160" s="185" t="s">
        <v>681</v>
      </c>
      <c r="D160" s="175">
        <v>10</v>
      </c>
      <c r="E160" s="248" t="s">
        <v>680</v>
      </c>
      <c r="F160" s="163"/>
      <c r="G160" s="154"/>
      <c r="H160" s="154"/>
      <c r="I160" s="188"/>
      <c r="J160" s="171"/>
      <c r="K160" s="171"/>
      <c r="L160" s="155"/>
      <c r="M160" s="152"/>
      <c r="N160" s="151"/>
      <c r="O160" s="183"/>
      <c r="P160" s="170">
        <v>124877300</v>
      </c>
      <c r="Q160" s="171"/>
      <c r="R160" s="171"/>
      <c r="S160" s="171"/>
      <c r="T160" s="171"/>
      <c r="U160" s="171"/>
      <c r="V160" s="171"/>
      <c r="W160" s="171"/>
      <c r="X160" s="171"/>
      <c r="Y160" s="171"/>
      <c r="Z160" s="171"/>
      <c r="AA160" s="171"/>
      <c r="AB160" s="171"/>
      <c r="AC160" s="171"/>
      <c r="AD160" s="155"/>
      <c r="AE160" s="160">
        <f t="shared" si="258"/>
        <v>0</v>
      </c>
      <c r="AF160" s="163">
        <f t="shared" si="258"/>
        <v>124877300</v>
      </c>
      <c r="AG160" s="163">
        <v>0</v>
      </c>
      <c r="AH160" s="188"/>
      <c r="AI160" s="160">
        <v>0</v>
      </c>
      <c r="AJ160" s="188"/>
      <c r="AK160" s="170">
        <f t="shared" si="233"/>
        <v>124877300</v>
      </c>
      <c r="AL160" s="171"/>
      <c r="AM160" s="172">
        <f>+AL160+BA160</f>
        <v>124877300</v>
      </c>
      <c r="AN160" s="170">
        <f t="shared" si="235"/>
        <v>124877300</v>
      </c>
      <c r="AO160" s="166"/>
      <c r="AP160" s="183"/>
      <c r="AQ160" s="170"/>
      <c r="AR160" s="170"/>
      <c r="AS160" s="172">
        <v>0</v>
      </c>
      <c r="AT160" s="170">
        <v>124877300</v>
      </c>
      <c r="AU160" s="170">
        <v>0</v>
      </c>
      <c r="AV160" s="172">
        <v>0</v>
      </c>
      <c r="AW160" s="172">
        <v>0</v>
      </c>
      <c r="AX160" s="172">
        <v>0</v>
      </c>
      <c r="AY160" s="170"/>
      <c r="AZ160" s="170"/>
      <c r="BA160" s="437">
        <f t="shared" si="236"/>
        <v>124877300</v>
      </c>
      <c r="BB160" s="163"/>
      <c r="BC160" s="183"/>
      <c r="BD160" s="170"/>
      <c r="BE160" s="170"/>
      <c r="BF160" s="170">
        <v>0</v>
      </c>
      <c r="BG160" s="170">
        <v>124877300</v>
      </c>
      <c r="BH160" s="170">
        <v>0</v>
      </c>
      <c r="BI160" s="170">
        <v>0</v>
      </c>
      <c r="BJ160" s="170">
        <v>0</v>
      </c>
      <c r="BK160" s="172">
        <v>0</v>
      </c>
      <c r="BL160" s="170"/>
      <c r="BM160" s="170"/>
      <c r="BN160" s="166">
        <f t="shared" si="237"/>
        <v>124877300</v>
      </c>
      <c r="BO160" s="412">
        <v>0</v>
      </c>
      <c r="BP160" s="264">
        <v>0</v>
      </c>
      <c r="BQ160" s="223">
        <v>0</v>
      </c>
      <c r="BR160" s="221">
        <v>0</v>
      </c>
      <c r="BS160" s="221">
        <v>0</v>
      </c>
      <c r="BT160" s="221">
        <v>0</v>
      </c>
      <c r="BU160" s="221">
        <v>124877300</v>
      </c>
      <c r="BV160" s="183">
        <v>0</v>
      </c>
      <c r="BW160" s="171">
        <v>0</v>
      </c>
      <c r="BX160" s="171">
        <v>0</v>
      </c>
      <c r="BY160" s="171">
        <v>0</v>
      </c>
      <c r="BZ160" s="171">
        <v>0</v>
      </c>
      <c r="CA160" s="156">
        <f t="shared" si="238"/>
        <v>124877300</v>
      </c>
      <c r="CB160" s="154"/>
      <c r="CC160" s="183"/>
      <c r="CD160" s="171"/>
      <c r="CE160" s="171"/>
      <c r="CF160" s="171">
        <v>0</v>
      </c>
      <c r="CG160" s="172">
        <v>0</v>
      </c>
      <c r="CH160" s="171">
        <v>124877300</v>
      </c>
      <c r="CI160" s="171">
        <v>0</v>
      </c>
      <c r="CJ160" s="171">
        <v>0</v>
      </c>
      <c r="CK160" s="171">
        <v>0</v>
      </c>
      <c r="CL160" s="171"/>
      <c r="CM160" s="171"/>
      <c r="CN160" s="156">
        <f>+SUM(CB160:CM160)</f>
        <v>124877300</v>
      </c>
      <c r="CO160" s="163">
        <f t="shared" si="254"/>
        <v>0</v>
      </c>
      <c r="CP160" s="163">
        <f t="shared" si="240"/>
        <v>0</v>
      </c>
      <c r="CQ160" s="221">
        <f t="shared" si="241"/>
        <v>0</v>
      </c>
      <c r="CR160" s="163">
        <f t="shared" si="242"/>
        <v>0</v>
      </c>
      <c r="CS160" s="163">
        <f t="shared" si="243"/>
        <v>0</v>
      </c>
      <c r="CT160" s="299">
        <f t="shared" si="255"/>
        <v>1</v>
      </c>
      <c r="CU160" s="299">
        <f t="shared" si="256"/>
        <v>1</v>
      </c>
      <c r="CV160" s="912">
        <f t="shared" si="229"/>
        <v>3.8912259214995081E-3</v>
      </c>
      <c r="CW160" s="884"/>
      <c r="CX160" s="908">
        <f t="shared" si="244"/>
        <v>0</v>
      </c>
      <c r="CY160" s="884"/>
      <c r="CZ160" s="839"/>
      <c r="DA160" s="839"/>
      <c r="DB160" s="840"/>
      <c r="DC160" s="830">
        <v>124877300</v>
      </c>
      <c r="DD160" s="830">
        <f t="shared" si="245"/>
        <v>0</v>
      </c>
      <c r="DE160" s="830">
        <v>124877300</v>
      </c>
      <c r="DF160" s="831">
        <f t="shared" si="246"/>
        <v>0</v>
      </c>
      <c r="DG160" s="830">
        <v>124877300</v>
      </c>
      <c r="DH160" s="832">
        <f t="shared" si="247"/>
        <v>0</v>
      </c>
      <c r="DI160" s="830">
        <v>124877300</v>
      </c>
      <c r="DJ160" s="831">
        <f t="shared" si="248"/>
        <v>0</v>
      </c>
      <c r="DK160" s="830">
        <v>124877300</v>
      </c>
      <c r="DL160" s="831">
        <f t="shared" si="249"/>
        <v>0</v>
      </c>
      <c r="DM160" s="841"/>
      <c r="DN160" s="158"/>
      <c r="DO160" s="149"/>
      <c r="DP160" s="319">
        <v>0</v>
      </c>
      <c r="DQ160" s="319">
        <f t="shared" si="250"/>
        <v>124877300</v>
      </c>
      <c r="DR160" s="319">
        <v>0</v>
      </c>
      <c r="DS160" s="319">
        <f t="shared" si="251"/>
        <v>-124877300</v>
      </c>
      <c r="DT160" s="319">
        <v>124877300</v>
      </c>
      <c r="DU160" s="319">
        <f t="shared" si="252"/>
        <v>0</v>
      </c>
      <c r="DV160" s="319">
        <v>124877300</v>
      </c>
      <c r="DW160" s="319">
        <f t="shared" si="253"/>
        <v>0</v>
      </c>
      <c r="DX160" s="841"/>
    </row>
    <row r="161" spans="1:128" s="146" customFormat="1" ht="54.75" outlineLevel="1" thickBot="1" x14ac:dyDescent="0.3">
      <c r="B161" s="1022" t="str">
        <f t="shared" si="230"/>
        <v>C-310-1507-410</v>
      </c>
      <c r="C161" s="185" t="s">
        <v>563</v>
      </c>
      <c r="D161" s="175" t="s">
        <v>417</v>
      </c>
      <c r="E161" s="248" t="s">
        <v>586</v>
      </c>
      <c r="F161" s="163">
        <v>400000000</v>
      </c>
      <c r="G161" s="163"/>
      <c r="H161" s="163"/>
      <c r="I161" s="183"/>
      <c r="J161" s="170"/>
      <c r="K161" s="170"/>
      <c r="L161" s="165"/>
      <c r="M161" s="152"/>
      <c r="N161" s="151"/>
      <c r="O161" s="188"/>
      <c r="P161" s="171"/>
      <c r="Q161" s="170"/>
      <c r="R161" s="170"/>
      <c r="S161" s="170"/>
      <c r="T161" s="170"/>
      <c r="U161" s="170"/>
      <c r="V161" s="170"/>
      <c r="W161" s="170"/>
      <c r="X161" s="170"/>
      <c r="Y161" s="170"/>
      <c r="Z161" s="170"/>
      <c r="AA161" s="170"/>
      <c r="AB161" s="170"/>
      <c r="AC161" s="170"/>
      <c r="AD161" s="165"/>
      <c r="AE161" s="160">
        <f t="shared" si="258"/>
        <v>0</v>
      </c>
      <c r="AF161" s="163">
        <f t="shared" si="258"/>
        <v>0</v>
      </c>
      <c r="AG161" s="163">
        <v>100000000</v>
      </c>
      <c r="AH161" s="183"/>
      <c r="AI161" s="160">
        <f t="shared" ref="AI161:AI169" si="259">+-AG161+AH161</f>
        <v>-100000000</v>
      </c>
      <c r="AJ161" s="183"/>
      <c r="AK161" s="170">
        <f t="shared" si="233"/>
        <v>300000000</v>
      </c>
      <c r="AL161" s="170"/>
      <c r="AM161" s="172">
        <f t="shared" si="234"/>
        <v>278500000</v>
      </c>
      <c r="AN161" s="172">
        <f t="shared" si="235"/>
        <v>300000000</v>
      </c>
      <c r="AO161" s="166">
        <v>103374648</v>
      </c>
      <c r="AP161" s="183">
        <v>4000000</v>
      </c>
      <c r="AQ161" s="170">
        <v>0</v>
      </c>
      <c r="AR161" s="170">
        <v>0</v>
      </c>
      <c r="AS161" s="172">
        <v>124035294</v>
      </c>
      <c r="AT161" s="170">
        <v>47090058</v>
      </c>
      <c r="AU161" s="170">
        <v>0</v>
      </c>
      <c r="AV161" s="172">
        <v>0</v>
      </c>
      <c r="AW161" s="172">
        <v>0</v>
      </c>
      <c r="AX161" s="172">
        <v>0</v>
      </c>
      <c r="AY161" s="173"/>
      <c r="AZ161" s="170"/>
      <c r="BA161" s="437">
        <f t="shared" si="236"/>
        <v>278500000</v>
      </c>
      <c r="BB161" s="163">
        <v>0</v>
      </c>
      <c r="BC161" s="183">
        <v>21212395</v>
      </c>
      <c r="BD161" s="170">
        <v>9539038</v>
      </c>
      <c r="BE161" s="170">
        <v>10361080</v>
      </c>
      <c r="BF161" s="170">
        <v>133806766</v>
      </c>
      <c r="BG161" s="170">
        <v>52562815</v>
      </c>
      <c r="BH161" s="170">
        <v>4389702</v>
      </c>
      <c r="BI161" s="170">
        <v>8973647</v>
      </c>
      <c r="BJ161" s="170">
        <v>4879967</v>
      </c>
      <c r="BK161" s="170">
        <v>6428232</v>
      </c>
      <c r="BL161" s="170"/>
      <c r="BM161" s="170"/>
      <c r="BN161" s="166">
        <f t="shared" si="237"/>
        <v>252153642</v>
      </c>
      <c r="BO161" s="412">
        <v>0</v>
      </c>
      <c r="BP161" s="264">
        <v>4745380</v>
      </c>
      <c r="BQ161" s="223">
        <v>4960000</v>
      </c>
      <c r="BR161" s="221">
        <v>14352603</v>
      </c>
      <c r="BS161" s="221">
        <v>10395088</v>
      </c>
      <c r="BT161" s="221">
        <v>14918204</v>
      </c>
      <c r="BU161" s="221">
        <v>15454141</v>
      </c>
      <c r="BV161" s="183">
        <v>7848514</v>
      </c>
      <c r="BW161" s="170">
        <v>16875706</v>
      </c>
      <c r="BX161" s="170">
        <v>38900626</v>
      </c>
      <c r="BY161" s="170">
        <v>0</v>
      </c>
      <c r="BZ161" s="170">
        <v>0</v>
      </c>
      <c r="CA161" s="166">
        <f t="shared" si="238"/>
        <v>128450262</v>
      </c>
      <c r="CB161" s="163">
        <v>0</v>
      </c>
      <c r="CC161" s="183">
        <v>4745380</v>
      </c>
      <c r="CD161" s="170">
        <v>4960000</v>
      </c>
      <c r="CE161" s="170">
        <v>11956441</v>
      </c>
      <c r="CF161" s="170">
        <v>10738148</v>
      </c>
      <c r="CG161" s="172">
        <v>14410310</v>
      </c>
      <c r="CH161" s="170">
        <v>18015137</v>
      </c>
      <c r="CI161" s="170">
        <v>7848514</v>
      </c>
      <c r="CJ161" s="170">
        <v>16875706</v>
      </c>
      <c r="CK161" s="170">
        <v>37358862</v>
      </c>
      <c r="CL161" s="170"/>
      <c r="CM161" s="170"/>
      <c r="CN161" s="166">
        <f t="shared" si="239"/>
        <v>126908498</v>
      </c>
      <c r="CO161" s="163">
        <f t="shared" si="254"/>
        <v>21500000</v>
      </c>
      <c r="CP161" s="163">
        <f t="shared" si="240"/>
        <v>21500000</v>
      </c>
      <c r="CQ161" s="221">
        <f t="shared" si="241"/>
        <v>26346358</v>
      </c>
      <c r="CR161" s="163">
        <f t="shared" si="242"/>
        <v>123703380</v>
      </c>
      <c r="CS161" s="163">
        <f t="shared" si="243"/>
        <v>1541764</v>
      </c>
      <c r="CT161" s="299">
        <f t="shared" si="255"/>
        <v>0.92833333333333334</v>
      </c>
      <c r="CU161" s="299">
        <f t="shared" si="256"/>
        <v>0.84051213999999996</v>
      </c>
      <c r="CV161" s="912">
        <f t="shared" si="229"/>
        <v>7.8572069379375369E-3</v>
      </c>
      <c r="CW161" s="884"/>
      <c r="CX161" s="908">
        <f t="shared" si="244"/>
        <v>2.1511300154452455E-2</v>
      </c>
      <c r="CY161" s="884"/>
      <c r="CZ161" s="839"/>
      <c r="DA161" s="839"/>
      <c r="DB161" s="840"/>
      <c r="DC161" s="830">
        <v>300000000</v>
      </c>
      <c r="DD161" s="830">
        <f t="shared" si="245"/>
        <v>0</v>
      </c>
      <c r="DE161" s="830">
        <v>278500000</v>
      </c>
      <c r="DF161" s="831">
        <f t="shared" si="246"/>
        <v>0</v>
      </c>
      <c r="DG161" s="830">
        <v>252153642</v>
      </c>
      <c r="DH161" s="832">
        <f t="shared" si="247"/>
        <v>0</v>
      </c>
      <c r="DI161" s="830">
        <v>128450262</v>
      </c>
      <c r="DJ161" s="831">
        <f t="shared" si="248"/>
        <v>0</v>
      </c>
      <c r="DK161" s="830">
        <v>126908498</v>
      </c>
      <c r="DL161" s="831">
        <f t="shared" si="249"/>
        <v>0</v>
      </c>
      <c r="DM161" s="833"/>
      <c r="DN161" s="168"/>
      <c r="DO161" s="168"/>
      <c r="DP161" s="319">
        <v>0</v>
      </c>
      <c r="DQ161" s="319">
        <f t="shared" si="250"/>
        <v>300000000</v>
      </c>
      <c r="DR161" s="319">
        <v>2922995</v>
      </c>
      <c r="DS161" s="319">
        <f t="shared" si="251"/>
        <v>-249230647</v>
      </c>
      <c r="DT161" s="319">
        <v>15405141</v>
      </c>
      <c r="DU161" s="319">
        <f t="shared" si="252"/>
        <v>-113045121</v>
      </c>
      <c r="DV161" s="319">
        <v>17966137</v>
      </c>
      <c r="DW161" s="319">
        <f t="shared" si="253"/>
        <v>-108942361</v>
      </c>
      <c r="DX161" s="833"/>
    </row>
    <row r="162" spans="1:128" s="444" customFormat="1" ht="36.75" outlineLevel="1" thickBot="1" x14ac:dyDescent="0.3">
      <c r="B162" s="1022" t="str">
        <f t="shared" si="230"/>
        <v>C-320-307-110</v>
      </c>
      <c r="C162" s="926" t="s">
        <v>658</v>
      </c>
      <c r="D162" s="927" t="s">
        <v>417</v>
      </c>
      <c r="E162" s="928" t="s">
        <v>659</v>
      </c>
      <c r="F162" s="929">
        <v>400000000</v>
      </c>
      <c r="G162" s="929"/>
      <c r="H162" s="929"/>
      <c r="I162" s="930"/>
      <c r="J162" s="447"/>
      <c r="K162" s="447"/>
      <c r="L162" s="931"/>
      <c r="M162" s="446"/>
      <c r="N162" s="445"/>
      <c r="O162" s="930"/>
      <c r="P162" s="447"/>
      <c r="Q162" s="447"/>
      <c r="R162" s="447"/>
      <c r="S162" s="447"/>
      <c r="T162" s="447"/>
      <c r="U162" s="447"/>
      <c r="V162" s="447"/>
      <c r="W162" s="447"/>
      <c r="X162" s="447"/>
      <c r="Y162" s="447"/>
      <c r="Z162" s="447"/>
      <c r="AA162" s="447"/>
      <c r="AB162" s="447"/>
      <c r="AC162" s="447"/>
      <c r="AD162" s="931"/>
      <c r="AE162" s="445">
        <f t="shared" si="231"/>
        <v>0</v>
      </c>
      <c r="AF162" s="929">
        <f t="shared" si="232"/>
        <v>0</v>
      </c>
      <c r="AG162" s="929">
        <v>50000000</v>
      </c>
      <c r="AH162" s="930"/>
      <c r="AI162" s="445">
        <f t="shared" si="259"/>
        <v>-50000000</v>
      </c>
      <c r="AJ162" s="930"/>
      <c r="AK162" s="447">
        <f t="shared" si="233"/>
        <v>350000000</v>
      </c>
      <c r="AL162" s="447"/>
      <c r="AM162" s="447">
        <f>+AL162+BA162</f>
        <v>320314020</v>
      </c>
      <c r="AN162" s="447">
        <f t="shared" si="235"/>
        <v>350000000</v>
      </c>
      <c r="AO162" s="932">
        <v>0</v>
      </c>
      <c r="AP162" s="930">
        <v>0</v>
      </c>
      <c r="AQ162" s="447">
        <v>0</v>
      </c>
      <c r="AR162" s="447">
        <v>0</v>
      </c>
      <c r="AS162" s="447">
        <v>0</v>
      </c>
      <c r="AT162" s="447">
        <v>306550020</v>
      </c>
      <c r="AU162" s="447">
        <v>0</v>
      </c>
      <c r="AV162" s="447">
        <v>13764000</v>
      </c>
      <c r="AW162" s="447"/>
      <c r="AX162" s="933"/>
      <c r="AY162" s="933"/>
      <c r="AZ162" s="447"/>
      <c r="BA162" s="934">
        <f t="shared" si="236"/>
        <v>320314020</v>
      </c>
      <c r="BB162" s="929">
        <v>0</v>
      </c>
      <c r="BC162" s="930">
        <v>0</v>
      </c>
      <c r="BD162" s="447">
        <v>0</v>
      </c>
      <c r="BE162" s="447">
        <v>0</v>
      </c>
      <c r="BF162" s="447">
        <v>0</v>
      </c>
      <c r="BG162" s="447"/>
      <c r="BH162" s="447">
        <v>302720006</v>
      </c>
      <c r="BI162" s="447">
        <v>0</v>
      </c>
      <c r="BJ162" s="447">
        <v>13764000</v>
      </c>
      <c r="BK162" s="447"/>
      <c r="BL162" s="447"/>
      <c r="BM162" s="447"/>
      <c r="BN162" s="932">
        <f>+SUM(BB162:BM162)</f>
        <v>316484006</v>
      </c>
      <c r="BO162" s="935">
        <v>0</v>
      </c>
      <c r="BP162" s="936">
        <v>0</v>
      </c>
      <c r="BQ162" s="935">
        <v>0</v>
      </c>
      <c r="BR162" s="937">
        <v>0</v>
      </c>
      <c r="BS162" s="937">
        <v>0</v>
      </c>
      <c r="BT162" s="937">
        <v>0</v>
      </c>
      <c r="BU162" s="937">
        <v>0</v>
      </c>
      <c r="BV162" s="930">
        <v>32120000</v>
      </c>
      <c r="BW162" s="447">
        <v>53700000</v>
      </c>
      <c r="BX162" s="447">
        <v>54200000</v>
      </c>
      <c r="BY162" s="447">
        <v>0</v>
      </c>
      <c r="BZ162" s="447">
        <v>0</v>
      </c>
      <c r="CA162" s="932">
        <f t="shared" si="238"/>
        <v>140020000</v>
      </c>
      <c r="CB162" s="929">
        <v>0</v>
      </c>
      <c r="CC162" s="930">
        <v>0</v>
      </c>
      <c r="CD162" s="447">
        <v>0</v>
      </c>
      <c r="CE162" s="447">
        <v>0</v>
      </c>
      <c r="CF162" s="447">
        <v>0</v>
      </c>
      <c r="CG162" s="447"/>
      <c r="CH162" s="447">
        <v>0</v>
      </c>
      <c r="CI162" s="447">
        <v>32120000</v>
      </c>
      <c r="CJ162" s="447">
        <v>53700000</v>
      </c>
      <c r="CK162" s="447">
        <v>54200000</v>
      </c>
      <c r="CL162" s="447"/>
      <c r="CM162" s="447"/>
      <c r="CN162" s="932">
        <f t="shared" si="239"/>
        <v>140020000</v>
      </c>
      <c r="CO162" s="929">
        <f t="shared" si="254"/>
        <v>29685980</v>
      </c>
      <c r="CP162" s="929">
        <f t="shared" si="240"/>
        <v>29685980</v>
      </c>
      <c r="CQ162" s="937">
        <f t="shared" si="241"/>
        <v>3830014</v>
      </c>
      <c r="CR162" s="929">
        <f t="shared" si="242"/>
        <v>176464006</v>
      </c>
      <c r="CS162" s="929">
        <f t="shared" si="243"/>
        <v>0</v>
      </c>
      <c r="CT162" s="938">
        <f t="shared" si="255"/>
        <v>0.9151829142857143</v>
      </c>
      <c r="CU162" s="938">
        <f t="shared" si="256"/>
        <v>0.90424001714285718</v>
      </c>
      <c r="CV162" s="939">
        <f t="shared" si="229"/>
        <v>9.8617664530479595E-3</v>
      </c>
      <c r="CW162" s="921"/>
      <c r="CX162" s="940">
        <f t="shared" si="244"/>
        <v>0</v>
      </c>
      <c r="CY162" s="921"/>
      <c r="CZ162" s="941"/>
      <c r="DA162" s="941"/>
      <c r="DB162" s="942"/>
      <c r="DC162" s="933">
        <v>350000000</v>
      </c>
      <c r="DD162" s="933">
        <f t="shared" ref="DD162:DD174" si="260">+DC162-AN162</f>
        <v>0</v>
      </c>
      <c r="DE162" s="943">
        <v>339468000</v>
      </c>
      <c r="DF162" s="944">
        <f t="shared" ref="DF162:DF174" si="261">+DE162-BA162</f>
        <v>19153980</v>
      </c>
      <c r="DG162" s="943">
        <v>316484006</v>
      </c>
      <c r="DH162" s="945">
        <f t="shared" ref="DH162:DH174" si="262">+DG162-BN162</f>
        <v>0</v>
      </c>
      <c r="DI162" s="943">
        <v>140020000</v>
      </c>
      <c r="DJ162" s="944">
        <f t="shared" ref="DJ162:DJ174" si="263">+DI162-CA162</f>
        <v>0</v>
      </c>
      <c r="DK162" s="943">
        <v>140020000</v>
      </c>
      <c r="DL162" s="944">
        <f t="shared" ref="DL162:DL174" si="264">+DK162-CN162</f>
        <v>0</v>
      </c>
      <c r="DN162" s="447"/>
      <c r="DO162" s="447"/>
      <c r="DP162" s="447">
        <v>0</v>
      </c>
      <c r="DQ162" s="447">
        <f t="shared" si="250"/>
        <v>350000000</v>
      </c>
      <c r="DR162" s="447">
        <v>304300020</v>
      </c>
      <c r="DS162" s="447">
        <f t="shared" si="251"/>
        <v>-12183986</v>
      </c>
      <c r="DT162" s="447">
        <v>0</v>
      </c>
      <c r="DU162" s="447">
        <f t="shared" si="252"/>
        <v>-140020000</v>
      </c>
      <c r="DV162" s="447">
        <v>0</v>
      </c>
      <c r="DW162" s="447">
        <f t="shared" si="253"/>
        <v>-140020000</v>
      </c>
    </row>
    <row r="163" spans="1:128" s="146" customFormat="1" ht="54.75" outlineLevel="1" thickBot="1" x14ac:dyDescent="0.3">
      <c r="B163" s="1022" t="str">
        <f t="shared" si="230"/>
        <v>C-320-1304-110</v>
      </c>
      <c r="C163" s="185" t="s">
        <v>564</v>
      </c>
      <c r="D163" s="175" t="s">
        <v>417</v>
      </c>
      <c r="E163" s="248" t="s">
        <v>587</v>
      </c>
      <c r="F163" s="163">
        <v>624899417</v>
      </c>
      <c r="G163" s="163"/>
      <c r="H163" s="163"/>
      <c r="I163" s="183"/>
      <c r="J163" s="170"/>
      <c r="K163" s="170"/>
      <c r="L163" s="165"/>
      <c r="M163" s="152"/>
      <c r="N163" s="151"/>
      <c r="O163" s="188"/>
      <c r="P163" s="171"/>
      <c r="Q163" s="170"/>
      <c r="R163" s="170"/>
      <c r="S163" s="170"/>
      <c r="T163" s="170"/>
      <c r="U163" s="170"/>
      <c r="V163" s="170"/>
      <c r="W163" s="170"/>
      <c r="X163" s="170"/>
      <c r="Y163" s="170"/>
      <c r="Z163" s="170"/>
      <c r="AA163" s="170"/>
      <c r="AB163" s="170"/>
      <c r="AC163" s="170"/>
      <c r="AD163" s="165"/>
      <c r="AE163" s="160">
        <f t="shared" si="231"/>
        <v>0</v>
      </c>
      <c r="AF163" s="163">
        <f t="shared" si="232"/>
        <v>0</v>
      </c>
      <c r="AG163" s="163">
        <v>85914913</v>
      </c>
      <c r="AH163" s="183"/>
      <c r="AI163" s="160">
        <f t="shared" si="259"/>
        <v>-85914913</v>
      </c>
      <c r="AJ163" s="183"/>
      <c r="AK163" s="170">
        <f t="shared" si="233"/>
        <v>538984504</v>
      </c>
      <c r="AL163" s="170"/>
      <c r="AM163" s="172">
        <f>+AL163+BA163</f>
        <v>537167225</v>
      </c>
      <c r="AN163" s="172">
        <f t="shared" si="235"/>
        <v>538984504</v>
      </c>
      <c r="AO163" s="857">
        <v>204923225</v>
      </c>
      <c r="AP163" s="183">
        <v>0</v>
      </c>
      <c r="AQ163" s="170">
        <v>0</v>
      </c>
      <c r="AR163" s="170">
        <v>0</v>
      </c>
      <c r="AS163" s="172">
        <v>50000000</v>
      </c>
      <c r="AT163" s="170">
        <v>282244000</v>
      </c>
      <c r="AU163" s="170">
        <v>0</v>
      </c>
      <c r="AV163" s="172">
        <v>0</v>
      </c>
      <c r="AW163" s="172">
        <v>0</v>
      </c>
      <c r="AX163" s="172">
        <v>0</v>
      </c>
      <c r="AY163" s="173"/>
      <c r="AZ163" s="170"/>
      <c r="BA163" s="437">
        <f t="shared" si="236"/>
        <v>537167225</v>
      </c>
      <c r="BB163" s="163">
        <v>0</v>
      </c>
      <c r="BC163" s="183">
        <v>0</v>
      </c>
      <c r="BD163" s="170">
        <v>0</v>
      </c>
      <c r="BE163" s="170">
        <v>0</v>
      </c>
      <c r="BF163" s="170">
        <v>0</v>
      </c>
      <c r="BG163" s="170">
        <v>92000000</v>
      </c>
      <c r="BH163" s="170">
        <v>50000000</v>
      </c>
      <c r="BI163" s="170">
        <v>252923225</v>
      </c>
      <c r="BJ163" s="170">
        <v>142244000</v>
      </c>
      <c r="BK163" s="172">
        <v>0</v>
      </c>
      <c r="BL163" s="170"/>
      <c r="BM163" s="170"/>
      <c r="BN163" s="166">
        <f t="shared" si="237"/>
        <v>537167225</v>
      </c>
      <c r="BO163" s="412">
        <v>0</v>
      </c>
      <c r="BP163" s="414">
        <v>0</v>
      </c>
      <c r="BQ163" s="412">
        <v>0</v>
      </c>
      <c r="BR163" s="147">
        <v>0</v>
      </c>
      <c r="BS163" s="147">
        <v>0</v>
      </c>
      <c r="BT163" s="147">
        <v>0</v>
      </c>
      <c r="BU163" s="147">
        <v>0</v>
      </c>
      <c r="BV163" s="183">
        <v>100511099</v>
      </c>
      <c r="BW163" s="170">
        <v>19873974</v>
      </c>
      <c r="BX163" s="170">
        <v>15000000</v>
      </c>
      <c r="BY163" s="170">
        <v>0</v>
      </c>
      <c r="BZ163" s="170">
        <v>0</v>
      </c>
      <c r="CA163" s="166">
        <f t="shared" si="238"/>
        <v>135385073</v>
      </c>
      <c r="CB163" s="163">
        <v>0</v>
      </c>
      <c r="CC163" s="183">
        <v>0</v>
      </c>
      <c r="CD163" s="170">
        <v>0</v>
      </c>
      <c r="CE163" s="170">
        <v>0</v>
      </c>
      <c r="CF163" s="170">
        <v>0</v>
      </c>
      <c r="CG163" s="172">
        <v>0</v>
      </c>
      <c r="CH163" s="170">
        <v>0</v>
      </c>
      <c r="CI163" s="170">
        <v>0</v>
      </c>
      <c r="CJ163" s="170">
        <v>120385073</v>
      </c>
      <c r="CK163" s="170">
        <v>15000000</v>
      </c>
      <c r="CL163" s="170"/>
      <c r="CM163" s="170"/>
      <c r="CN163" s="166">
        <f t="shared" si="239"/>
        <v>135385073</v>
      </c>
      <c r="CO163" s="163">
        <f t="shared" si="254"/>
        <v>1817279</v>
      </c>
      <c r="CP163" s="163">
        <f t="shared" si="240"/>
        <v>1817279</v>
      </c>
      <c r="CQ163" s="221">
        <f t="shared" si="241"/>
        <v>0</v>
      </c>
      <c r="CR163" s="163">
        <f t="shared" si="242"/>
        <v>401782152</v>
      </c>
      <c r="CS163" s="163">
        <f t="shared" si="243"/>
        <v>0</v>
      </c>
      <c r="CT163" s="299">
        <f t="shared" si="255"/>
        <v>0.99662832792684519</v>
      </c>
      <c r="CU163" s="299">
        <f t="shared" si="256"/>
        <v>0.99662832792684519</v>
      </c>
      <c r="CV163" s="912">
        <f t="shared" si="229"/>
        <v>1.6738342597893762E-2</v>
      </c>
      <c r="CW163" s="884"/>
      <c r="CX163" s="908">
        <f t="shared" si="244"/>
        <v>0</v>
      </c>
      <c r="CY163" s="884"/>
      <c r="CZ163" s="839"/>
      <c r="DA163" s="839"/>
      <c r="DB163" s="840"/>
      <c r="DC163" s="830">
        <v>538984504</v>
      </c>
      <c r="DD163" s="830">
        <f t="shared" si="260"/>
        <v>0</v>
      </c>
      <c r="DE163" s="830">
        <v>537167225</v>
      </c>
      <c r="DF163" s="831">
        <f t="shared" si="261"/>
        <v>0</v>
      </c>
      <c r="DG163" s="830">
        <v>537167225</v>
      </c>
      <c r="DH163" s="832">
        <f t="shared" si="262"/>
        <v>0</v>
      </c>
      <c r="DI163" s="830">
        <v>135385073</v>
      </c>
      <c r="DJ163" s="831">
        <f t="shared" si="263"/>
        <v>0</v>
      </c>
      <c r="DK163" s="830">
        <v>135385073</v>
      </c>
      <c r="DL163" s="831">
        <f t="shared" si="264"/>
        <v>0</v>
      </c>
      <c r="DM163" s="833"/>
      <c r="DN163" s="168"/>
      <c r="DO163" s="168"/>
      <c r="DP163" s="319">
        <v>0</v>
      </c>
      <c r="DQ163" s="319">
        <f t="shared" si="250"/>
        <v>538984504</v>
      </c>
      <c r="DR163" s="319">
        <v>50000000</v>
      </c>
      <c r="DS163" s="319">
        <f t="shared" si="251"/>
        <v>-487167225</v>
      </c>
      <c r="DT163" s="319">
        <v>0</v>
      </c>
      <c r="DU163" s="319">
        <f t="shared" si="252"/>
        <v>-135385073</v>
      </c>
      <c r="DV163" s="319">
        <v>0</v>
      </c>
      <c r="DW163" s="319">
        <f t="shared" si="253"/>
        <v>-135385073</v>
      </c>
      <c r="DX163" s="833"/>
    </row>
    <row r="164" spans="1:128" s="157" customFormat="1" ht="54.75" outlineLevel="1" thickBot="1" x14ac:dyDescent="0.3">
      <c r="A164" s="146"/>
      <c r="B164" s="1022" t="str">
        <f t="shared" si="230"/>
        <v>C-320-1507-1-0-210</v>
      </c>
      <c r="C164" s="185" t="s">
        <v>565</v>
      </c>
      <c r="D164" s="175" t="s">
        <v>417</v>
      </c>
      <c r="E164" s="248" t="s">
        <v>588</v>
      </c>
      <c r="F164" s="163">
        <v>668000000</v>
      </c>
      <c r="G164" s="154"/>
      <c r="H164" s="154"/>
      <c r="I164" s="188"/>
      <c r="J164" s="171"/>
      <c r="K164" s="171"/>
      <c r="L164" s="155"/>
      <c r="M164" s="152"/>
      <c r="N164" s="151"/>
      <c r="O164" s="188"/>
      <c r="P164" s="171"/>
      <c r="Q164" s="171"/>
      <c r="R164" s="171"/>
      <c r="S164" s="171"/>
      <c r="T164" s="171"/>
      <c r="U164" s="171"/>
      <c r="V164" s="171"/>
      <c r="W164" s="171"/>
      <c r="X164" s="171"/>
      <c r="Y164" s="171"/>
      <c r="Z164" s="171"/>
      <c r="AA164" s="171"/>
      <c r="AB164" s="171"/>
      <c r="AC164" s="171"/>
      <c r="AD164" s="155"/>
      <c r="AE164" s="160">
        <f t="shared" si="231"/>
        <v>0</v>
      </c>
      <c r="AF164" s="163">
        <f t="shared" si="232"/>
        <v>0</v>
      </c>
      <c r="AG164" s="163">
        <v>68000000</v>
      </c>
      <c r="AH164" s="188"/>
      <c r="AI164" s="160">
        <f t="shared" si="259"/>
        <v>-68000000</v>
      </c>
      <c r="AJ164" s="188"/>
      <c r="AK164" s="170">
        <f t="shared" si="233"/>
        <v>600000000</v>
      </c>
      <c r="AL164" s="171"/>
      <c r="AM164" s="171">
        <f>+AL164+BA164</f>
        <v>600000000</v>
      </c>
      <c r="AN164" s="170">
        <f t="shared" si="235"/>
        <v>600000000</v>
      </c>
      <c r="AO164" s="857">
        <v>546154823</v>
      </c>
      <c r="AP164" s="183">
        <v>4500000</v>
      </c>
      <c r="AQ164" s="170">
        <v>0</v>
      </c>
      <c r="AR164" s="857">
        <v>43544170</v>
      </c>
      <c r="AS164" s="172">
        <v>1002913</v>
      </c>
      <c r="AT164" s="170">
        <v>2731091</v>
      </c>
      <c r="AU164" s="170">
        <v>0</v>
      </c>
      <c r="AV164" s="172">
        <v>2067003</v>
      </c>
      <c r="AW164" s="172">
        <v>0</v>
      </c>
      <c r="AX164" s="172">
        <v>0</v>
      </c>
      <c r="AY164" s="170"/>
      <c r="AZ164" s="170"/>
      <c r="BA164" s="437">
        <f t="shared" si="236"/>
        <v>600000000</v>
      </c>
      <c r="BB164" s="163">
        <v>811380</v>
      </c>
      <c r="BC164" s="183">
        <v>377607785</v>
      </c>
      <c r="BD164" s="170">
        <v>10231978</v>
      </c>
      <c r="BE164" s="170">
        <v>12920509</v>
      </c>
      <c r="BF164" s="170">
        <v>20108268</v>
      </c>
      <c r="BG164" s="170">
        <v>57846841</v>
      </c>
      <c r="BH164" s="170">
        <v>15419783</v>
      </c>
      <c r="BI164" s="170">
        <v>19870816</v>
      </c>
      <c r="BJ164" s="170">
        <v>13583108</v>
      </c>
      <c r="BK164" s="172">
        <v>10667755</v>
      </c>
      <c r="BL164" s="170"/>
      <c r="BM164" s="170"/>
      <c r="BN164" s="166">
        <f t="shared" si="237"/>
        <v>539068223</v>
      </c>
      <c r="BO164" s="412">
        <v>0</v>
      </c>
      <c r="BP164" s="264">
        <v>6155204</v>
      </c>
      <c r="BQ164" s="223">
        <v>23238027</v>
      </c>
      <c r="BR164" s="221">
        <v>41862716</v>
      </c>
      <c r="BS164" s="221">
        <v>46695298</v>
      </c>
      <c r="BT164" s="221">
        <v>66883564</v>
      </c>
      <c r="BU164" s="221">
        <v>48900512</v>
      </c>
      <c r="BV164" s="183">
        <v>59195592</v>
      </c>
      <c r="BW164" s="171">
        <v>55464993</v>
      </c>
      <c r="BX164" s="171">
        <v>48360616</v>
      </c>
      <c r="BY164" s="171">
        <v>0</v>
      </c>
      <c r="BZ164" s="171">
        <v>0</v>
      </c>
      <c r="CA164" s="156">
        <f t="shared" si="238"/>
        <v>396756522</v>
      </c>
      <c r="CB164" s="154">
        <v>0</v>
      </c>
      <c r="CC164" s="183">
        <v>6155204</v>
      </c>
      <c r="CD164" s="170">
        <v>23238027</v>
      </c>
      <c r="CE164" s="170">
        <v>40420394</v>
      </c>
      <c r="CF164" s="170">
        <v>46062739</v>
      </c>
      <c r="CG164" s="172">
        <v>66136613</v>
      </c>
      <c r="CH164" s="171">
        <v>51722344</v>
      </c>
      <c r="CI164" s="171">
        <v>59195592</v>
      </c>
      <c r="CJ164" s="171">
        <v>53479111</v>
      </c>
      <c r="CK164" s="171">
        <v>46167032</v>
      </c>
      <c r="CL164" s="171"/>
      <c r="CM164" s="171"/>
      <c r="CN164" s="156">
        <f t="shared" si="239"/>
        <v>392577056</v>
      </c>
      <c r="CO164" s="163">
        <f t="shared" si="254"/>
        <v>0</v>
      </c>
      <c r="CP164" s="163">
        <f t="shared" si="240"/>
        <v>0</v>
      </c>
      <c r="CQ164" s="221">
        <f t="shared" si="241"/>
        <v>60931777</v>
      </c>
      <c r="CR164" s="163">
        <f t="shared" si="242"/>
        <v>142311701</v>
      </c>
      <c r="CS164" s="163">
        <f t="shared" si="243"/>
        <v>4179466</v>
      </c>
      <c r="CT164" s="299">
        <f t="shared" si="255"/>
        <v>1</v>
      </c>
      <c r="CU164" s="299">
        <f t="shared" si="256"/>
        <v>0.89844703833333328</v>
      </c>
      <c r="CV164" s="912">
        <f t="shared" si="229"/>
        <v>1.679757844535618E-2</v>
      </c>
      <c r="CW164" s="884"/>
      <c r="CX164" s="908">
        <f t="shared" si="244"/>
        <v>3.5698350616337575E-2</v>
      </c>
      <c r="CY164" s="884"/>
      <c r="CZ164" s="839"/>
      <c r="DA164" s="839"/>
      <c r="DB164" s="840"/>
      <c r="DC164" s="830">
        <v>600000000</v>
      </c>
      <c r="DD164" s="830">
        <f t="shared" si="260"/>
        <v>0</v>
      </c>
      <c r="DE164" s="830">
        <v>600000000</v>
      </c>
      <c r="DF164" s="831">
        <f t="shared" si="261"/>
        <v>0</v>
      </c>
      <c r="DG164" s="830">
        <v>539068223</v>
      </c>
      <c r="DH164" s="832">
        <f t="shared" si="262"/>
        <v>0</v>
      </c>
      <c r="DI164" s="830">
        <v>396756522</v>
      </c>
      <c r="DJ164" s="831">
        <f t="shared" si="263"/>
        <v>0</v>
      </c>
      <c r="DK164" s="830">
        <v>392577056</v>
      </c>
      <c r="DL164" s="831">
        <f t="shared" si="264"/>
        <v>0</v>
      </c>
      <c r="DM164" s="841"/>
      <c r="DN164" s="158"/>
      <c r="DO164" s="149"/>
      <c r="DP164" s="319">
        <v>544873464</v>
      </c>
      <c r="DQ164" s="319">
        <f t="shared" si="250"/>
        <v>55126536</v>
      </c>
      <c r="DR164" s="319">
        <v>531573816</v>
      </c>
      <c r="DS164" s="319">
        <f t="shared" si="251"/>
        <v>-7494407</v>
      </c>
      <c r="DT164" s="319">
        <v>233735321</v>
      </c>
      <c r="DU164" s="319">
        <f t="shared" si="252"/>
        <v>-163021201</v>
      </c>
      <c r="DV164" s="319">
        <v>233735321</v>
      </c>
      <c r="DW164" s="319">
        <f t="shared" si="253"/>
        <v>-158841735</v>
      </c>
      <c r="DX164" s="841"/>
    </row>
    <row r="165" spans="1:128" s="146" customFormat="1" ht="54.75" outlineLevel="1" thickBot="1" x14ac:dyDescent="0.3">
      <c r="B165" s="1022" t="str">
        <f t="shared" si="230"/>
        <v>C-320-1507-210</v>
      </c>
      <c r="C165" s="185" t="s">
        <v>566</v>
      </c>
      <c r="D165" s="175" t="s">
        <v>417</v>
      </c>
      <c r="E165" s="248" t="s">
        <v>589</v>
      </c>
      <c r="F165" s="163">
        <v>3000000000</v>
      </c>
      <c r="G165" s="163"/>
      <c r="H165" s="163"/>
      <c r="I165" s="183"/>
      <c r="J165" s="170"/>
      <c r="K165" s="170"/>
      <c r="L165" s="165"/>
      <c r="M165" s="152"/>
      <c r="N165" s="160"/>
      <c r="O165" s="188"/>
      <c r="P165" s="171"/>
      <c r="Q165" s="170"/>
      <c r="R165" s="170"/>
      <c r="S165" s="170"/>
      <c r="T165" s="170"/>
      <c r="U165" s="170"/>
      <c r="V165" s="170"/>
      <c r="W165" s="170"/>
      <c r="X165" s="170"/>
      <c r="Y165" s="170"/>
      <c r="Z165" s="170"/>
      <c r="AA165" s="170"/>
      <c r="AB165" s="170"/>
      <c r="AC165" s="170"/>
      <c r="AD165" s="165"/>
      <c r="AE165" s="160">
        <f t="shared" si="231"/>
        <v>0</v>
      </c>
      <c r="AF165" s="163">
        <f t="shared" si="232"/>
        <v>0</v>
      </c>
      <c r="AG165" s="163">
        <v>150000000</v>
      </c>
      <c r="AH165" s="195"/>
      <c r="AI165" s="160">
        <f t="shared" si="259"/>
        <v>-150000000</v>
      </c>
      <c r="AJ165" s="195"/>
      <c r="AK165" s="170">
        <f t="shared" si="233"/>
        <v>2850000000</v>
      </c>
      <c r="AL165" s="170"/>
      <c r="AM165" s="172">
        <f t="shared" ref="AM165:AM171" si="265">+AL165+BA165</f>
        <v>2741676223</v>
      </c>
      <c r="AN165" s="172">
        <f t="shared" si="235"/>
        <v>2850000000</v>
      </c>
      <c r="AO165" s="166">
        <v>2142392366</v>
      </c>
      <c r="AP165" s="183">
        <v>510000000</v>
      </c>
      <c r="AQ165" s="170">
        <v>2156693</v>
      </c>
      <c r="AR165" s="170">
        <v>2954314</v>
      </c>
      <c r="AS165" s="172">
        <v>1721557</v>
      </c>
      <c r="AT165" s="170">
        <v>8635202</v>
      </c>
      <c r="AU165" s="170">
        <v>0</v>
      </c>
      <c r="AV165" s="172">
        <v>8816091</v>
      </c>
      <c r="AW165" s="172">
        <v>50000000</v>
      </c>
      <c r="AX165" s="172">
        <v>15000000</v>
      </c>
      <c r="AY165" s="173"/>
      <c r="AZ165" s="170"/>
      <c r="BA165" s="437">
        <f t="shared" si="236"/>
        <v>2741676223</v>
      </c>
      <c r="BB165" s="170">
        <v>502342178</v>
      </c>
      <c r="BC165" s="183">
        <v>609737381</v>
      </c>
      <c r="BD165" s="170">
        <v>93845865</v>
      </c>
      <c r="BE165" s="172">
        <v>511999428</v>
      </c>
      <c r="BF165" s="172">
        <v>137293986</v>
      </c>
      <c r="BG165" s="172">
        <v>130204678</v>
      </c>
      <c r="BH165" s="172">
        <v>69465943</v>
      </c>
      <c r="BI165" s="172">
        <v>172806728</v>
      </c>
      <c r="BJ165" s="172">
        <v>146968912</v>
      </c>
      <c r="BK165" s="172">
        <v>120774241</v>
      </c>
      <c r="BL165" s="170"/>
      <c r="BM165" s="170"/>
      <c r="BN165" s="166">
        <f t="shared" si="237"/>
        <v>2495439340</v>
      </c>
      <c r="BO165" s="412">
        <v>0</v>
      </c>
      <c r="BP165" s="264">
        <v>33572777</v>
      </c>
      <c r="BQ165" s="223">
        <v>145011200</v>
      </c>
      <c r="BR165" s="221">
        <v>204488434</v>
      </c>
      <c r="BS165" s="221">
        <v>331145678</v>
      </c>
      <c r="BT165" s="221">
        <v>167762330</v>
      </c>
      <c r="BU165" s="221">
        <v>183655283</v>
      </c>
      <c r="BV165" s="183">
        <v>152366034</v>
      </c>
      <c r="BW165" s="170">
        <v>237402552</v>
      </c>
      <c r="BX165" s="170">
        <v>316247749</v>
      </c>
      <c r="BY165" s="170">
        <v>0</v>
      </c>
      <c r="BZ165" s="170">
        <v>0</v>
      </c>
      <c r="CA165" s="166">
        <f t="shared" si="238"/>
        <v>1771652037</v>
      </c>
      <c r="CB165" s="163">
        <v>0</v>
      </c>
      <c r="CC165" s="183">
        <v>33572777</v>
      </c>
      <c r="CD165" s="170">
        <v>145011200</v>
      </c>
      <c r="CE165" s="170">
        <v>199633641</v>
      </c>
      <c r="CF165" s="170">
        <v>311524594</v>
      </c>
      <c r="CG165" s="172">
        <v>186564445</v>
      </c>
      <c r="CH165" s="170">
        <v>189329045</v>
      </c>
      <c r="CI165" s="170">
        <v>152366034</v>
      </c>
      <c r="CJ165" s="170">
        <v>212631126</v>
      </c>
      <c r="CK165" s="170">
        <v>278092339</v>
      </c>
      <c r="CL165" s="170"/>
      <c r="CM165" s="170"/>
      <c r="CN165" s="166">
        <f t="shared" si="239"/>
        <v>1708725201</v>
      </c>
      <c r="CO165" s="163">
        <f t="shared" si="254"/>
        <v>108323777</v>
      </c>
      <c r="CP165" s="163">
        <f t="shared" si="240"/>
        <v>108323777</v>
      </c>
      <c r="CQ165" s="221">
        <f t="shared" si="241"/>
        <v>246236883</v>
      </c>
      <c r="CR165" s="163">
        <f t="shared" si="242"/>
        <v>723787303</v>
      </c>
      <c r="CS165" s="163">
        <f t="shared" si="243"/>
        <v>62926836</v>
      </c>
      <c r="CT165" s="274">
        <f t="shared" si="255"/>
        <v>0.96199165719298241</v>
      </c>
      <c r="CU165" s="274">
        <f t="shared" si="256"/>
        <v>0.87559275087719302</v>
      </c>
      <c r="CV165" s="912">
        <f t="shared" si="229"/>
        <v>7.7758874073491538E-2</v>
      </c>
      <c r="CW165" s="884"/>
      <c r="CX165" s="908">
        <f t="shared" si="244"/>
        <v>0.40415637597976828</v>
      </c>
      <c r="CY165" s="884"/>
      <c r="CZ165" s="851"/>
      <c r="DA165" s="851"/>
      <c r="DB165" s="837"/>
      <c r="DC165" s="830">
        <v>2850000000</v>
      </c>
      <c r="DD165" s="830">
        <f t="shared" si="260"/>
        <v>0</v>
      </c>
      <c r="DE165" s="830">
        <v>2741676223</v>
      </c>
      <c r="DF165" s="831">
        <f t="shared" si="261"/>
        <v>0</v>
      </c>
      <c r="DG165" s="830">
        <v>2495439340</v>
      </c>
      <c r="DH165" s="832">
        <f t="shared" si="262"/>
        <v>0</v>
      </c>
      <c r="DI165" s="830">
        <v>1771652037</v>
      </c>
      <c r="DJ165" s="831">
        <f t="shared" si="263"/>
        <v>0</v>
      </c>
      <c r="DK165" s="830">
        <v>1708725201</v>
      </c>
      <c r="DL165" s="831">
        <f t="shared" si="264"/>
        <v>0</v>
      </c>
      <c r="DM165" s="833"/>
      <c r="DN165" s="168"/>
      <c r="DO165" s="168"/>
      <c r="DP165" s="319">
        <v>-3204511</v>
      </c>
      <c r="DQ165" s="319">
        <f t="shared" si="250"/>
        <v>2853204511</v>
      </c>
      <c r="DR165" s="319">
        <v>21599717</v>
      </c>
      <c r="DS165" s="319">
        <f t="shared" si="251"/>
        <v>-2473839623</v>
      </c>
      <c r="DT165" s="319">
        <v>183655283</v>
      </c>
      <c r="DU165" s="319">
        <f t="shared" si="252"/>
        <v>-1587996754</v>
      </c>
      <c r="DV165" s="319">
        <v>189329045</v>
      </c>
      <c r="DW165" s="319">
        <f t="shared" si="253"/>
        <v>-1519396156</v>
      </c>
      <c r="DX165" s="833"/>
    </row>
    <row r="166" spans="1:128" s="157" customFormat="1" ht="54.75" outlineLevel="1" thickBot="1" x14ac:dyDescent="0.3">
      <c r="A166" s="146"/>
      <c r="B166" s="1022" t="str">
        <f t="shared" si="230"/>
        <v>C-320-1507-310</v>
      </c>
      <c r="C166" s="185" t="s">
        <v>567</v>
      </c>
      <c r="D166" s="175" t="s">
        <v>417</v>
      </c>
      <c r="E166" s="248" t="s">
        <v>590</v>
      </c>
      <c r="F166" s="163">
        <v>3555000000</v>
      </c>
      <c r="G166" s="154"/>
      <c r="H166" s="154"/>
      <c r="I166" s="188"/>
      <c r="J166" s="171"/>
      <c r="K166" s="171"/>
      <c r="L166" s="155"/>
      <c r="M166" s="152"/>
      <c r="N166" s="151"/>
      <c r="O166" s="188"/>
      <c r="P166" s="171"/>
      <c r="Q166" s="171"/>
      <c r="R166" s="171"/>
      <c r="S166" s="171"/>
      <c r="T166" s="171"/>
      <c r="U166" s="171"/>
      <c r="V166" s="171"/>
      <c r="W166" s="171"/>
      <c r="X166" s="171"/>
      <c r="Y166" s="171"/>
      <c r="Z166" s="171"/>
      <c r="AA166" s="171"/>
      <c r="AB166" s="171"/>
      <c r="AC166" s="171"/>
      <c r="AD166" s="155"/>
      <c r="AE166" s="160">
        <f t="shared" si="231"/>
        <v>0</v>
      </c>
      <c r="AF166" s="163">
        <f t="shared" si="232"/>
        <v>0</v>
      </c>
      <c r="AG166" s="163">
        <v>100000000</v>
      </c>
      <c r="AH166" s="188"/>
      <c r="AI166" s="160">
        <f t="shared" si="259"/>
        <v>-100000000</v>
      </c>
      <c r="AJ166" s="188"/>
      <c r="AK166" s="170">
        <f t="shared" si="233"/>
        <v>3455000000</v>
      </c>
      <c r="AL166" s="171"/>
      <c r="AM166" s="171">
        <f t="shared" si="265"/>
        <v>3373796689</v>
      </c>
      <c r="AN166" s="170">
        <f t="shared" si="235"/>
        <v>3455000000</v>
      </c>
      <c r="AO166" s="575">
        <v>2766398017</v>
      </c>
      <c r="AP166" s="576">
        <v>403000000</v>
      </c>
      <c r="AQ166" s="577">
        <v>546181</v>
      </c>
      <c r="AR166" s="577">
        <v>603759</v>
      </c>
      <c r="AS166" s="723">
        <v>1149432</v>
      </c>
      <c r="AT166" s="577">
        <v>2086117</v>
      </c>
      <c r="AU166" s="170">
        <v>0</v>
      </c>
      <c r="AV166" s="172">
        <v>1433247</v>
      </c>
      <c r="AW166" s="172">
        <v>198579936</v>
      </c>
      <c r="AX166" s="172">
        <v>0</v>
      </c>
      <c r="AY166" s="170"/>
      <c r="AZ166" s="170"/>
      <c r="BA166" s="437">
        <f t="shared" si="236"/>
        <v>3373796689</v>
      </c>
      <c r="BB166" s="163">
        <v>559700</v>
      </c>
      <c r="BC166" s="859">
        <v>1923367619</v>
      </c>
      <c r="BD166" s="170">
        <v>44020112</v>
      </c>
      <c r="BE166" s="170">
        <v>542134031</v>
      </c>
      <c r="BF166" s="170">
        <v>45379366</v>
      </c>
      <c r="BG166" s="170">
        <v>43365536</v>
      </c>
      <c r="BH166" s="170">
        <v>148447047</v>
      </c>
      <c r="BI166" s="170">
        <v>63784411</v>
      </c>
      <c r="BJ166" s="170">
        <v>255988036</v>
      </c>
      <c r="BK166" s="172">
        <v>49555418</v>
      </c>
      <c r="BL166" s="170"/>
      <c r="BM166" s="170"/>
      <c r="BN166" s="166">
        <f t="shared" si="237"/>
        <v>3116601276</v>
      </c>
      <c r="BO166" s="412">
        <v>0</v>
      </c>
      <c r="BP166" s="264">
        <v>4155740</v>
      </c>
      <c r="BQ166" s="223">
        <v>169842261</v>
      </c>
      <c r="BR166" s="221">
        <v>233093591</v>
      </c>
      <c r="BS166" s="221">
        <v>413741307</v>
      </c>
      <c r="BT166" s="221">
        <v>232123410</v>
      </c>
      <c r="BU166" s="221">
        <v>225242638</v>
      </c>
      <c r="BV166" s="183">
        <v>367036756</v>
      </c>
      <c r="BW166" s="861">
        <v>333880113</v>
      </c>
      <c r="BX166" s="171">
        <v>274665473</v>
      </c>
      <c r="BY166" s="171">
        <v>0</v>
      </c>
      <c r="BZ166" s="171">
        <v>0</v>
      </c>
      <c r="CA166" s="166">
        <f t="shared" si="238"/>
        <v>2253781289</v>
      </c>
      <c r="CB166" s="163">
        <v>0</v>
      </c>
      <c r="CC166" s="183">
        <v>4155740</v>
      </c>
      <c r="CD166" s="170">
        <v>169842261</v>
      </c>
      <c r="CE166" s="170">
        <v>226010811</v>
      </c>
      <c r="CF166" s="170">
        <v>410762887</v>
      </c>
      <c r="CG166" s="172">
        <v>236296608</v>
      </c>
      <c r="CH166" s="170">
        <v>231130640</v>
      </c>
      <c r="CI166" s="171">
        <v>367036756</v>
      </c>
      <c r="CJ166" s="171">
        <v>287797935</v>
      </c>
      <c r="CK166" s="171">
        <v>309801840</v>
      </c>
      <c r="CL166" s="171"/>
      <c r="CM166" s="171"/>
      <c r="CN166" s="156">
        <f t="shared" si="239"/>
        <v>2242835478</v>
      </c>
      <c r="CO166" s="163">
        <f t="shared" si="254"/>
        <v>81203311</v>
      </c>
      <c r="CP166" s="163">
        <f t="shared" si="240"/>
        <v>81203311</v>
      </c>
      <c r="CQ166" s="221">
        <f t="shared" si="241"/>
        <v>257195413</v>
      </c>
      <c r="CR166" s="163">
        <f t="shared" si="242"/>
        <v>862819987</v>
      </c>
      <c r="CS166" s="163">
        <f t="shared" si="243"/>
        <v>10945811</v>
      </c>
      <c r="CT166" s="299">
        <f t="shared" si="255"/>
        <v>0.9764968709117221</v>
      </c>
      <c r="CU166" s="299">
        <f t="shared" si="256"/>
        <v>0.90205536208393633</v>
      </c>
      <c r="CV166" s="912">
        <f t="shared" si="229"/>
        <v>9.7114524994932172E-2</v>
      </c>
      <c r="CW166" s="884"/>
      <c r="CX166" s="908">
        <f t="shared" si="244"/>
        <v>0.1658312069130915</v>
      </c>
      <c r="CY166" s="884"/>
      <c r="CZ166" s="839"/>
      <c r="DA166" s="839"/>
      <c r="DB166" s="840"/>
      <c r="DC166" s="830">
        <v>3455000000</v>
      </c>
      <c r="DD166" s="830">
        <f t="shared" si="260"/>
        <v>0</v>
      </c>
      <c r="DE166" s="830">
        <v>3373796689</v>
      </c>
      <c r="DF166" s="831">
        <f t="shared" si="261"/>
        <v>0</v>
      </c>
      <c r="DG166" s="830">
        <v>3116601276</v>
      </c>
      <c r="DH166" s="832">
        <f t="shared" si="262"/>
        <v>0</v>
      </c>
      <c r="DI166" s="830">
        <v>2253781289</v>
      </c>
      <c r="DJ166" s="831">
        <f t="shared" si="263"/>
        <v>0</v>
      </c>
      <c r="DK166" s="830">
        <v>2242835478</v>
      </c>
      <c r="DL166" s="831">
        <f t="shared" si="264"/>
        <v>0</v>
      </c>
      <c r="DM166" s="841"/>
      <c r="DN166" s="158"/>
      <c r="DO166" s="149"/>
      <c r="DP166" s="319">
        <v>-1433247</v>
      </c>
      <c r="DQ166" s="319">
        <f t="shared" si="250"/>
        <v>3456433247</v>
      </c>
      <c r="DR166" s="319">
        <v>141554452</v>
      </c>
      <c r="DS166" s="319">
        <f t="shared" si="251"/>
        <v>-2975046824</v>
      </c>
      <c r="DT166" s="319">
        <v>224152109</v>
      </c>
      <c r="DU166" s="319">
        <f t="shared" si="252"/>
        <v>-2029629180</v>
      </c>
      <c r="DV166" s="319">
        <v>231053640</v>
      </c>
      <c r="DW166" s="319">
        <f t="shared" si="253"/>
        <v>-2011781838</v>
      </c>
      <c r="DX166" s="841"/>
    </row>
    <row r="167" spans="1:128" s="157" customFormat="1" ht="54.75" outlineLevel="1" thickBot="1" x14ac:dyDescent="0.3">
      <c r="A167" s="146"/>
      <c r="B167" s="1022" t="str">
        <f t="shared" si="230"/>
        <v>C-510-704-110</v>
      </c>
      <c r="C167" s="185" t="s">
        <v>568</v>
      </c>
      <c r="D167" s="175" t="s">
        <v>417</v>
      </c>
      <c r="E167" s="248" t="s">
        <v>591</v>
      </c>
      <c r="F167" s="163">
        <v>600000000</v>
      </c>
      <c r="G167" s="154"/>
      <c r="H167" s="154"/>
      <c r="I167" s="188"/>
      <c r="J167" s="171"/>
      <c r="K167" s="171"/>
      <c r="L167" s="155"/>
      <c r="M167" s="152"/>
      <c r="N167" s="151"/>
      <c r="O167" s="188"/>
      <c r="P167" s="171"/>
      <c r="Q167" s="171"/>
      <c r="R167" s="171"/>
      <c r="S167" s="171"/>
      <c r="T167" s="171"/>
      <c r="U167" s="171"/>
      <c r="V167" s="171"/>
      <c r="W167" s="171"/>
      <c r="X167" s="171"/>
      <c r="Y167" s="171"/>
      <c r="Z167" s="171"/>
      <c r="AA167" s="171"/>
      <c r="AB167" s="171"/>
      <c r="AC167" s="171"/>
      <c r="AD167" s="155"/>
      <c r="AE167" s="151">
        <f t="shared" si="231"/>
        <v>0</v>
      </c>
      <c r="AF167" s="154">
        <f t="shared" si="232"/>
        <v>0</v>
      </c>
      <c r="AG167" s="163">
        <v>200000000</v>
      </c>
      <c r="AH167" s="188"/>
      <c r="AI167" s="160">
        <f t="shared" si="259"/>
        <v>-200000000</v>
      </c>
      <c r="AJ167" s="188"/>
      <c r="AK167" s="170">
        <f t="shared" si="233"/>
        <v>400000000</v>
      </c>
      <c r="AL167" s="171"/>
      <c r="AM167" s="171">
        <f t="shared" si="265"/>
        <v>400000000</v>
      </c>
      <c r="AN167" s="170">
        <f t="shared" si="235"/>
        <v>400000000</v>
      </c>
      <c r="AO167" s="166">
        <v>0</v>
      </c>
      <c r="AP167" s="183">
        <v>0</v>
      </c>
      <c r="AQ167" s="170">
        <v>170000000</v>
      </c>
      <c r="AR167" s="170">
        <v>230000000</v>
      </c>
      <c r="AS167" s="523">
        <v>0</v>
      </c>
      <c r="AT167" s="170">
        <v>0</v>
      </c>
      <c r="AU167" s="170">
        <v>0</v>
      </c>
      <c r="AV167" s="172">
        <v>0</v>
      </c>
      <c r="AW167" s="172">
        <v>0</v>
      </c>
      <c r="AX167" s="172">
        <v>0</v>
      </c>
      <c r="AY167" s="170"/>
      <c r="AZ167" s="170"/>
      <c r="BA167" s="437">
        <f t="shared" si="236"/>
        <v>400000000</v>
      </c>
      <c r="BB167" s="163">
        <v>0</v>
      </c>
      <c r="BC167" s="183">
        <v>0</v>
      </c>
      <c r="BD167" s="170">
        <v>0</v>
      </c>
      <c r="BE167" s="170">
        <v>0</v>
      </c>
      <c r="BF167" s="170">
        <v>0</v>
      </c>
      <c r="BG167" s="170">
        <v>170000000</v>
      </c>
      <c r="BH167" s="170">
        <v>0</v>
      </c>
      <c r="BI167" s="170">
        <v>221247612</v>
      </c>
      <c r="BJ167" s="170">
        <v>0</v>
      </c>
      <c r="BK167" s="172">
        <v>0</v>
      </c>
      <c r="BL167" s="170"/>
      <c r="BM167" s="170"/>
      <c r="BN167" s="166">
        <f t="shared" si="237"/>
        <v>391247612</v>
      </c>
      <c r="BO167" s="412">
        <v>0</v>
      </c>
      <c r="BP167" s="412">
        <v>0</v>
      </c>
      <c r="BQ167" s="412">
        <v>0</v>
      </c>
      <c r="BR167" s="412">
        <v>0</v>
      </c>
      <c r="BS167" s="412">
        <v>0</v>
      </c>
      <c r="BT167" s="412">
        <v>0</v>
      </c>
      <c r="BU167" s="412">
        <v>0</v>
      </c>
      <c r="BV167" s="183">
        <v>0</v>
      </c>
      <c r="BW167" s="171">
        <v>51000000</v>
      </c>
      <c r="BX167" s="171">
        <v>0</v>
      </c>
      <c r="BY167" s="171">
        <v>0</v>
      </c>
      <c r="BZ167" s="171">
        <v>0</v>
      </c>
      <c r="CA167" s="156">
        <f t="shared" si="238"/>
        <v>51000000</v>
      </c>
      <c r="CB167" s="154">
        <v>0</v>
      </c>
      <c r="CC167" s="183">
        <v>0</v>
      </c>
      <c r="CD167" s="171">
        <v>0</v>
      </c>
      <c r="CE167" s="171">
        <v>0</v>
      </c>
      <c r="CF167" s="171">
        <v>0</v>
      </c>
      <c r="CG167" s="172">
        <v>0</v>
      </c>
      <c r="CH167" s="171">
        <v>0</v>
      </c>
      <c r="CI167" s="171">
        <v>0</v>
      </c>
      <c r="CJ167" s="171">
        <v>51000000</v>
      </c>
      <c r="CK167" s="171">
        <v>0</v>
      </c>
      <c r="CL167" s="171"/>
      <c r="CM167" s="171"/>
      <c r="CN167" s="156">
        <f t="shared" si="239"/>
        <v>51000000</v>
      </c>
      <c r="CO167" s="163">
        <f t="shared" si="254"/>
        <v>0</v>
      </c>
      <c r="CP167" s="163">
        <f t="shared" si="240"/>
        <v>0</v>
      </c>
      <c r="CQ167" s="221">
        <f t="shared" si="241"/>
        <v>8752388</v>
      </c>
      <c r="CR167" s="163">
        <f t="shared" si="242"/>
        <v>340247612</v>
      </c>
      <c r="CS167" s="163">
        <f t="shared" si="243"/>
        <v>0</v>
      </c>
      <c r="CT167" s="299">
        <f t="shared" si="255"/>
        <v>1</v>
      </c>
      <c r="CU167" s="299">
        <f t="shared" si="256"/>
        <v>0.97811903</v>
      </c>
      <c r="CV167" s="912">
        <f t="shared" si="229"/>
        <v>1.2191429903907132E-2</v>
      </c>
      <c r="CW167" s="884"/>
      <c r="CX167" s="908">
        <f t="shared" si="244"/>
        <v>0</v>
      </c>
      <c r="CY167" s="884"/>
      <c r="CZ167" s="839"/>
      <c r="DA167" s="839"/>
      <c r="DB167" s="840"/>
      <c r="DC167" s="830">
        <v>400000000</v>
      </c>
      <c r="DD167" s="830">
        <f t="shared" si="260"/>
        <v>0</v>
      </c>
      <c r="DE167" s="830">
        <v>400000000</v>
      </c>
      <c r="DF167" s="831">
        <f t="shared" si="261"/>
        <v>0</v>
      </c>
      <c r="DG167" s="830">
        <v>391247612</v>
      </c>
      <c r="DH167" s="832">
        <f t="shared" si="262"/>
        <v>0</v>
      </c>
      <c r="DI167" s="830">
        <v>51000000</v>
      </c>
      <c r="DJ167" s="831">
        <f t="shared" si="263"/>
        <v>0</v>
      </c>
      <c r="DK167" s="830">
        <v>51000000</v>
      </c>
      <c r="DL167" s="831">
        <f t="shared" si="264"/>
        <v>0</v>
      </c>
      <c r="DM167" s="841"/>
      <c r="DN167" s="149"/>
      <c r="DO167" s="149"/>
      <c r="DP167" s="319">
        <v>0</v>
      </c>
      <c r="DQ167" s="319">
        <f t="shared" si="250"/>
        <v>400000000</v>
      </c>
      <c r="DR167" s="319">
        <v>-3445200</v>
      </c>
      <c r="DS167" s="319">
        <f t="shared" si="251"/>
        <v>-394692812</v>
      </c>
      <c r="DT167" s="319">
        <v>0</v>
      </c>
      <c r="DU167" s="319">
        <f t="shared" si="252"/>
        <v>-51000000</v>
      </c>
      <c r="DV167" s="319">
        <v>0</v>
      </c>
      <c r="DW167" s="319">
        <f t="shared" si="253"/>
        <v>-51000000</v>
      </c>
      <c r="DX167" s="841"/>
    </row>
    <row r="168" spans="1:128" s="146" customFormat="1" ht="36.75" outlineLevel="1" thickBot="1" x14ac:dyDescent="0.3">
      <c r="B168" s="1022" t="str">
        <f t="shared" si="230"/>
        <v>C-510-800-2-0-210</v>
      </c>
      <c r="C168" s="185" t="s">
        <v>569</v>
      </c>
      <c r="D168" s="175" t="s">
        <v>417</v>
      </c>
      <c r="E168" s="248" t="s">
        <v>592</v>
      </c>
      <c r="F168" s="163">
        <v>459828730</v>
      </c>
      <c r="G168" s="163"/>
      <c r="H168" s="163"/>
      <c r="I168" s="183"/>
      <c r="J168" s="170"/>
      <c r="K168" s="170"/>
      <c r="L168" s="165"/>
      <c r="M168" s="161"/>
      <c r="N168" s="151"/>
      <c r="O168" s="188"/>
      <c r="P168" s="171"/>
      <c r="Q168" s="170"/>
      <c r="R168" s="170"/>
      <c r="S168" s="170"/>
      <c r="T168" s="170"/>
      <c r="U168" s="170"/>
      <c r="V168" s="170"/>
      <c r="W168" s="170"/>
      <c r="X168" s="170"/>
      <c r="Y168" s="170"/>
      <c r="Z168" s="170"/>
      <c r="AA168" s="170"/>
      <c r="AB168" s="170"/>
      <c r="AC168" s="170"/>
      <c r="AD168" s="165"/>
      <c r="AE168" s="160">
        <f t="shared" si="231"/>
        <v>0</v>
      </c>
      <c r="AF168" s="163">
        <f t="shared" si="232"/>
        <v>0</v>
      </c>
      <c r="AG168" s="163">
        <v>32000000</v>
      </c>
      <c r="AH168" s="183"/>
      <c r="AI168" s="160">
        <f t="shared" si="259"/>
        <v>-32000000</v>
      </c>
      <c r="AJ168" s="183"/>
      <c r="AK168" s="172">
        <f t="shared" si="233"/>
        <v>427828730</v>
      </c>
      <c r="AL168" s="170"/>
      <c r="AM168" s="172">
        <f t="shared" si="265"/>
        <v>427828730</v>
      </c>
      <c r="AN168" s="172">
        <f t="shared" si="235"/>
        <v>427828730</v>
      </c>
      <c r="AO168" s="166">
        <v>149250000</v>
      </c>
      <c r="AP168" s="183">
        <v>0</v>
      </c>
      <c r="AQ168" s="170">
        <v>0</v>
      </c>
      <c r="AR168" s="170">
        <v>0</v>
      </c>
      <c r="AS168" s="523">
        <v>258590655</v>
      </c>
      <c r="AT168" s="170">
        <v>0</v>
      </c>
      <c r="AU168" s="170">
        <v>19988075</v>
      </c>
      <c r="AV168" s="172">
        <v>0</v>
      </c>
      <c r="AW168" s="172">
        <v>0</v>
      </c>
      <c r="AX168" s="172">
        <v>0</v>
      </c>
      <c r="AY168" s="173"/>
      <c r="AZ168" s="170"/>
      <c r="BA168" s="437">
        <f t="shared" si="236"/>
        <v>427828730</v>
      </c>
      <c r="BB168" s="170">
        <v>0</v>
      </c>
      <c r="BC168" s="170">
        <v>149250000</v>
      </c>
      <c r="BD168" s="170">
        <v>0</v>
      </c>
      <c r="BE168" s="170">
        <v>0</v>
      </c>
      <c r="BF168" s="170">
        <v>45088263</v>
      </c>
      <c r="BG168" s="170">
        <v>34894332</v>
      </c>
      <c r="BH168" s="170">
        <v>42299878</v>
      </c>
      <c r="BI168" s="170">
        <v>90055679</v>
      </c>
      <c r="BJ168" s="170">
        <v>0</v>
      </c>
      <c r="BK168" s="172">
        <v>0</v>
      </c>
      <c r="BL168" s="170"/>
      <c r="BM168" s="170"/>
      <c r="BN168" s="166">
        <f t="shared" si="237"/>
        <v>361588152</v>
      </c>
      <c r="BO168" s="412">
        <v>0</v>
      </c>
      <c r="BP168" s="264">
        <v>0</v>
      </c>
      <c r="BQ168" s="223">
        <v>17718668</v>
      </c>
      <c r="BR168" s="221">
        <v>44604398</v>
      </c>
      <c r="BS168" s="221">
        <v>81544726</v>
      </c>
      <c r="BT168" s="221">
        <v>34648455</v>
      </c>
      <c r="BU168" s="221">
        <v>19109880</v>
      </c>
      <c r="BV168" s="183">
        <v>26434416</v>
      </c>
      <c r="BW168" s="170">
        <v>64363153</v>
      </c>
      <c r="BX168" s="170">
        <v>28079911</v>
      </c>
      <c r="BY168" s="170">
        <v>0</v>
      </c>
      <c r="BZ168" s="170">
        <v>0</v>
      </c>
      <c r="CA168" s="166">
        <f t="shared" si="238"/>
        <v>316503607</v>
      </c>
      <c r="CB168" s="163">
        <v>0</v>
      </c>
      <c r="CC168" s="183">
        <v>0</v>
      </c>
      <c r="CD168" s="170">
        <v>17718668</v>
      </c>
      <c r="CE168" s="170">
        <v>19456784</v>
      </c>
      <c r="CF168" s="170">
        <v>106692340</v>
      </c>
      <c r="CG168" s="172">
        <v>29199654</v>
      </c>
      <c r="CH168" s="170">
        <v>24558681</v>
      </c>
      <c r="CI168" s="170">
        <v>26434416</v>
      </c>
      <c r="CJ168" s="170">
        <v>59801491</v>
      </c>
      <c r="CK168" s="170">
        <v>29666510</v>
      </c>
      <c r="CL168" s="170"/>
      <c r="CM168" s="170"/>
      <c r="CN168" s="166">
        <f t="shared" si="239"/>
        <v>313528544</v>
      </c>
      <c r="CO168" s="163">
        <f t="shared" si="254"/>
        <v>0</v>
      </c>
      <c r="CP168" s="163">
        <f t="shared" si="240"/>
        <v>0</v>
      </c>
      <c r="CQ168" s="221">
        <f t="shared" si="241"/>
        <v>66240578</v>
      </c>
      <c r="CR168" s="163">
        <f t="shared" si="242"/>
        <v>45084545</v>
      </c>
      <c r="CS168" s="163">
        <f t="shared" si="243"/>
        <v>2975063</v>
      </c>
      <c r="CT168" s="299">
        <f t="shared" si="255"/>
        <v>1</v>
      </c>
      <c r="CU168" s="299">
        <f t="shared" si="256"/>
        <v>0.84517033720479684</v>
      </c>
      <c r="CV168" s="912">
        <f t="shared" si="229"/>
        <v>1.1267229432166648E-2</v>
      </c>
      <c r="CW168" s="884"/>
      <c r="CX168" s="908">
        <f t="shared" si="244"/>
        <v>0</v>
      </c>
      <c r="CY168" s="884"/>
      <c r="CZ168" s="839"/>
      <c r="DA168" s="839"/>
      <c r="DB168" s="840"/>
      <c r="DC168" s="830">
        <v>427828730</v>
      </c>
      <c r="DD168" s="830">
        <f t="shared" si="260"/>
        <v>0</v>
      </c>
      <c r="DE168" s="830">
        <v>427828730</v>
      </c>
      <c r="DF168" s="831">
        <f t="shared" si="261"/>
        <v>0</v>
      </c>
      <c r="DG168" s="830">
        <v>361588152</v>
      </c>
      <c r="DH168" s="832">
        <f t="shared" si="262"/>
        <v>0</v>
      </c>
      <c r="DI168" s="830">
        <v>316503607</v>
      </c>
      <c r="DJ168" s="831">
        <f t="shared" si="263"/>
        <v>0</v>
      </c>
      <c r="DK168" s="830">
        <v>313528544</v>
      </c>
      <c r="DL168" s="831">
        <f t="shared" si="264"/>
        <v>0</v>
      </c>
      <c r="DM168" s="833"/>
      <c r="DN168" s="168"/>
      <c r="DO168" s="168"/>
      <c r="DP168" s="319">
        <v>427828730</v>
      </c>
      <c r="DQ168" s="319">
        <f t="shared" si="250"/>
        <v>0</v>
      </c>
      <c r="DR168" s="319">
        <v>303914363</v>
      </c>
      <c r="DS168" s="319">
        <f t="shared" si="251"/>
        <v>-57673789</v>
      </c>
      <c r="DT168" s="319">
        <v>197626127</v>
      </c>
      <c r="DU168" s="319">
        <f t="shared" si="252"/>
        <v>-118877480</v>
      </c>
      <c r="DV168" s="319">
        <v>197626127</v>
      </c>
      <c r="DW168" s="319">
        <f t="shared" si="253"/>
        <v>-115902417</v>
      </c>
      <c r="DX168" s="833"/>
    </row>
    <row r="169" spans="1:128" s="146" customFormat="1" ht="36.75" outlineLevel="1" thickBot="1" x14ac:dyDescent="0.3">
      <c r="B169" s="1022" t="str">
        <f t="shared" si="230"/>
        <v>C-510-800-2-0-310</v>
      </c>
      <c r="C169" s="185" t="s">
        <v>570</v>
      </c>
      <c r="D169" s="175" t="s">
        <v>417</v>
      </c>
      <c r="E169" s="248" t="s">
        <v>593</v>
      </c>
      <c r="F169" s="163">
        <v>1340171270</v>
      </c>
      <c r="G169" s="163"/>
      <c r="H169" s="163"/>
      <c r="I169" s="183"/>
      <c r="J169" s="170"/>
      <c r="K169" s="170"/>
      <c r="L169" s="165"/>
      <c r="M169" s="161"/>
      <c r="N169" s="151"/>
      <c r="O169" s="188"/>
      <c r="P169" s="171"/>
      <c r="Q169" s="170"/>
      <c r="R169" s="170"/>
      <c r="S169" s="170"/>
      <c r="T169" s="170"/>
      <c r="U169" s="170"/>
      <c r="V169" s="170"/>
      <c r="W169" s="170"/>
      <c r="X169" s="170"/>
      <c r="Y169" s="170"/>
      <c r="Z169" s="170"/>
      <c r="AA169" s="170"/>
      <c r="AB169" s="170"/>
      <c r="AC169" s="170"/>
      <c r="AD169" s="165"/>
      <c r="AE169" s="160">
        <f t="shared" si="231"/>
        <v>0</v>
      </c>
      <c r="AF169" s="163">
        <f t="shared" si="232"/>
        <v>0</v>
      </c>
      <c r="AG169" s="163">
        <v>90000000</v>
      </c>
      <c r="AH169" s="183"/>
      <c r="AI169" s="160">
        <f t="shared" si="259"/>
        <v>-90000000</v>
      </c>
      <c r="AJ169" s="183"/>
      <c r="AK169" s="172">
        <f t="shared" si="233"/>
        <v>1250171270</v>
      </c>
      <c r="AL169" s="170"/>
      <c r="AM169" s="172">
        <f t="shared" si="265"/>
        <v>1250171270</v>
      </c>
      <c r="AN169" s="172">
        <f t="shared" si="235"/>
        <v>1250171270</v>
      </c>
      <c r="AO169" s="166">
        <v>530250000</v>
      </c>
      <c r="AP169" s="183">
        <v>30000000</v>
      </c>
      <c r="AQ169" s="170">
        <v>390000000</v>
      </c>
      <c r="AR169" s="170">
        <v>0</v>
      </c>
      <c r="AS169" s="722">
        <v>219109345</v>
      </c>
      <c r="AT169" s="170">
        <v>0</v>
      </c>
      <c r="AU169" s="170">
        <v>80811925</v>
      </c>
      <c r="AV169" s="172">
        <v>0</v>
      </c>
      <c r="AW169" s="172">
        <v>0</v>
      </c>
      <c r="AX169" s="172">
        <v>0</v>
      </c>
      <c r="AY169" s="173"/>
      <c r="AZ169" s="170"/>
      <c r="BA169" s="437">
        <f t="shared" si="236"/>
        <v>1250171270</v>
      </c>
      <c r="BB169" s="170">
        <v>0</v>
      </c>
      <c r="BC169" s="170">
        <v>530250000</v>
      </c>
      <c r="BD169" s="170">
        <v>0</v>
      </c>
      <c r="BE169" s="170">
        <v>220000000</v>
      </c>
      <c r="BF169" s="170">
        <v>200000000</v>
      </c>
      <c r="BG169" s="170">
        <v>0</v>
      </c>
      <c r="BH169" s="170">
        <v>0</v>
      </c>
      <c r="BI169" s="170">
        <v>126568340</v>
      </c>
      <c r="BJ169" s="170">
        <v>99886239</v>
      </c>
      <c r="BK169" s="170">
        <v>12832670</v>
      </c>
      <c r="BL169" s="170"/>
      <c r="BM169" s="170"/>
      <c r="BN169" s="166">
        <f t="shared" si="237"/>
        <v>1189537249</v>
      </c>
      <c r="BO169" s="412">
        <v>0</v>
      </c>
      <c r="BP169" s="264">
        <v>0</v>
      </c>
      <c r="BQ169" s="223">
        <v>0</v>
      </c>
      <c r="BR169" s="221">
        <v>3919068</v>
      </c>
      <c r="BS169" s="221">
        <v>57000000</v>
      </c>
      <c r="BT169" s="221">
        <v>116970760</v>
      </c>
      <c r="BU169" s="221">
        <v>175093718</v>
      </c>
      <c r="BV169" s="183">
        <v>181711076</v>
      </c>
      <c r="BW169" s="170">
        <v>72439330</v>
      </c>
      <c r="BX169" s="170">
        <v>190653859</v>
      </c>
      <c r="BY169" s="170">
        <v>0</v>
      </c>
      <c r="BZ169" s="170">
        <v>0</v>
      </c>
      <c r="CA169" s="166">
        <f t="shared" si="238"/>
        <v>797787811</v>
      </c>
      <c r="CB169" s="163">
        <v>0</v>
      </c>
      <c r="CC169" s="183">
        <v>0</v>
      </c>
      <c r="CD169" s="170">
        <v>0</v>
      </c>
      <c r="CE169" s="170">
        <v>0</v>
      </c>
      <c r="CF169" s="170">
        <v>60919068</v>
      </c>
      <c r="CG169" s="172">
        <v>116970760</v>
      </c>
      <c r="CH169" s="170">
        <v>175093718</v>
      </c>
      <c r="CI169" s="170">
        <v>181711076</v>
      </c>
      <c r="CJ169" s="170">
        <v>54624192</v>
      </c>
      <c r="CK169" s="170">
        <v>190587401</v>
      </c>
      <c r="CL169" s="170"/>
      <c r="CM169" s="170"/>
      <c r="CN169" s="166">
        <f t="shared" si="239"/>
        <v>779906215</v>
      </c>
      <c r="CO169" s="163">
        <f t="shared" si="254"/>
        <v>0</v>
      </c>
      <c r="CP169" s="163">
        <f t="shared" si="240"/>
        <v>0</v>
      </c>
      <c r="CQ169" s="221">
        <f t="shared" si="241"/>
        <v>60634021</v>
      </c>
      <c r="CR169" s="163">
        <f t="shared" si="242"/>
        <v>391749438</v>
      </c>
      <c r="CS169" s="163">
        <f t="shared" si="243"/>
        <v>17881596</v>
      </c>
      <c r="CT169" s="299">
        <f t="shared" si="255"/>
        <v>1</v>
      </c>
      <c r="CU169" s="299">
        <f t="shared" si="256"/>
        <v>0.95149942855429726</v>
      </c>
      <c r="CV169" s="912">
        <f t="shared" si="229"/>
        <v>3.706644985035723E-2</v>
      </c>
      <c r="CW169" s="884"/>
      <c r="CX169" s="908">
        <f t="shared" si="244"/>
        <v>4.2942976568524187E-2</v>
      </c>
      <c r="CY169" s="884"/>
      <c r="CZ169" s="839"/>
      <c r="DA169" s="839"/>
      <c r="DB169" s="840"/>
      <c r="DC169" s="830">
        <v>1250171270</v>
      </c>
      <c r="DD169" s="830">
        <f t="shared" si="260"/>
        <v>0</v>
      </c>
      <c r="DE169" s="830">
        <v>1250171270</v>
      </c>
      <c r="DF169" s="831">
        <f t="shared" si="261"/>
        <v>0</v>
      </c>
      <c r="DG169" s="830">
        <v>1189537249</v>
      </c>
      <c r="DH169" s="832">
        <f t="shared" si="262"/>
        <v>0</v>
      </c>
      <c r="DI169" s="830">
        <v>797787811</v>
      </c>
      <c r="DJ169" s="831">
        <f t="shared" si="263"/>
        <v>0</v>
      </c>
      <c r="DK169" s="830">
        <v>779906215</v>
      </c>
      <c r="DL169" s="831">
        <f t="shared" si="264"/>
        <v>0</v>
      </c>
      <c r="DM169" s="833"/>
      <c r="DN169" s="168"/>
      <c r="DO169" s="168"/>
      <c r="DP169" s="319">
        <v>1250171270</v>
      </c>
      <c r="DQ169" s="319">
        <f t="shared" si="250"/>
        <v>0</v>
      </c>
      <c r="DR169" s="319">
        <v>950250000</v>
      </c>
      <c r="DS169" s="319">
        <f t="shared" si="251"/>
        <v>-239287249</v>
      </c>
      <c r="DT169" s="319">
        <v>352983546</v>
      </c>
      <c r="DU169" s="319">
        <f t="shared" si="252"/>
        <v>-444804265</v>
      </c>
      <c r="DV169" s="319">
        <v>352983546</v>
      </c>
      <c r="DW169" s="319">
        <f t="shared" si="253"/>
        <v>-426922669</v>
      </c>
      <c r="DX169" s="833"/>
    </row>
    <row r="170" spans="1:128" s="146" customFormat="1" ht="36.75" outlineLevel="1" thickBot="1" x14ac:dyDescent="0.3">
      <c r="B170" s="1022" t="s">
        <v>688</v>
      </c>
      <c r="C170" s="185" t="s">
        <v>686</v>
      </c>
      <c r="D170" s="175">
        <v>15</v>
      </c>
      <c r="E170" s="248" t="s">
        <v>687</v>
      </c>
      <c r="F170" s="163">
        <v>0</v>
      </c>
      <c r="G170" s="163"/>
      <c r="H170" s="163"/>
      <c r="I170" s="183"/>
      <c r="J170" s="170"/>
      <c r="K170" s="170"/>
      <c r="L170" s="165"/>
      <c r="M170" s="161"/>
      <c r="N170" s="151"/>
      <c r="O170" s="188"/>
      <c r="P170" s="171"/>
      <c r="Q170" s="170"/>
      <c r="R170" s="170"/>
      <c r="S170" s="170"/>
      <c r="T170" s="170"/>
      <c r="U170" s="170"/>
      <c r="V170" s="170">
        <v>1140000000</v>
      </c>
      <c r="W170" s="170"/>
      <c r="X170" s="170"/>
      <c r="Y170" s="170"/>
      <c r="Z170" s="170"/>
      <c r="AA170" s="170"/>
      <c r="AB170" s="170"/>
      <c r="AC170" s="170"/>
      <c r="AD170" s="165"/>
      <c r="AE170" s="160">
        <f>+G170+I170+K170+M170+O170+Q170+S170+U170+W170+Y170+AA170+AC170</f>
        <v>0</v>
      </c>
      <c r="AF170" s="163">
        <f>+H170+J170+L170+N170+P170+R170+T170+V170+X170+Z170+AB170+AD170</f>
        <v>1140000000</v>
      </c>
      <c r="AG170" s="163"/>
      <c r="AH170" s="183"/>
      <c r="AI170" s="160"/>
      <c r="AJ170" s="183"/>
      <c r="AK170" s="172">
        <f t="shared" si="233"/>
        <v>1140000000</v>
      </c>
      <c r="AL170" s="170"/>
      <c r="AM170" s="172"/>
      <c r="AN170" s="172">
        <f t="shared" si="235"/>
        <v>1140000000</v>
      </c>
      <c r="AO170" s="166"/>
      <c r="AP170" s="183"/>
      <c r="AQ170" s="170"/>
      <c r="AR170" s="170"/>
      <c r="AS170" s="724"/>
      <c r="AT170" s="170"/>
      <c r="AU170" s="170"/>
      <c r="AV170" s="172">
        <v>0</v>
      </c>
      <c r="AW170" s="172">
        <v>0</v>
      </c>
      <c r="AX170" s="172">
        <v>0</v>
      </c>
      <c r="AY170" s="173"/>
      <c r="AZ170" s="170"/>
      <c r="BA170" s="437">
        <f t="shared" si="236"/>
        <v>0</v>
      </c>
      <c r="BB170" s="163"/>
      <c r="BC170" s="183"/>
      <c r="BD170" s="170"/>
      <c r="BE170" s="170"/>
      <c r="BF170" s="170"/>
      <c r="BG170" s="170"/>
      <c r="BH170" s="170">
        <v>0</v>
      </c>
      <c r="BI170" s="170">
        <v>0</v>
      </c>
      <c r="BJ170" s="170">
        <v>0</v>
      </c>
      <c r="BK170" s="172">
        <v>0</v>
      </c>
      <c r="BL170" s="170"/>
      <c r="BM170" s="170"/>
      <c r="BN170" s="166">
        <f t="shared" si="237"/>
        <v>0</v>
      </c>
      <c r="BO170" s="412">
        <v>0</v>
      </c>
      <c r="BP170" s="414">
        <v>0</v>
      </c>
      <c r="BQ170" s="412">
        <v>0</v>
      </c>
      <c r="BR170" s="147">
        <v>0</v>
      </c>
      <c r="BS170" s="147">
        <v>0</v>
      </c>
      <c r="BT170" s="147">
        <v>0</v>
      </c>
      <c r="BU170" s="147">
        <v>0</v>
      </c>
      <c r="BV170" s="183">
        <v>0</v>
      </c>
      <c r="BW170" s="170">
        <v>0</v>
      </c>
      <c r="BX170" s="170">
        <v>0</v>
      </c>
      <c r="BY170" s="170">
        <v>0</v>
      </c>
      <c r="BZ170" s="170">
        <v>0</v>
      </c>
      <c r="CA170" s="166">
        <f t="shared" si="238"/>
        <v>0</v>
      </c>
      <c r="CB170" s="163"/>
      <c r="CC170" s="183"/>
      <c r="CD170" s="170"/>
      <c r="CE170" s="170"/>
      <c r="CF170" s="170"/>
      <c r="CG170" s="172"/>
      <c r="CH170" s="170"/>
      <c r="CI170" s="170">
        <v>0</v>
      </c>
      <c r="CJ170" s="170">
        <v>0</v>
      </c>
      <c r="CK170" s="170">
        <v>0</v>
      </c>
      <c r="CL170" s="170"/>
      <c r="CM170" s="170"/>
      <c r="CN170" s="166">
        <f>+SUM(CB170:CM170)</f>
        <v>0</v>
      </c>
      <c r="CO170" s="163">
        <f t="shared" si="254"/>
        <v>1140000000</v>
      </c>
      <c r="CP170" s="163">
        <f t="shared" si="240"/>
        <v>1140000000</v>
      </c>
      <c r="CQ170" s="221">
        <f t="shared" si="241"/>
        <v>0</v>
      </c>
      <c r="CR170" s="163">
        <f t="shared" si="242"/>
        <v>0</v>
      </c>
      <c r="CS170" s="163">
        <f t="shared" si="243"/>
        <v>0</v>
      </c>
      <c r="CT170" s="299">
        <f>IFERROR(BA170/AN170,0)</f>
        <v>0</v>
      </c>
      <c r="CU170" s="299">
        <f>IFERROR(BN170/AN170,0)</f>
        <v>0</v>
      </c>
      <c r="CV170" s="912">
        <f t="shared" si="229"/>
        <v>0</v>
      </c>
      <c r="CW170" s="884"/>
      <c r="CX170" s="908">
        <f t="shared" si="244"/>
        <v>0</v>
      </c>
      <c r="CY170" s="884"/>
      <c r="CZ170" s="839"/>
      <c r="DA170" s="839"/>
      <c r="DB170" s="840"/>
      <c r="DC170" s="830">
        <v>1140000000</v>
      </c>
      <c r="DD170" s="830">
        <f t="shared" si="260"/>
        <v>0</v>
      </c>
      <c r="DE170" s="830">
        <v>0</v>
      </c>
      <c r="DF170" s="831">
        <f t="shared" si="261"/>
        <v>0</v>
      </c>
      <c r="DG170" s="830">
        <v>0</v>
      </c>
      <c r="DH170" s="832">
        <f t="shared" si="262"/>
        <v>0</v>
      </c>
      <c r="DI170" s="830">
        <v>0</v>
      </c>
      <c r="DJ170" s="831">
        <f t="shared" si="263"/>
        <v>0</v>
      </c>
      <c r="DK170" s="830">
        <v>0</v>
      </c>
      <c r="DL170" s="831">
        <f t="shared" si="264"/>
        <v>0</v>
      </c>
      <c r="DM170" s="833"/>
      <c r="DN170" s="168"/>
      <c r="DO170" s="168"/>
      <c r="DP170" s="319"/>
      <c r="DQ170" s="319"/>
      <c r="DR170" s="319"/>
      <c r="DS170" s="319"/>
      <c r="DT170" s="319"/>
      <c r="DU170" s="319"/>
      <c r="DV170" s="319"/>
      <c r="DW170" s="319"/>
      <c r="DX170" s="833"/>
    </row>
    <row r="171" spans="1:128" s="146" customFormat="1" ht="54.75" outlineLevel="1" thickBot="1" x14ac:dyDescent="0.3">
      <c r="B171" s="1022" t="str">
        <f t="shared" si="230"/>
        <v>C-520-800-310</v>
      </c>
      <c r="C171" s="185" t="s">
        <v>571</v>
      </c>
      <c r="D171" s="175" t="s">
        <v>417</v>
      </c>
      <c r="E171" s="248" t="s">
        <v>594</v>
      </c>
      <c r="F171" s="163">
        <v>500000000</v>
      </c>
      <c r="G171" s="163"/>
      <c r="H171" s="163"/>
      <c r="I171" s="183"/>
      <c r="J171" s="170"/>
      <c r="K171" s="170"/>
      <c r="L171" s="165"/>
      <c r="M171" s="161"/>
      <c r="N171" s="151"/>
      <c r="O171" s="188"/>
      <c r="P171" s="171"/>
      <c r="Q171" s="170"/>
      <c r="R171" s="170"/>
      <c r="S171" s="170"/>
      <c r="T171" s="170"/>
      <c r="U171" s="170"/>
      <c r="V171" s="170"/>
      <c r="W171" s="170"/>
      <c r="X171" s="170"/>
      <c r="Y171" s="170"/>
      <c r="Z171" s="170"/>
      <c r="AA171" s="170"/>
      <c r="AB171" s="170"/>
      <c r="AC171" s="170"/>
      <c r="AD171" s="165"/>
      <c r="AE171" s="160">
        <f t="shared" si="231"/>
        <v>0</v>
      </c>
      <c r="AF171" s="163">
        <f t="shared" si="232"/>
        <v>0</v>
      </c>
      <c r="AG171" s="163">
        <v>50000000</v>
      </c>
      <c r="AH171" s="183"/>
      <c r="AI171" s="160">
        <f>+-AG171+AH171</f>
        <v>-50000000</v>
      </c>
      <c r="AJ171" s="183"/>
      <c r="AK171" s="172">
        <f t="shared" si="233"/>
        <v>450000000</v>
      </c>
      <c r="AL171" s="170"/>
      <c r="AM171" s="172">
        <f t="shared" si="265"/>
        <v>338654768</v>
      </c>
      <c r="AN171" s="172">
        <f t="shared" si="235"/>
        <v>450000000</v>
      </c>
      <c r="AO171" s="166">
        <v>0</v>
      </c>
      <c r="AP171" s="183">
        <v>0</v>
      </c>
      <c r="AQ171" s="170">
        <v>0</v>
      </c>
      <c r="AR171" s="170">
        <v>338654768</v>
      </c>
      <c r="AS171" s="191">
        <v>0</v>
      </c>
      <c r="AT171" s="170">
        <v>0</v>
      </c>
      <c r="AU171" s="170">
        <v>0</v>
      </c>
      <c r="AV171" s="172">
        <v>0</v>
      </c>
      <c r="AW171" s="172">
        <v>0</v>
      </c>
      <c r="AX171" s="172">
        <v>0</v>
      </c>
      <c r="AY171" s="173"/>
      <c r="AZ171" s="170"/>
      <c r="BA171" s="437">
        <f t="shared" si="236"/>
        <v>338654768</v>
      </c>
      <c r="BB171" s="163">
        <v>0</v>
      </c>
      <c r="BC171" s="183">
        <v>0</v>
      </c>
      <c r="BD171" s="170">
        <v>0</v>
      </c>
      <c r="BE171" s="170">
        <v>0</v>
      </c>
      <c r="BF171" s="170">
        <v>0</v>
      </c>
      <c r="BG171" s="170">
        <v>0</v>
      </c>
      <c r="BH171" s="170">
        <v>0</v>
      </c>
      <c r="BI171" s="170">
        <v>337471567</v>
      </c>
      <c r="BJ171" s="170">
        <v>0</v>
      </c>
      <c r="BK171" s="172">
        <v>0</v>
      </c>
      <c r="BL171" s="170"/>
      <c r="BM171" s="170"/>
      <c r="BN171" s="166">
        <f t="shared" si="237"/>
        <v>337471567</v>
      </c>
      <c r="BO171" s="412">
        <v>0</v>
      </c>
      <c r="BP171" s="414">
        <v>0</v>
      </c>
      <c r="BQ171" s="412">
        <v>0</v>
      </c>
      <c r="BR171" s="147">
        <v>0</v>
      </c>
      <c r="BS171" s="147">
        <v>0</v>
      </c>
      <c r="BT171" s="147">
        <v>0</v>
      </c>
      <c r="BU171" s="147">
        <v>0</v>
      </c>
      <c r="BV171" s="183">
        <v>0</v>
      </c>
      <c r="BW171" s="170">
        <v>323899568</v>
      </c>
      <c r="BX171" s="170">
        <v>0</v>
      </c>
      <c r="BY171" s="170">
        <v>0</v>
      </c>
      <c r="BZ171" s="170">
        <v>0</v>
      </c>
      <c r="CA171" s="166">
        <f t="shared" si="238"/>
        <v>323899568</v>
      </c>
      <c r="CB171" s="163">
        <v>0</v>
      </c>
      <c r="CC171" s="183">
        <v>0</v>
      </c>
      <c r="CD171" s="170">
        <v>0</v>
      </c>
      <c r="CE171" s="170">
        <v>0</v>
      </c>
      <c r="CF171" s="170">
        <v>0</v>
      </c>
      <c r="CG171" s="172">
        <v>0</v>
      </c>
      <c r="CH171" s="170">
        <v>0</v>
      </c>
      <c r="CI171" s="170">
        <v>0</v>
      </c>
      <c r="CJ171" s="170">
        <v>323899568</v>
      </c>
      <c r="CK171" s="170">
        <v>0</v>
      </c>
      <c r="CL171" s="170"/>
      <c r="CM171" s="170"/>
      <c r="CN171" s="166">
        <f t="shared" si="239"/>
        <v>323899568</v>
      </c>
      <c r="CO171" s="163">
        <f t="shared" si="254"/>
        <v>111345232</v>
      </c>
      <c r="CP171" s="163">
        <f t="shared" si="240"/>
        <v>111345232</v>
      </c>
      <c r="CQ171" s="221">
        <f t="shared" si="241"/>
        <v>1183201</v>
      </c>
      <c r="CR171" s="163">
        <f t="shared" si="242"/>
        <v>13571999</v>
      </c>
      <c r="CS171" s="163">
        <f t="shared" si="243"/>
        <v>0</v>
      </c>
      <c r="CT171" s="299">
        <f t="shared" si="255"/>
        <v>0.75256615111111114</v>
      </c>
      <c r="CU171" s="299">
        <f t="shared" si="256"/>
        <v>0.74993681555555558</v>
      </c>
      <c r="CV171" s="912">
        <f t="shared" si="229"/>
        <v>1.0515747131620063E-2</v>
      </c>
      <c r="CW171" s="884"/>
      <c r="CX171" s="908">
        <f t="shared" si="244"/>
        <v>0</v>
      </c>
      <c r="CY171" s="884"/>
      <c r="CZ171" s="839"/>
      <c r="DA171" s="839"/>
      <c r="DB171" s="840"/>
      <c r="DC171" s="830">
        <v>450000000</v>
      </c>
      <c r="DD171" s="830">
        <f t="shared" si="260"/>
        <v>0</v>
      </c>
      <c r="DE171" s="830">
        <v>338654768</v>
      </c>
      <c r="DF171" s="831">
        <f t="shared" si="261"/>
        <v>0</v>
      </c>
      <c r="DG171" s="830">
        <v>337471567</v>
      </c>
      <c r="DH171" s="832">
        <f t="shared" si="262"/>
        <v>0</v>
      </c>
      <c r="DI171" s="830">
        <v>323899568</v>
      </c>
      <c r="DJ171" s="831">
        <f t="shared" si="263"/>
        <v>0</v>
      </c>
      <c r="DK171" s="830">
        <v>323899568</v>
      </c>
      <c r="DL171" s="831">
        <f t="shared" si="264"/>
        <v>0</v>
      </c>
      <c r="DM171" s="834"/>
      <c r="DN171" s="168"/>
      <c r="DO171" s="168"/>
      <c r="DP171" s="319">
        <v>0</v>
      </c>
      <c r="DQ171" s="319">
        <f t="shared" si="250"/>
        <v>450000000</v>
      </c>
      <c r="DR171" s="319">
        <v>0</v>
      </c>
      <c r="DS171" s="319">
        <f t="shared" si="251"/>
        <v>-337471567</v>
      </c>
      <c r="DT171" s="319">
        <v>0</v>
      </c>
      <c r="DU171" s="319">
        <f t="shared" si="252"/>
        <v>-323899568</v>
      </c>
      <c r="DV171" s="319">
        <v>0</v>
      </c>
      <c r="DW171" s="319">
        <f t="shared" si="253"/>
        <v>-323899568</v>
      </c>
      <c r="DX171" s="833"/>
    </row>
    <row r="172" spans="1:128" s="146" customFormat="1" ht="54.75" outlineLevel="1" thickBot="1" x14ac:dyDescent="0.3">
      <c r="B172" s="1022" t="str">
        <f t="shared" si="230"/>
        <v>C-670-1507-3-0-210</v>
      </c>
      <c r="C172" s="185" t="s">
        <v>572</v>
      </c>
      <c r="D172" s="175" t="s">
        <v>417</v>
      </c>
      <c r="E172" s="248" t="s">
        <v>595</v>
      </c>
      <c r="F172" s="163">
        <v>1500000000</v>
      </c>
      <c r="G172" s="163"/>
      <c r="H172" s="163"/>
      <c r="I172" s="183"/>
      <c r="J172" s="170"/>
      <c r="K172" s="170"/>
      <c r="L172" s="165"/>
      <c r="M172" s="161"/>
      <c r="N172" s="151"/>
      <c r="O172" s="188"/>
      <c r="P172" s="171"/>
      <c r="Q172" s="170"/>
      <c r="R172" s="170"/>
      <c r="S172" s="170"/>
      <c r="T172" s="170"/>
      <c r="U172" s="170"/>
      <c r="V172" s="170"/>
      <c r="W172" s="170"/>
      <c r="X172" s="170"/>
      <c r="Y172" s="170"/>
      <c r="Z172" s="170"/>
      <c r="AA172" s="170"/>
      <c r="AB172" s="170"/>
      <c r="AC172" s="170"/>
      <c r="AD172" s="165"/>
      <c r="AE172" s="160">
        <f t="shared" si="231"/>
        <v>0</v>
      </c>
      <c r="AF172" s="163">
        <f t="shared" si="232"/>
        <v>0</v>
      </c>
      <c r="AG172" s="163"/>
      <c r="AH172" s="195"/>
      <c r="AI172" s="160">
        <f>+-AG172+AH172</f>
        <v>0</v>
      </c>
      <c r="AJ172" s="195"/>
      <c r="AK172" s="172">
        <f t="shared" si="233"/>
        <v>1500000000</v>
      </c>
      <c r="AL172" s="170"/>
      <c r="AM172" s="172">
        <f>+AL172+BA172</f>
        <v>1497150000</v>
      </c>
      <c r="AN172" s="172">
        <f t="shared" si="235"/>
        <v>1500000000</v>
      </c>
      <c r="AO172" s="166">
        <v>997150000</v>
      </c>
      <c r="AP172" s="183">
        <v>500000000</v>
      </c>
      <c r="AQ172" s="170">
        <v>0</v>
      </c>
      <c r="AR172" s="170">
        <v>0</v>
      </c>
      <c r="AS172" s="170">
        <v>0</v>
      </c>
      <c r="AT172" s="170">
        <v>0</v>
      </c>
      <c r="AU172" s="170">
        <v>0</v>
      </c>
      <c r="AV172" s="172">
        <v>0</v>
      </c>
      <c r="AW172" s="172">
        <v>0</v>
      </c>
      <c r="AX172" s="172">
        <v>0</v>
      </c>
      <c r="AY172" s="173"/>
      <c r="AZ172" s="170"/>
      <c r="BA172" s="437">
        <f t="shared" si="236"/>
        <v>1497150000</v>
      </c>
      <c r="BB172" s="163">
        <v>0</v>
      </c>
      <c r="BC172" s="183">
        <v>527058000</v>
      </c>
      <c r="BD172" s="170">
        <v>385317999</v>
      </c>
      <c r="BE172" s="170">
        <v>500000000</v>
      </c>
      <c r="BF172" s="170">
        <v>26633333</v>
      </c>
      <c r="BG172" s="170">
        <v>0</v>
      </c>
      <c r="BH172" s="170">
        <v>0</v>
      </c>
      <c r="BI172" s="170">
        <v>23371600</v>
      </c>
      <c r="BJ172" s="170">
        <v>0</v>
      </c>
      <c r="BK172" s="172">
        <v>0</v>
      </c>
      <c r="BL172" s="170"/>
      <c r="BM172" s="170"/>
      <c r="BN172" s="166">
        <f t="shared" si="237"/>
        <v>1462380932</v>
      </c>
      <c r="BO172" s="412">
        <v>0</v>
      </c>
      <c r="BP172" s="264"/>
      <c r="BQ172" s="223">
        <v>24134000</v>
      </c>
      <c r="BR172" s="221">
        <v>87796399</v>
      </c>
      <c r="BS172" s="221">
        <v>246564000</v>
      </c>
      <c r="BT172" s="221">
        <v>93025333</v>
      </c>
      <c r="BU172" s="221">
        <v>103712000</v>
      </c>
      <c r="BV172" s="183">
        <v>98652000</v>
      </c>
      <c r="BW172" s="170">
        <v>100457721</v>
      </c>
      <c r="BX172" s="170">
        <v>98455600</v>
      </c>
      <c r="BY172" s="170">
        <v>0</v>
      </c>
      <c r="BZ172" s="170">
        <v>0</v>
      </c>
      <c r="CA172" s="166">
        <f t="shared" si="238"/>
        <v>852797053</v>
      </c>
      <c r="CB172" s="163">
        <v>0</v>
      </c>
      <c r="CC172" s="183">
        <v>0</v>
      </c>
      <c r="CD172" s="170">
        <v>24134000</v>
      </c>
      <c r="CE172" s="170">
        <v>87796399</v>
      </c>
      <c r="CF172" s="170">
        <v>246564000</v>
      </c>
      <c r="CG172" s="172">
        <v>93025333</v>
      </c>
      <c r="CH172" s="170">
        <v>103712000</v>
      </c>
      <c r="CI172" s="170">
        <v>98652000</v>
      </c>
      <c r="CJ172" s="170">
        <v>100457721</v>
      </c>
      <c r="CK172" s="170">
        <v>98455600</v>
      </c>
      <c r="CL172" s="170"/>
      <c r="CM172" s="170"/>
      <c r="CN172" s="166">
        <f t="shared" si="239"/>
        <v>852797053</v>
      </c>
      <c r="CO172" s="163">
        <f t="shared" si="254"/>
        <v>2850000</v>
      </c>
      <c r="CP172" s="163">
        <f t="shared" si="240"/>
        <v>2850000</v>
      </c>
      <c r="CQ172" s="221">
        <f t="shared" si="241"/>
        <v>34769068</v>
      </c>
      <c r="CR172" s="163">
        <f t="shared" si="242"/>
        <v>609583879</v>
      </c>
      <c r="CS172" s="163">
        <f t="shared" si="243"/>
        <v>0</v>
      </c>
      <c r="CT172" s="299">
        <f t="shared" si="255"/>
        <v>0.99809999999999999</v>
      </c>
      <c r="CU172" s="299">
        <f t="shared" si="256"/>
        <v>0.97492062133333335</v>
      </c>
      <c r="CV172" s="912">
        <f t="shared" si="229"/>
        <v>4.5568366626320474E-2</v>
      </c>
      <c r="CW172" s="884"/>
      <c r="CX172" s="908">
        <f t="shared" si="244"/>
        <v>0</v>
      </c>
      <c r="CY172" s="884"/>
      <c r="CZ172" s="839"/>
      <c r="DA172" s="839"/>
      <c r="DB172" s="840"/>
      <c r="DC172" s="830">
        <v>1500000000</v>
      </c>
      <c r="DD172" s="830">
        <f t="shared" si="260"/>
        <v>0</v>
      </c>
      <c r="DE172" s="830">
        <v>1497150000</v>
      </c>
      <c r="DF172" s="831">
        <f t="shared" si="261"/>
        <v>0</v>
      </c>
      <c r="DG172" s="830">
        <v>1462380932</v>
      </c>
      <c r="DH172" s="832">
        <f t="shared" si="262"/>
        <v>0</v>
      </c>
      <c r="DI172" s="830">
        <v>852797053</v>
      </c>
      <c r="DJ172" s="831">
        <f t="shared" si="263"/>
        <v>0</v>
      </c>
      <c r="DK172" s="830">
        <v>852797053</v>
      </c>
      <c r="DL172" s="831">
        <f t="shared" si="264"/>
        <v>0</v>
      </c>
      <c r="DM172" s="834"/>
      <c r="DN172" s="168"/>
      <c r="DO172" s="168"/>
      <c r="DP172" s="319">
        <v>1470000000</v>
      </c>
      <c r="DQ172" s="319">
        <f t="shared" si="250"/>
        <v>30000000</v>
      </c>
      <c r="DR172" s="319">
        <v>1462943999</v>
      </c>
      <c r="DS172" s="319">
        <f t="shared" si="251"/>
        <v>563067</v>
      </c>
      <c r="DT172" s="319">
        <v>555231732</v>
      </c>
      <c r="DU172" s="319">
        <f t="shared" si="252"/>
        <v>-297565321</v>
      </c>
      <c r="DV172" s="319">
        <v>555231732</v>
      </c>
      <c r="DW172" s="319">
        <f t="shared" si="253"/>
        <v>-297565321</v>
      </c>
      <c r="DX172" s="833"/>
    </row>
    <row r="173" spans="1:128" s="146" customFormat="1" ht="54.75" outlineLevel="1" thickBot="1" x14ac:dyDescent="0.3">
      <c r="B173" s="1022" t="str">
        <f t="shared" si="230"/>
        <v>C-670-1507-3-0-310</v>
      </c>
      <c r="C173" s="185" t="s">
        <v>573</v>
      </c>
      <c r="D173" s="175" t="s">
        <v>417</v>
      </c>
      <c r="E173" s="248" t="s">
        <v>596</v>
      </c>
      <c r="F173" s="163">
        <v>1000000000</v>
      </c>
      <c r="G173" s="163"/>
      <c r="H173" s="163"/>
      <c r="I173" s="183"/>
      <c r="J173" s="170"/>
      <c r="K173" s="170"/>
      <c r="L173" s="165"/>
      <c r="M173" s="161"/>
      <c r="N173" s="151"/>
      <c r="O173" s="188"/>
      <c r="P173" s="171"/>
      <c r="Q173" s="170"/>
      <c r="R173" s="170"/>
      <c r="S173" s="170"/>
      <c r="T173" s="170"/>
      <c r="U173" s="170"/>
      <c r="V173" s="170"/>
      <c r="W173" s="170"/>
      <c r="X173" s="170"/>
      <c r="Y173" s="170"/>
      <c r="Z173" s="170"/>
      <c r="AA173" s="170"/>
      <c r="AB173" s="170"/>
      <c r="AC173" s="170"/>
      <c r="AD173" s="165"/>
      <c r="AE173" s="160">
        <f t="shared" si="231"/>
        <v>0</v>
      </c>
      <c r="AF173" s="163">
        <f t="shared" si="232"/>
        <v>0</v>
      </c>
      <c r="AG173" s="163">
        <v>200000000</v>
      </c>
      <c r="AH173" s="195"/>
      <c r="AI173" s="160">
        <f>+-AG173+AH173</f>
        <v>-200000000</v>
      </c>
      <c r="AJ173" s="195"/>
      <c r="AK173" s="170">
        <f t="shared" si="233"/>
        <v>800000000</v>
      </c>
      <c r="AL173" s="170"/>
      <c r="AM173" s="172">
        <f>+AL173+BA173</f>
        <v>722850000</v>
      </c>
      <c r="AN173" s="172">
        <f t="shared" si="235"/>
        <v>800000000</v>
      </c>
      <c r="AO173" s="166">
        <v>577720910</v>
      </c>
      <c r="AP173" s="183">
        <v>10000000</v>
      </c>
      <c r="AQ173" s="170">
        <v>7347768</v>
      </c>
      <c r="AR173" s="170">
        <v>1305806</v>
      </c>
      <c r="AS173" s="170">
        <v>5051083</v>
      </c>
      <c r="AT173" s="170">
        <v>7054053</v>
      </c>
      <c r="AU173" s="170">
        <v>0</v>
      </c>
      <c r="AV173" s="172">
        <v>53798622</v>
      </c>
      <c r="AW173" s="172">
        <v>0</v>
      </c>
      <c r="AX173" s="172">
        <v>60571758</v>
      </c>
      <c r="AY173" s="173"/>
      <c r="AZ173" s="170"/>
      <c r="BA173" s="437">
        <f t="shared" si="236"/>
        <v>722850000</v>
      </c>
      <c r="BB173" s="163">
        <v>20914665</v>
      </c>
      <c r="BC173" s="183">
        <v>252248274</v>
      </c>
      <c r="BD173" s="170">
        <v>39645068</v>
      </c>
      <c r="BE173" s="170">
        <v>31677183</v>
      </c>
      <c r="BF173" s="170">
        <v>31782058</v>
      </c>
      <c r="BG173" s="170">
        <v>35276522</v>
      </c>
      <c r="BH173" s="172">
        <v>32618073</v>
      </c>
      <c r="BI173" s="172">
        <v>46240820</v>
      </c>
      <c r="BJ173" s="172">
        <v>73323986</v>
      </c>
      <c r="BK173" s="172">
        <v>67393262</v>
      </c>
      <c r="BL173" s="170"/>
      <c r="BM173" s="170"/>
      <c r="BN173" s="166">
        <f t="shared" si="237"/>
        <v>631119911</v>
      </c>
      <c r="BO173" s="412">
        <v>0</v>
      </c>
      <c r="BP173" s="264">
        <v>37576965</v>
      </c>
      <c r="BQ173" s="223">
        <v>44485796</v>
      </c>
      <c r="BR173" s="221">
        <v>59683885</v>
      </c>
      <c r="BS173" s="221">
        <v>39701426</v>
      </c>
      <c r="BT173" s="221">
        <v>60315382</v>
      </c>
      <c r="BU173" s="221">
        <v>38616139</v>
      </c>
      <c r="BV173" s="183">
        <v>63429573</v>
      </c>
      <c r="BW173" s="170">
        <v>56147064</v>
      </c>
      <c r="BX173" s="170">
        <v>53085268</v>
      </c>
      <c r="BY173" s="170">
        <v>0</v>
      </c>
      <c r="BZ173" s="170">
        <v>0</v>
      </c>
      <c r="CA173" s="166">
        <f t="shared" si="238"/>
        <v>453041498</v>
      </c>
      <c r="CB173" s="163">
        <v>0</v>
      </c>
      <c r="CC173" s="183">
        <v>37576965</v>
      </c>
      <c r="CD173" s="170">
        <v>44485796</v>
      </c>
      <c r="CE173" s="170">
        <v>48096168</v>
      </c>
      <c r="CF173" s="170">
        <v>42465009</v>
      </c>
      <c r="CG173" s="172">
        <v>63239076</v>
      </c>
      <c r="CH173" s="170">
        <v>44516579</v>
      </c>
      <c r="CI173" s="170">
        <v>63429573</v>
      </c>
      <c r="CJ173" s="170">
        <v>48555375</v>
      </c>
      <c r="CK173" s="170">
        <v>35604105</v>
      </c>
      <c r="CL173" s="170"/>
      <c r="CM173" s="170"/>
      <c r="CN173" s="166">
        <f t="shared" si="239"/>
        <v>427968646</v>
      </c>
      <c r="CO173" s="163">
        <f t="shared" si="254"/>
        <v>77150000</v>
      </c>
      <c r="CP173" s="163">
        <f t="shared" si="240"/>
        <v>77150000</v>
      </c>
      <c r="CQ173" s="221">
        <f t="shared" si="241"/>
        <v>91730089</v>
      </c>
      <c r="CR173" s="163">
        <f t="shared" si="242"/>
        <v>178078413</v>
      </c>
      <c r="CS173" s="163">
        <f t="shared" si="243"/>
        <v>25072852</v>
      </c>
      <c r="CT173" s="299">
        <f t="shared" si="255"/>
        <v>0.90356250000000005</v>
      </c>
      <c r="CU173" s="299">
        <f t="shared" si="256"/>
        <v>0.78889988874999994</v>
      </c>
      <c r="CV173" s="912">
        <f t="shared" si="229"/>
        <v>1.9665945350016877E-2</v>
      </c>
      <c r="CW173" s="884"/>
      <c r="CX173" s="908">
        <f t="shared" si="244"/>
        <v>0.22552339232150531</v>
      </c>
      <c r="CY173" s="884"/>
      <c r="CZ173" s="839"/>
      <c r="DA173" s="839"/>
      <c r="DB173" s="840"/>
      <c r="DC173" s="830">
        <v>800000000</v>
      </c>
      <c r="DD173" s="830">
        <f t="shared" si="260"/>
        <v>0</v>
      </c>
      <c r="DE173" s="830">
        <v>722850000</v>
      </c>
      <c r="DF173" s="831">
        <f t="shared" si="261"/>
        <v>0</v>
      </c>
      <c r="DG173" s="830">
        <v>631119911</v>
      </c>
      <c r="DH173" s="832">
        <f t="shared" si="262"/>
        <v>0</v>
      </c>
      <c r="DI173" s="830">
        <v>453041498</v>
      </c>
      <c r="DJ173" s="831">
        <f t="shared" si="263"/>
        <v>0</v>
      </c>
      <c r="DK173" s="830">
        <v>427968646</v>
      </c>
      <c r="DL173" s="831">
        <f t="shared" si="264"/>
        <v>0</v>
      </c>
      <c r="DM173" s="833"/>
      <c r="DN173" s="168"/>
      <c r="DO173" s="168"/>
      <c r="DP173" s="319">
        <v>546278242</v>
      </c>
      <c r="DQ173" s="319">
        <f t="shared" si="250"/>
        <v>253721758</v>
      </c>
      <c r="DR173" s="319">
        <v>480126458</v>
      </c>
      <c r="DS173" s="319">
        <f t="shared" si="251"/>
        <v>-150993453</v>
      </c>
      <c r="DT173" s="319">
        <v>280379593</v>
      </c>
      <c r="DU173" s="319">
        <f t="shared" si="252"/>
        <v>-172661905</v>
      </c>
      <c r="DV173" s="319">
        <v>280379593</v>
      </c>
      <c r="DW173" s="319">
        <f t="shared" si="253"/>
        <v>-147589053</v>
      </c>
      <c r="DX173" s="833"/>
    </row>
    <row r="174" spans="1:128" s="146" customFormat="1" ht="54.75" outlineLevel="1" thickBot="1" x14ac:dyDescent="0.3">
      <c r="B174" s="1022" t="str">
        <f t="shared" si="230"/>
        <v>C-670-1508-110</v>
      </c>
      <c r="C174" s="209" t="s">
        <v>574</v>
      </c>
      <c r="D174" s="210" t="s">
        <v>417</v>
      </c>
      <c r="E174" s="249" t="s">
        <v>597</v>
      </c>
      <c r="F174" s="218">
        <v>1000000000</v>
      </c>
      <c r="G174" s="218"/>
      <c r="H174" s="218"/>
      <c r="I174" s="214"/>
      <c r="J174" s="211"/>
      <c r="K174" s="211"/>
      <c r="L174" s="212"/>
      <c r="M174" s="216"/>
      <c r="N174" s="217"/>
      <c r="O174" s="214"/>
      <c r="P174" s="211"/>
      <c r="Q174" s="211"/>
      <c r="R174" s="211"/>
      <c r="S174" s="211"/>
      <c r="T174" s="211"/>
      <c r="U174" s="211"/>
      <c r="V174" s="211"/>
      <c r="W174" s="211"/>
      <c r="X174" s="211"/>
      <c r="Y174" s="211"/>
      <c r="Z174" s="211"/>
      <c r="AA174" s="211"/>
      <c r="AB174" s="211"/>
      <c r="AC174" s="211"/>
      <c r="AD174" s="212"/>
      <c r="AE174" s="217">
        <f t="shared" si="231"/>
        <v>0</v>
      </c>
      <c r="AF174" s="218">
        <f t="shared" si="232"/>
        <v>0</v>
      </c>
      <c r="AG174" s="218">
        <v>150000000</v>
      </c>
      <c r="AH174" s="214"/>
      <c r="AI174" s="217">
        <f>+-AG174+AH174</f>
        <v>-150000000</v>
      </c>
      <c r="AJ174" s="214"/>
      <c r="AK174" s="170">
        <f t="shared" si="233"/>
        <v>850000000</v>
      </c>
      <c r="AL174" s="211"/>
      <c r="AM174" s="211">
        <f>+AL174+BA174</f>
        <v>760000000</v>
      </c>
      <c r="AN174" s="211">
        <f t="shared" si="235"/>
        <v>850000000</v>
      </c>
      <c r="AO174" s="166">
        <v>513524665</v>
      </c>
      <c r="AP174" s="214">
        <v>236985422</v>
      </c>
      <c r="AQ174" s="211">
        <v>3309935</v>
      </c>
      <c r="AR174" s="211">
        <v>107059</v>
      </c>
      <c r="AS174" s="170">
        <v>752185</v>
      </c>
      <c r="AT174" s="211">
        <v>3314907</v>
      </c>
      <c r="AU174" s="211">
        <v>0</v>
      </c>
      <c r="AV174" s="172">
        <v>2005827</v>
      </c>
      <c r="AW174" s="172">
        <v>0</v>
      </c>
      <c r="AX174" s="172">
        <v>0</v>
      </c>
      <c r="AY174" s="211"/>
      <c r="AZ174" s="211"/>
      <c r="BA174" s="437">
        <f t="shared" si="236"/>
        <v>760000000</v>
      </c>
      <c r="BB174" s="218">
        <v>58734500</v>
      </c>
      <c r="BC174" s="170">
        <v>460582498</v>
      </c>
      <c r="BD174" s="170">
        <v>37698803</v>
      </c>
      <c r="BE174" s="170">
        <v>31205712</v>
      </c>
      <c r="BF174" s="170">
        <v>12717277</v>
      </c>
      <c r="BG174" s="170">
        <v>16203264</v>
      </c>
      <c r="BH174" s="211">
        <v>7778952</v>
      </c>
      <c r="BI174" s="170">
        <v>15725036</v>
      </c>
      <c r="BJ174" s="172">
        <v>24371104</v>
      </c>
      <c r="BK174" s="172">
        <v>8295769</v>
      </c>
      <c r="BL174" s="211"/>
      <c r="BM174" s="211"/>
      <c r="BN174" s="215">
        <f t="shared" si="237"/>
        <v>673312915</v>
      </c>
      <c r="BO174" s="217">
        <v>0</v>
      </c>
      <c r="BP174" s="729">
        <v>6685804</v>
      </c>
      <c r="BQ174" s="217">
        <v>50645597</v>
      </c>
      <c r="BR174" s="218">
        <v>85901921</v>
      </c>
      <c r="BS174" s="218">
        <v>77392604</v>
      </c>
      <c r="BT174" s="218">
        <v>54942487</v>
      </c>
      <c r="BU174" s="218">
        <v>58609378</v>
      </c>
      <c r="BV174" s="214">
        <v>63401938</v>
      </c>
      <c r="BW174" s="211">
        <v>60695212</v>
      </c>
      <c r="BX174" s="170">
        <v>69168826</v>
      </c>
      <c r="BY174" s="211">
        <v>0</v>
      </c>
      <c r="BZ174" s="211">
        <v>0</v>
      </c>
      <c r="CA174" s="215">
        <f t="shared" si="238"/>
        <v>527443767</v>
      </c>
      <c r="CB174" s="218">
        <v>0</v>
      </c>
      <c r="CC174" s="214">
        <v>5941320</v>
      </c>
      <c r="CD174" s="211">
        <v>51390081</v>
      </c>
      <c r="CE174" s="211">
        <v>82170901</v>
      </c>
      <c r="CF174" s="211">
        <v>76551859</v>
      </c>
      <c r="CG174" s="172">
        <v>57758371</v>
      </c>
      <c r="CH174" s="211">
        <v>60365259</v>
      </c>
      <c r="CI174" s="211">
        <v>63401938</v>
      </c>
      <c r="CJ174" s="211">
        <v>55467541</v>
      </c>
      <c r="CK174" s="211">
        <v>66921168</v>
      </c>
      <c r="CL174" s="211"/>
      <c r="CM174" s="211"/>
      <c r="CN174" s="215">
        <f t="shared" si="239"/>
        <v>519968438</v>
      </c>
      <c r="CO174" s="218">
        <f t="shared" si="254"/>
        <v>90000000</v>
      </c>
      <c r="CP174" s="218">
        <f t="shared" si="240"/>
        <v>90000000</v>
      </c>
      <c r="CQ174" s="221">
        <f t="shared" si="241"/>
        <v>86687085</v>
      </c>
      <c r="CR174" s="218">
        <f t="shared" si="242"/>
        <v>145869148</v>
      </c>
      <c r="CS174" s="218">
        <f t="shared" si="243"/>
        <v>7475329</v>
      </c>
      <c r="CT174" s="300">
        <f t="shared" si="255"/>
        <v>0.89411764705882357</v>
      </c>
      <c r="CU174" s="300">
        <f t="shared" si="256"/>
        <v>0.79213284117647054</v>
      </c>
      <c r="CV174" s="917">
        <f t="shared" si="229"/>
        <v>2.0980695996217047E-2</v>
      </c>
      <c r="CW174" s="884"/>
      <c r="CX174" s="908">
        <f t="shared" si="244"/>
        <v>2.7760786631690001E-2</v>
      </c>
      <c r="CY174" s="884"/>
      <c r="CZ174" s="851"/>
      <c r="DA174" s="851"/>
      <c r="DB174" s="829"/>
      <c r="DC174" s="830">
        <v>850000000</v>
      </c>
      <c r="DD174" s="830">
        <f t="shared" si="260"/>
        <v>0</v>
      </c>
      <c r="DE174" s="830">
        <v>760000000</v>
      </c>
      <c r="DF174" s="831">
        <f t="shared" si="261"/>
        <v>0</v>
      </c>
      <c r="DG174" s="830">
        <v>673312915</v>
      </c>
      <c r="DH174" s="832">
        <f t="shared" si="262"/>
        <v>0</v>
      </c>
      <c r="DI174" s="830">
        <v>527443767</v>
      </c>
      <c r="DJ174" s="831">
        <f t="shared" si="263"/>
        <v>0</v>
      </c>
      <c r="DK174" s="830">
        <v>519968438</v>
      </c>
      <c r="DL174" s="831">
        <f t="shared" si="264"/>
        <v>0</v>
      </c>
      <c r="DM174" s="833"/>
      <c r="DN174" s="172"/>
      <c r="DO174" s="172"/>
      <c r="DP174" s="319">
        <v>-501457</v>
      </c>
      <c r="DQ174" s="319">
        <f t="shared" si="250"/>
        <v>850501457</v>
      </c>
      <c r="DR174" s="319">
        <v>-1029483</v>
      </c>
      <c r="DS174" s="319">
        <f t="shared" si="251"/>
        <v>-674342398</v>
      </c>
      <c r="DT174" s="319">
        <v>58609378</v>
      </c>
      <c r="DU174" s="319">
        <f t="shared" si="252"/>
        <v>-468834389</v>
      </c>
      <c r="DV174" s="319">
        <v>60365259</v>
      </c>
      <c r="DW174" s="319">
        <f t="shared" si="253"/>
        <v>-459603179</v>
      </c>
      <c r="DX174" s="833"/>
    </row>
    <row r="175" spans="1:128" ht="18" customHeight="1" thickBot="1" x14ac:dyDescent="0.3">
      <c r="C175" s="96"/>
      <c r="D175" s="75"/>
      <c r="E175" s="360"/>
      <c r="F175" s="98"/>
      <c r="G175" s="98"/>
      <c r="H175" s="98"/>
      <c r="I175" s="98"/>
      <c r="J175" s="98"/>
      <c r="K175" s="98"/>
      <c r="L175" s="98"/>
      <c r="M175" s="97"/>
      <c r="N175" s="97"/>
      <c r="O175" s="97"/>
      <c r="P175" s="97"/>
      <c r="Q175" s="98"/>
      <c r="R175" s="98"/>
      <c r="S175" s="98"/>
      <c r="T175" s="98"/>
      <c r="U175" s="98"/>
      <c r="V175" s="98"/>
      <c r="W175" s="98"/>
      <c r="X175" s="98"/>
      <c r="Y175" s="98"/>
      <c r="Z175" s="98"/>
      <c r="AA175" s="98"/>
      <c r="AB175" s="98"/>
      <c r="AC175" s="98"/>
      <c r="AD175" s="98"/>
      <c r="AE175" s="98"/>
      <c r="AF175" s="98"/>
      <c r="AG175" s="98"/>
      <c r="AH175" s="98"/>
      <c r="AI175" s="98"/>
      <c r="AJ175" s="98"/>
      <c r="AK175" s="103"/>
      <c r="AL175" s="98"/>
      <c r="AM175" s="103"/>
      <c r="AN175" s="103"/>
      <c r="AO175" s="98"/>
      <c r="AP175" s="98"/>
      <c r="AQ175" s="98"/>
      <c r="AR175" s="98"/>
      <c r="AS175" s="170"/>
      <c r="AT175" s="98"/>
      <c r="AU175" s="98"/>
      <c r="AV175" s="98"/>
      <c r="AW175" s="98"/>
      <c r="AX175" s="83"/>
      <c r="AY175" s="83"/>
      <c r="AZ175" s="83"/>
      <c r="BA175" s="83"/>
      <c r="BB175" s="98"/>
      <c r="BC175" s="98"/>
      <c r="BD175" s="98"/>
      <c r="BE175" s="98"/>
      <c r="BF175" s="98"/>
      <c r="BG175" s="98"/>
      <c r="BH175" s="98"/>
      <c r="BI175" s="98"/>
      <c r="BJ175" s="98"/>
      <c r="BK175" s="98"/>
      <c r="BL175" s="98"/>
      <c r="BM175" s="98"/>
      <c r="BN175" s="98"/>
      <c r="BO175" s="98"/>
      <c r="BP175" s="98"/>
      <c r="BQ175" s="98"/>
      <c r="BR175" s="98"/>
      <c r="BS175" s="98"/>
      <c r="BT175" s="98"/>
      <c r="BU175" s="98"/>
      <c r="BV175" s="98"/>
      <c r="BW175" s="98"/>
      <c r="BX175" s="98"/>
      <c r="BY175" s="98"/>
      <c r="BZ175" s="98"/>
      <c r="CA175" s="98"/>
      <c r="CB175" s="98"/>
      <c r="CC175" s="98"/>
      <c r="CD175" s="98"/>
      <c r="CE175" s="98"/>
      <c r="CF175" s="98"/>
      <c r="CG175" s="98"/>
      <c r="CH175" s="98"/>
      <c r="CI175" s="98">
        <v>0</v>
      </c>
      <c r="CJ175" s="98"/>
      <c r="CK175" s="98"/>
      <c r="CL175" s="98"/>
      <c r="CM175" s="98"/>
      <c r="CN175" s="98"/>
      <c r="CO175" s="98"/>
      <c r="CP175" s="98"/>
      <c r="CQ175" s="98"/>
      <c r="CR175" s="98"/>
      <c r="CS175" s="98"/>
      <c r="CT175" s="99"/>
      <c r="CU175" s="99"/>
      <c r="CV175" s="881"/>
      <c r="CW175" s="876"/>
      <c r="CX175" s="881"/>
      <c r="CY175" s="876"/>
      <c r="CZ175" s="881"/>
      <c r="DA175" s="876"/>
      <c r="DB175" s="617"/>
      <c r="DC175" s="138"/>
      <c r="DD175" s="139"/>
      <c r="DE175" s="95"/>
      <c r="DF175" s="95"/>
      <c r="DG175" s="95"/>
      <c r="DH175" s="140"/>
      <c r="DI175" s="142"/>
      <c r="DJ175" s="95"/>
      <c r="DK175" s="95"/>
      <c r="DL175" s="95"/>
      <c r="DM175" s="62"/>
      <c r="DN175" s="70"/>
      <c r="DO175" s="104"/>
      <c r="DP175" s="62"/>
      <c r="DQ175" s="62"/>
      <c r="DR175" s="62"/>
      <c r="DS175" s="79"/>
      <c r="DT175" s="62"/>
      <c r="DU175" s="62"/>
      <c r="DV175" s="62"/>
      <c r="DW175" s="62"/>
      <c r="DX175" s="62"/>
    </row>
    <row r="176" spans="1:128" s="610" customFormat="1" ht="40.5" customHeight="1" thickBot="1" x14ac:dyDescent="0.25">
      <c r="A176" s="242"/>
      <c r="B176" s="1033"/>
      <c r="C176" s="243"/>
      <c r="D176" s="244"/>
      <c r="E176" s="370" t="s">
        <v>8</v>
      </c>
      <c r="F176" s="245">
        <f t="shared" ref="F176:AM176" si="266">+F150+F21</f>
        <v>453507159417</v>
      </c>
      <c r="G176" s="245">
        <f t="shared" si="266"/>
        <v>245000000</v>
      </c>
      <c r="H176" s="245">
        <f t="shared" si="266"/>
        <v>245000000</v>
      </c>
      <c r="I176" s="245">
        <f t="shared" si="266"/>
        <v>340000000</v>
      </c>
      <c r="J176" s="245">
        <f t="shared" si="266"/>
        <v>340000000</v>
      </c>
      <c r="K176" s="245">
        <f t="shared" si="266"/>
        <v>3626082359</v>
      </c>
      <c r="L176" s="245">
        <f t="shared" si="266"/>
        <v>3626082359</v>
      </c>
      <c r="M176" s="245">
        <f t="shared" si="266"/>
        <v>100000000</v>
      </c>
      <c r="N176" s="245">
        <f t="shared" si="266"/>
        <v>100000000</v>
      </c>
      <c r="O176" s="245">
        <f t="shared" si="266"/>
        <v>501743161</v>
      </c>
      <c r="P176" s="245">
        <f t="shared" si="266"/>
        <v>501743161</v>
      </c>
      <c r="Q176" s="245">
        <f t="shared" si="266"/>
        <v>171000000</v>
      </c>
      <c r="R176" s="245">
        <f t="shared" si="266"/>
        <v>171000000</v>
      </c>
      <c r="S176" s="245">
        <f t="shared" si="266"/>
        <v>294000000</v>
      </c>
      <c r="T176" s="245">
        <f t="shared" si="266"/>
        <v>294000000</v>
      </c>
      <c r="U176" s="245">
        <f t="shared" si="266"/>
        <v>2797278553</v>
      </c>
      <c r="V176" s="245">
        <f t="shared" si="266"/>
        <v>3937278553</v>
      </c>
      <c r="W176" s="245">
        <f t="shared" si="266"/>
        <v>7940802</v>
      </c>
      <c r="X176" s="245">
        <f t="shared" si="266"/>
        <v>7940802</v>
      </c>
      <c r="Y176" s="245">
        <f t="shared" si="266"/>
        <v>37419717132</v>
      </c>
      <c r="Z176" s="245">
        <f t="shared" si="266"/>
        <v>37419717132</v>
      </c>
      <c r="AA176" s="245">
        <f t="shared" si="266"/>
        <v>0</v>
      </c>
      <c r="AB176" s="245">
        <f t="shared" si="266"/>
        <v>0</v>
      </c>
      <c r="AC176" s="245">
        <f t="shared" si="266"/>
        <v>0</v>
      </c>
      <c r="AD176" s="245">
        <f t="shared" si="266"/>
        <v>0</v>
      </c>
      <c r="AE176" s="245">
        <f t="shared" si="266"/>
        <v>45502762007</v>
      </c>
      <c r="AF176" s="245">
        <f t="shared" si="266"/>
        <v>46642762007</v>
      </c>
      <c r="AG176" s="245">
        <f t="shared" si="266"/>
        <v>13498200464</v>
      </c>
      <c r="AH176" s="245">
        <f>+AH150+AH21</f>
        <v>30800000000</v>
      </c>
      <c r="AI176" s="245">
        <f>+AI150+AI21</f>
        <v>-12698200464</v>
      </c>
      <c r="AJ176" s="245">
        <f>+AJ150+AJ21</f>
        <v>30000000000</v>
      </c>
      <c r="AK176" s="245">
        <f t="shared" si="266"/>
        <v>471948958953</v>
      </c>
      <c r="AL176" s="245">
        <f t="shared" si="266"/>
        <v>0</v>
      </c>
      <c r="AM176" s="245">
        <f t="shared" si="266"/>
        <v>446173629262.23999</v>
      </c>
      <c r="AN176" s="245">
        <f t="shared" ref="AN176:BS176" si="267">+AN150+AN21</f>
        <v>471948958953</v>
      </c>
      <c r="AO176" s="245">
        <f t="shared" si="267"/>
        <v>301042891600.95996</v>
      </c>
      <c r="AP176" s="245">
        <f t="shared" si="267"/>
        <v>5445982562.1199999</v>
      </c>
      <c r="AQ176" s="245">
        <f t="shared" si="267"/>
        <v>1968056062</v>
      </c>
      <c r="AR176" s="245">
        <f t="shared" si="267"/>
        <v>3057743110</v>
      </c>
      <c r="AS176" s="245">
        <f t="shared" si="267"/>
        <v>58124361893.160004</v>
      </c>
      <c r="AT176" s="245">
        <f t="shared" si="267"/>
        <v>1879103987</v>
      </c>
      <c r="AU176" s="245">
        <f t="shared" si="267"/>
        <v>1461696075</v>
      </c>
      <c r="AV176" s="245">
        <f t="shared" si="267"/>
        <v>929785889</v>
      </c>
      <c r="AW176" s="245">
        <f t="shared" si="267"/>
        <v>5091177196</v>
      </c>
      <c r="AX176" s="245">
        <f t="shared" si="267"/>
        <v>67172830887</v>
      </c>
      <c r="AY176" s="245">
        <f t="shared" si="267"/>
        <v>0</v>
      </c>
      <c r="AZ176" s="245">
        <f t="shared" si="267"/>
        <v>0</v>
      </c>
      <c r="BA176" s="438">
        <f t="shared" si="267"/>
        <v>446173629262.23999</v>
      </c>
      <c r="BB176" s="245">
        <f t="shared" si="267"/>
        <v>139267851865.95999</v>
      </c>
      <c r="BC176" s="245">
        <f t="shared" si="267"/>
        <v>17978074139</v>
      </c>
      <c r="BD176" s="245">
        <f t="shared" si="267"/>
        <v>16068732445.5</v>
      </c>
      <c r="BE176" s="245">
        <f t="shared" si="267"/>
        <v>15409403131.050001</v>
      </c>
      <c r="BF176" s="245">
        <f t="shared" si="267"/>
        <v>14094651080.190001</v>
      </c>
      <c r="BG176" s="245">
        <f t="shared" si="267"/>
        <v>68267305612.650002</v>
      </c>
      <c r="BH176" s="245">
        <f t="shared" si="267"/>
        <v>18062464893</v>
      </c>
      <c r="BI176" s="245">
        <f t="shared" si="267"/>
        <v>16167567831.120001</v>
      </c>
      <c r="BJ176" s="245">
        <f t="shared" si="267"/>
        <v>13508631311</v>
      </c>
      <c r="BK176" s="245">
        <f t="shared" si="267"/>
        <v>24996591365</v>
      </c>
      <c r="BL176" s="245">
        <f t="shared" si="267"/>
        <v>0</v>
      </c>
      <c r="BM176" s="245">
        <f t="shared" si="267"/>
        <v>0</v>
      </c>
      <c r="BN176" s="245">
        <f t="shared" si="267"/>
        <v>343775146078.46997</v>
      </c>
      <c r="BO176" s="245">
        <f t="shared" si="267"/>
        <v>10353710309</v>
      </c>
      <c r="BP176" s="245">
        <f t="shared" si="267"/>
        <v>28107216414.709999</v>
      </c>
      <c r="BQ176" s="245">
        <f t="shared" si="267"/>
        <v>31934566073</v>
      </c>
      <c r="BR176" s="245">
        <f t="shared" si="267"/>
        <v>29336921611.290001</v>
      </c>
      <c r="BS176" s="245">
        <f t="shared" si="267"/>
        <v>31582545895</v>
      </c>
      <c r="BT176" s="245">
        <f t="shared" ref="BT176:CS176" si="268">+BT150+BT21</f>
        <v>30536962562</v>
      </c>
      <c r="BU176" s="245">
        <f t="shared" si="268"/>
        <v>41628263096</v>
      </c>
      <c r="BV176" s="245">
        <f t="shared" si="268"/>
        <v>31317877819</v>
      </c>
      <c r="BW176" s="245">
        <f t="shared" si="268"/>
        <v>31706711244</v>
      </c>
      <c r="BX176" s="245">
        <f t="shared" si="268"/>
        <v>33927273021.650002</v>
      </c>
      <c r="BY176" s="245">
        <f t="shared" si="268"/>
        <v>0</v>
      </c>
      <c r="BZ176" s="245">
        <f t="shared" si="268"/>
        <v>0</v>
      </c>
      <c r="CA176" s="245">
        <f t="shared" si="268"/>
        <v>300932448724.65002</v>
      </c>
      <c r="CB176" s="245">
        <f t="shared" si="268"/>
        <v>7566332197</v>
      </c>
      <c r="CC176" s="245">
        <f t="shared" si="268"/>
        <v>30835773922.709999</v>
      </c>
      <c r="CD176" s="245">
        <f t="shared" si="268"/>
        <v>30272842970</v>
      </c>
      <c r="CE176" s="245">
        <f t="shared" si="268"/>
        <v>30952694928.290001</v>
      </c>
      <c r="CF176" s="245">
        <f t="shared" si="268"/>
        <v>31549521877</v>
      </c>
      <c r="CG176" s="245">
        <f t="shared" si="268"/>
        <v>30576901402</v>
      </c>
      <c r="CH176" s="245">
        <f t="shared" si="268"/>
        <v>41665244973</v>
      </c>
      <c r="CI176" s="245">
        <f t="shared" si="268"/>
        <v>30929703720</v>
      </c>
      <c r="CJ176" s="245">
        <f t="shared" si="268"/>
        <v>28749585733</v>
      </c>
      <c r="CK176" s="245">
        <f t="shared" si="268"/>
        <v>35211018410.650002</v>
      </c>
      <c r="CL176" s="245">
        <f t="shared" si="268"/>
        <v>0</v>
      </c>
      <c r="CM176" s="245">
        <f t="shared" si="268"/>
        <v>0</v>
      </c>
      <c r="CN176" s="245">
        <f t="shared" si="268"/>
        <v>298309620133.65002</v>
      </c>
      <c r="CO176" s="245">
        <f>+CO150+CO21</f>
        <v>25775329690.76001</v>
      </c>
      <c r="CP176" s="245">
        <f t="shared" si="268"/>
        <v>25775329690.759998</v>
      </c>
      <c r="CQ176" s="245">
        <f t="shared" si="268"/>
        <v>102398483183.76999</v>
      </c>
      <c r="CR176" s="245">
        <f t="shared" si="268"/>
        <v>42842352444.82</v>
      </c>
      <c r="CS176" s="245">
        <f t="shared" si="268"/>
        <v>2622828591</v>
      </c>
      <c r="CT176" s="246">
        <f t="shared" si="255"/>
        <v>0.94538534474587765</v>
      </c>
      <c r="CU176" s="246">
        <f t="shared" si="256"/>
        <v>0.7284159432009798</v>
      </c>
      <c r="CV176" s="918"/>
      <c r="CW176" s="918"/>
      <c r="CX176" s="918"/>
      <c r="CY176" s="918"/>
      <c r="CZ176" s="918"/>
      <c r="DA176" s="918"/>
      <c r="DB176" s="618"/>
      <c r="DC176" s="607"/>
      <c r="DD176" s="608"/>
      <c r="DE176" s="608"/>
      <c r="DF176" s="608"/>
      <c r="DG176" s="608"/>
      <c r="DH176" s="608"/>
      <c r="DI176" s="609"/>
      <c r="DJ176" s="608"/>
      <c r="DK176" s="608"/>
      <c r="DL176" s="608"/>
      <c r="DN176" s="611"/>
      <c r="DO176" s="611"/>
      <c r="DP176" s="611"/>
      <c r="DQ176" s="612" t="e">
        <f>+SUM(DQ20:DQ174)</f>
        <v>#VALUE!</v>
      </c>
      <c r="DR176" s="611"/>
      <c r="DS176" s="612" t="e">
        <f>+SUM(DS20:DS174)</f>
        <v>#VALUE!</v>
      </c>
      <c r="DT176" s="611"/>
      <c r="DU176" s="612" t="e">
        <f>+SUM(DU20:DU174)</f>
        <v>#VALUE!</v>
      </c>
      <c r="DV176" s="611"/>
      <c r="DW176" s="612" t="e">
        <f>+SUM(DW20:DW174)</f>
        <v>#VALUE!</v>
      </c>
    </row>
    <row r="177" spans="1:127" s="752" customFormat="1" ht="18.75" thickBot="1" x14ac:dyDescent="0.3">
      <c r="B177" s="1024"/>
      <c r="C177" s="112"/>
      <c r="D177" s="113"/>
      <c r="E177" s="371"/>
      <c r="F177" s="115"/>
      <c r="G177" s="115"/>
      <c r="H177" s="115"/>
      <c r="I177" s="115"/>
      <c r="J177" s="115"/>
      <c r="K177" s="115"/>
      <c r="L177" s="115"/>
      <c r="M177" s="754"/>
      <c r="N177" s="754"/>
      <c r="O177" s="754"/>
      <c r="P177" s="754"/>
      <c r="Q177" s="115"/>
      <c r="R177" s="115"/>
      <c r="S177" s="115"/>
      <c r="T177" s="115"/>
      <c r="U177" s="117"/>
      <c r="V177" s="115"/>
      <c r="W177" s="117"/>
      <c r="X177" s="115"/>
      <c r="Y177" s="115"/>
      <c r="Z177" s="115"/>
      <c r="AA177" s="115"/>
      <c r="AB177" s="754"/>
      <c r="AC177" s="115"/>
      <c r="AD177" s="115"/>
      <c r="AE177" s="115"/>
      <c r="AF177" s="115"/>
      <c r="AG177" s="115"/>
      <c r="AH177" s="115"/>
      <c r="AI177" s="115"/>
      <c r="AJ177" s="115"/>
      <c r="AK177" s="115"/>
      <c r="AL177" s="115"/>
      <c r="AM177" s="115"/>
      <c r="AN177" s="115"/>
      <c r="AO177" s="115"/>
      <c r="AP177" s="115"/>
      <c r="AQ177" s="115"/>
      <c r="AR177" s="115"/>
      <c r="AS177" s="115"/>
      <c r="AT177" s="115"/>
      <c r="AU177" s="115"/>
      <c r="AV177" s="115"/>
      <c r="AW177" s="115"/>
      <c r="AX177" s="115"/>
      <c r="AY177" s="115"/>
      <c r="AZ177" s="115"/>
      <c r="BA177" s="115"/>
      <c r="BB177" s="115"/>
      <c r="BC177" s="115"/>
      <c r="BD177" s="115"/>
      <c r="BE177" s="115"/>
      <c r="BF177" s="115"/>
      <c r="BG177" s="115"/>
      <c r="BH177" s="115"/>
      <c r="BI177" s="115"/>
      <c r="BJ177" s="115"/>
      <c r="BK177" s="115"/>
      <c r="BL177" s="115"/>
      <c r="BM177" s="115"/>
      <c r="BN177" s="115"/>
      <c r="BO177" s="115"/>
      <c r="BP177" s="115"/>
      <c r="BQ177" s="115"/>
      <c r="BR177" s="115"/>
      <c r="BS177" s="115"/>
      <c r="BT177" s="115"/>
      <c r="BU177" s="115"/>
      <c r="BV177" s="115"/>
      <c r="BW177" s="115"/>
      <c r="BX177" s="115"/>
      <c r="BY177" s="115"/>
      <c r="BZ177" s="117"/>
      <c r="CA177" s="115"/>
      <c r="CB177" s="115"/>
      <c r="CC177" s="115"/>
      <c r="CD177" s="115"/>
      <c r="CE177" s="115"/>
      <c r="CF177" s="115"/>
      <c r="CG177" s="115"/>
      <c r="CH177" s="115"/>
      <c r="CI177" s="115"/>
      <c r="CJ177" s="115"/>
      <c r="CK177" s="115"/>
      <c r="CL177" s="115"/>
      <c r="CM177" s="115"/>
      <c r="CN177" s="115"/>
      <c r="CO177" s="115"/>
      <c r="CP177" s="115"/>
      <c r="CQ177" s="115"/>
      <c r="CR177" s="115"/>
      <c r="CS177" s="115"/>
      <c r="CT177" s="121"/>
      <c r="CU177" s="121"/>
      <c r="CV177" s="919"/>
      <c r="CW177" s="920"/>
      <c r="CX177" s="919"/>
      <c r="CY177" s="920"/>
      <c r="CZ177" s="919"/>
      <c r="DA177" s="921"/>
      <c r="DB177" s="755"/>
      <c r="DC177" s="756"/>
      <c r="DD177" s="757"/>
      <c r="DE177" s="757"/>
      <c r="DF177" s="757"/>
      <c r="DG177" s="757"/>
      <c r="DH177" s="758"/>
      <c r="DI177" s="759"/>
      <c r="DJ177" s="757"/>
      <c r="DK177" s="757"/>
      <c r="DL177" s="757"/>
      <c r="DN177" s="760"/>
      <c r="DO177" s="761">
        <f>+SUM(DO25:DO174)</f>
        <v>0</v>
      </c>
      <c r="DQ177" s="761"/>
      <c r="DS177" s="762"/>
    </row>
    <row r="178" spans="1:127" s="110" customFormat="1" ht="30" customHeight="1" thickBot="1" x14ac:dyDescent="0.3">
      <c r="A178" s="62"/>
      <c r="B178" s="1024"/>
      <c r="C178" s="105"/>
      <c r="D178" s="106"/>
      <c r="E178" s="372" t="s">
        <v>459</v>
      </c>
      <c r="F178" s="107">
        <f>417559260000+35947899417</f>
        <v>453507159417</v>
      </c>
      <c r="G178" s="107"/>
      <c r="H178" s="107"/>
      <c r="I178" s="107">
        <v>340000000</v>
      </c>
      <c r="J178" s="107">
        <v>340000000</v>
      </c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>
        <v>12048200464</v>
      </c>
      <c r="AH178" s="107"/>
      <c r="AI178" s="107">
        <v>-12698200464</v>
      </c>
      <c r="AJ178" s="107"/>
      <c r="AK178" s="439">
        <v>471948958953</v>
      </c>
      <c r="AL178" s="107"/>
      <c r="AM178" s="439">
        <v>446173629262.23999</v>
      </c>
      <c r="AN178" s="439">
        <v>471948958953</v>
      </c>
      <c r="AO178" s="107">
        <v>316051659656.96002</v>
      </c>
      <c r="AP178" s="107">
        <v>9790096648</v>
      </c>
      <c r="AQ178" s="107">
        <v>2485150006</v>
      </c>
      <c r="AR178" s="107">
        <v>3223024491</v>
      </c>
      <c r="AS178" s="107"/>
      <c r="AT178" s="107">
        <v>2031735165</v>
      </c>
      <c r="AU178" s="107">
        <v>1522948594</v>
      </c>
      <c r="AV178" s="107">
        <v>1064975216</v>
      </c>
      <c r="AW178" s="107">
        <v>5197088934</v>
      </c>
      <c r="AX178" s="107"/>
      <c r="AY178" s="107"/>
      <c r="AZ178" s="107"/>
      <c r="BA178" s="439">
        <v>446173629262.23999</v>
      </c>
      <c r="BB178" s="107">
        <v>140715176775.96002</v>
      </c>
      <c r="BC178" s="107">
        <v>18542959350</v>
      </c>
      <c r="BD178" s="107">
        <v>16376521706.5</v>
      </c>
      <c r="BE178" s="107">
        <v>15645059406.76</v>
      </c>
      <c r="BF178" s="107"/>
      <c r="BG178" s="107">
        <v>68759720631.649994</v>
      </c>
      <c r="BH178" s="107">
        <v>18331619306</v>
      </c>
      <c r="BI178" s="107">
        <v>16641707626.120001</v>
      </c>
      <c r="BJ178" s="107">
        <v>13594708139</v>
      </c>
      <c r="BK178" s="107"/>
      <c r="BL178" s="107"/>
      <c r="BM178" s="107"/>
      <c r="BN178" s="107">
        <v>343775146078.46997</v>
      </c>
      <c r="BO178" s="107">
        <v>10410161167</v>
      </c>
      <c r="BP178" s="107">
        <v>28162282262.709999</v>
      </c>
      <c r="BQ178" s="107">
        <v>32013820878</v>
      </c>
      <c r="BR178" s="107">
        <v>29416338785</v>
      </c>
      <c r="BS178" s="107"/>
      <c r="BT178" s="107">
        <v>30737341262</v>
      </c>
      <c r="BU178" s="107">
        <v>41630913145</v>
      </c>
      <c r="BV178" s="107">
        <v>31317877819</v>
      </c>
      <c r="BW178" s="107">
        <v>31717116306</v>
      </c>
      <c r="BX178" s="107"/>
      <c r="BY178" s="107"/>
      <c r="BZ178" s="107"/>
      <c r="CA178" s="107">
        <v>300932448724.65002</v>
      </c>
      <c r="CB178" s="107">
        <v>7589529331</v>
      </c>
      <c r="CC178" s="107">
        <v>30925663368.709999</v>
      </c>
      <c r="CD178" s="107">
        <v>30352097775</v>
      </c>
      <c r="CE178" s="107">
        <v>31032112102</v>
      </c>
      <c r="CF178" s="107"/>
      <c r="CG178" s="107">
        <v>30774856340</v>
      </c>
      <c r="CH178" s="107">
        <v>41667895022</v>
      </c>
      <c r="CI178" s="107">
        <v>30929703720</v>
      </c>
      <c r="CJ178" s="107">
        <v>28748842033</v>
      </c>
      <c r="CK178" s="107"/>
      <c r="CL178" s="107"/>
      <c r="CM178" s="107"/>
      <c r="CN178" s="107">
        <v>298309620133.65002</v>
      </c>
      <c r="CO178" s="94"/>
      <c r="CP178" s="94"/>
      <c r="CQ178" s="94"/>
      <c r="CR178" s="94"/>
      <c r="CS178" s="94"/>
      <c r="CT178" s="94"/>
      <c r="CU178" s="94"/>
      <c r="CV178" s="876"/>
      <c r="CW178" s="876"/>
      <c r="CX178" s="876"/>
      <c r="CY178" s="876"/>
      <c r="CZ178" s="876"/>
      <c r="DA178" s="876"/>
      <c r="DB178" s="615"/>
      <c r="DC178" s="109"/>
      <c r="DH178" s="111"/>
      <c r="DI178" s="324"/>
      <c r="DN178" s="109"/>
      <c r="DS178" s="111"/>
    </row>
    <row r="179" spans="1:127" s="872" customFormat="1" ht="30" customHeight="1" thickBot="1" x14ac:dyDescent="0.3">
      <c r="A179" s="864"/>
      <c r="B179" s="1024"/>
      <c r="C179" s="865"/>
      <c r="D179" s="866"/>
      <c r="E179" s="863" t="s">
        <v>827</v>
      </c>
      <c r="F179" s="867">
        <f t="shared" ref="F179:AM179" si="269">+F176-F178</f>
        <v>0</v>
      </c>
      <c r="G179" s="867">
        <f t="shared" si="269"/>
        <v>245000000</v>
      </c>
      <c r="H179" s="867">
        <f t="shared" si="269"/>
        <v>245000000</v>
      </c>
      <c r="I179" s="867">
        <f t="shared" si="269"/>
        <v>0</v>
      </c>
      <c r="J179" s="867">
        <f t="shared" si="269"/>
        <v>0</v>
      </c>
      <c r="K179" s="867">
        <f t="shared" si="269"/>
        <v>3626082359</v>
      </c>
      <c r="L179" s="867">
        <f t="shared" si="269"/>
        <v>3626082359</v>
      </c>
      <c r="M179" s="867">
        <f t="shared" si="269"/>
        <v>100000000</v>
      </c>
      <c r="N179" s="867">
        <f t="shared" si="269"/>
        <v>100000000</v>
      </c>
      <c r="O179" s="867">
        <f t="shared" si="269"/>
        <v>501743161</v>
      </c>
      <c r="P179" s="867">
        <f t="shared" si="269"/>
        <v>501743161</v>
      </c>
      <c r="Q179" s="867">
        <f t="shared" si="269"/>
        <v>171000000</v>
      </c>
      <c r="R179" s="867">
        <f t="shared" si="269"/>
        <v>171000000</v>
      </c>
      <c r="S179" s="867">
        <f t="shared" si="269"/>
        <v>294000000</v>
      </c>
      <c r="T179" s="867">
        <f t="shared" si="269"/>
        <v>294000000</v>
      </c>
      <c r="U179" s="867">
        <f t="shared" si="269"/>
        <v>2797278553</v>
      </c>
      <c r="V179" s="867">
        <f t="shared" si="269"/>
        <v>3937278553</v>
      </c>
      <c r="W179" s="867">
        <f t="shared" si="269"/>
        <v>7940802</v>
      </c>
      <c r="X179" s="867">
        <f t="shared" si="269"/>
        <v>7940802</v>
      </c>
      <c r="Y179" s="867">
        <f t="shared" si="269"/>
        <v>37419717132</v>
      </c>
      <c r="Z179" s="867">
        <f t="shared" si="269"/>
        <v>37419717132</v>
      </c>
      <c r="AA179" s="867">
        <f t="shared" si="269"/>
        <v>0</v>
      </c>
      <c r="AB179" s="867">
        <f t="shared" si="269"/>
        <v>0</v>
      </c>
      <c r="AC179" s="867">
        <f t="shared" si="269"/>
        <v>0</v>
      </c>
      <c r="AD179" s="867">
        <f t="shared" si="269"/>
        <v>0</v>
      </c>
      <c r="AE179" s="867">
        <f t="shared" si="269"/>
        <v>45502762007</v>
      </c>
      <c r="AF179" s="867">
        <f t="shared" si="269"/>
        <v>46642762007</v>
      </c>
      <c r="AG179" s="867">
        <f t="shared" si="269"/>
        <v>1450000000</v>
      </c>
      <c r="AH179" s="867">
        <f>+AH176-AH178</f>
        <v>30800000000</v>
      </c>
      <c r="AI179" s="867">
        <f>+AI176-AI178</f>
        <v>0</v>
      </c>
      <c r="AJ179" s="867">
        <f>+AJ176-AJ178</f>
        <v>30000000000</v>
      </c>
      <c r="AK179" s="867">
        <f>+AK176-AK178</f>
        <v>0</v>
      </c>
      <c r="AL179" s="867">
        <f t="shared" si="269"/>
        <v>0</v>
      </c>
      <c r="AM179" s="867">
        <f t="shared" si="269"/>
        <v>0</v>
      </c>
      <c r="AN179" s="867">
        <f>+AN176-AN178</f>
        <v>0</v>
      </c>
      <c r="AO179" s="867">
        <f t="shared" ref="AO179:BT179" si="270">+AO176-AO178</f>
        <v>-15008768056.000061</v>
      </c>
      <c r="AP179" s="867">
        <f t="shared" si="270"/>
        <v>-4344114085.8800001</v>
      </c>
      <c r="AQ179" s="867">
        <f t="shared" si="270"/>
        <v>-517093944</v>
      </c>
      <c r="AR179" s="867">
        <f t="shared" si="270"/>
        <v>-165281381</v>
      </c>
      <c r="AS179" s="867">
        <f t="shared" si="270"/>
        <v>58124361893.160004</v>
      </c>
      <c r="AT179" s="867">
        <f>+AT176-AT178</f>
        <v>-152631178</v>
      </c>
      <c r="AU179" s="867">
        <f t="shared" si="270"/>
        <v>-61252519</v>
      </c>
      <c r="AV179" s="867">
        <f t="shared" si="270"/>
        <v>-135189327</v>
      </c>
      <c r="AW179" s="867">
        <f t="shared" si="270"/>
        <v>-105911738</v>
      </c>
      <c r="AX179" s="867">
        <f t="shared" si="270"/>
        <v>67172830887</v>
      </c>
      <c r="AY179" s="867">
        <f t="shared" si="270"/>
        <v>0</v>
      </c>
      <c r="AZ179" s="867">
        <f t="shared" si="270"/>
        <v>0</v>
      </c>
      <c r="BA179" s="868">
        <f t="shared" si="270"/>
        <v>0</v>
      </c>
      <c r="BB179" s="867">
        <f t="shared" si="270"/>
        <v>-1447324910.0000305</v>
      </c>
      <c r="BC179" s="867">
        <f t="shared" si="270"/>
        <v>-564885211</v>
      </c>
      <c r="BD179" s="867">
        <f t="shared" si="270"/>
        <v>-307789261</v>
      </c>
      <c r="BE179" s="867">
        <f t="shared" si="270"/>
        <v>-235656275.70999908</v>
      </c>
      <c r="BF179" s="867">
        <f t="shared" si="270"/>
        <v>14094651080.190001</v>
      </c>
      <c r="BG179" s="867">
        <f t="shared" si="270"/>
        <v>-492415018.99999237</v>
      </c>
      <c r="BH179" s="867">
        <f t="shared" si="270"/>
        <v>-269154413</v>
      </c>
      <c r="BI179" s="867">
        <f t="shared" si="270"/>
        <v>-474139795</v>
      </c>
      <c r="BJ179" s="867">
        <f t="shared" si="270"/>
        <v>-86076828</v>
      </c>
      <c r="BK179" s="867">
        <f t="shared" si="270"/>
        <v>24996591365</v>
      </c>
      <c r="BL179" s="867">
        <f t="shared" si="270"/>
        <v>0</v>
      </c>
      <c r="BM179" s="867">
        <f t="shared" si="270"/>
        <v>0</v>
      </c>
      <c r="BN179" s="867">
        <f t="shared" si="270"/>
        <v>0</v>
      </c>
      <c r="BO179" s="867">
        <f t="shared" si="270"/>
        <v>-56450858</v>
      </c>
      <c r="BP179" s="867">
        <f t="shared" si="270"/>
        <v>-55065848</v>
      </c>
      <c r="BQ179" s="867">
        <f t="shared" si="270"/>
        <v>-79254805</v>
      </c>
      <c r="BR179" s="867">
        <f t="shared" si="270"/>
        <v>-79417173.709999084</v>
      </c>
      <c r="BS179" s="867">
        <f t="shared" si="270"/>
        <v>31582545895</v>
      </c>
      <c r="BT179" s="867">
        <f t="shared" si="270"/>
        <v>-200378700</v>
      </c>
      <c r="BU179" s="867">
        <f t="shared" ref="BU179:CN179" si="271">+BU176-BU178</f>
        <v>-2650049</v>
      </c>
      <c r="BV179" s="867">
        <f t="shared" si="271"/>
        <v>0</v>
      </c>
      <c r="BW179" s="867">
        <f t="shared" si="271"/>
        <v>-10405062</v>
      </c>
      <c r="BX179" s="867">
        <f t="shared" si="271"/>
        <v>33927273021.650002</v>
      </c>
      <c r="BY179" s="867">
        <f t="shared" si="271"/>
        <v>0</v>
      </c>
      <c r="BZ179" s="867">
        <f t="shared" si="271"/>
        <v>0</v>
      </c>
      <c r="CA179" s="867">
        <f>+CA176-CA178</f>
        <v>0</v>
      </c>
      <c r="CB179" s="867">
        <f t="shared" si="271"/>
        <v>-23197134</v>
      </c>
      <c r="CC179" s="867">
        <f t="shared" si="271"/>
        <v>-89889446</v>
      </c>
      <c r="CD179" s="867">
        <f t="shared" si="271"/>
        <v>-79254805</v>
      </c>
      <c r="CE179" s="867">
        <f t="shared" si="271"/>
        <v>-79417173.709999084</v>
      </c>
      <c r="CF179" s="867">
        <f t="shared" si="271"/>
        <v>31549521877</v>
      </c>
      <c r="CG179" s="867">
        <f t="shared" si="271"/>
        <v>-197954938</v>
      </c>
      <c r="CH179" s="867">
        <f t="shared" si="271"/>
        <v>-2650049</v>
      </c>
      <c r="CI179" s="867">
        <f t="shared" si="271"/>
        <v>0</v>
      </c>
      <c r="CJ179" s="867">
        <f t="shared" si="271"/>
        <v>743700</v>
      </c>
      <c r="CK179" s="867">
        <f t="shared" si="271"/>
        <v>35211018410.650002</v>
      </c>
      <c r="CL179" s="867">
        <f t="shared" si="271"/>
        <v>0</v>
      </c>
      <c r="CM179" s="867">
        <f t="shared" si="271"/>
        <v>0</v>
      </c>
      <c r="CN179" s="867">
        <f t="shared" si="271"/>
        <v>0</v>
      </c>
      <c r="CO179" s="869"/>
      <c r="CP179" s="869"/>
      <c r="CQ179" s="869"/>
      <c r="CR179" s="869"/>
      <c r="CS179" s="869"/>
      <c r="CT179" s="869"/>
      <c r="CU179" s="869"/>
      <c r="CV179" s="876"/>
      <c r="CW179" s="876"/>
      <c r="CX179" s="876"/>
      <c r="CY179" s="876"/>
      <c r="CZ179" s="876"/>
      <c r="DA179" s="876"/>
      <c r="DB179" s="870"/>
      <c r="DC179" s="871"/>
      <c r="DH179" s="873"/>
      <c r="DI179" s="874"/>
      <c r="DN179" s="871"/>
      <c r="DS179" s="873"/>
    </row>
    <row r="180" spans="1:127" s="110" customFormat="1" ht="30" customHeight="1" thickBot="1" x14ac:dyDescent="0.3">
      <c r="A180" s="62"/>
      <c r="B180" s="1024"/>
      <c r="C180" s="105"/>
      <c r="D180" s="106"/>
      <c r="E180" s="372" t="s">
        <v>460</v>
      </c>
      <c r="F180" s="107">
        <v>453507159417</v>
      </c>
      <c r="G180" s="107"/>
      <c r="H180" s="107"/>
      <c r="I180" s="107">
        <v>340000000</v>
      </c>
      <c r="J180" s="107">
        <v>340000000</v>
      </c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>
        <v>12048200464</v>
      </c>
      <c r="AH180" s="107"/>
      <c r="AI180" s="107">
        <v>-12698200464</v>
      </c>
      <c r="AJ180" s="107"/>
      <c r="AK180" s="107"/>
      <c r="AL180" s="107">
        <f>+AL178</f>
        <v>0</v>
      </c>
      <c r="AM180" s="107">
        <v>384312243405</v>
      </c>
      <c r="AN180" s="107">
        <v>440808958953</v>
      </c>
      <c r="AO180" s="107">
        <v>316051659656.96002</v>
      </c>
      <c r="AP180" s="107">
        <v>13398825262</v>
      </c>
      <c r="AQ180" s="107">
        <v>2485150006</v>
      </c>
      <c r="AR180" s="107">
        <v>3365371623</v>
      </c>
      <c r="AS180" s="107"/>
      <c r="AT180" s="107">
        <v>3293242512.1199999</v>
      </c>
      <c r="AU180" s="107">
        <v>1263381139</v>
      </c>
      <c r="AV180" s="107"/>
      <c r="AW180" s="107"/>
      <c r="AX180" s="107"/>
      <c r="AY180" s="107"/>
      <c r="AZ180" s="107"/>
      <c r="BA180" s="439">
        <v>385433448300.23999</v>
      </c>
      <c r="BB180" s="107">
        <v>140715176775.95999</v>
      </c>
      <c r="BC180" s="107">
        <v>18267725705</v>
      </c>
      <c r="BD180" s="107">
        <v>16293575159.5</v>
      </c>
      <c r="BE180" s="107">
        <v>15096306967.76</v>
      </c>
      <c r="BF180" s="107"/>
      <c r="BG180" s="107">
        <v>68642220673.650002</v>
      </c>
      <c r="BH180" s="107">
        <v>17431921707</v>
      </c>
      <c r="BI180" s="107"/>
      <c r="BJ180" s="107"/>
      <c r="BK180" s="107"/>
      <c r="BL180" s="107"/>
      <c r="BM180" s="107"/>
      <c r="BN180" s="107">
        <v>290481641659.34998</v>
      </c>
      <c r="BO180" s="107">
        <v>10410161167</v>
      </c>
      <c r="BP180" s="107">
        <v>28160621072.709999</v>
      </c>
      <c r="BQ180" s="107">
        <v>32014806545</v>
      </c>
      <c r="BR180" s="107">
        <v>29352288986</v>
      </c>
      <c r="BS180" s="107"/>
      <c r="BT180" s="107">
        <v>30737931618</v>
      </c>
      <c r="BU180" s="107">
        <v>41269444435</v>
      </c>
      <c r="BV180" s="107"/>
      <c r="BW180" s="107"/>
      <c r="BX180" s="107"/>
      <c r="BY180" s="107"/>
      <c r="BZ180" s="107"/>
      <c r="CA180" s="107">
        <v>203511140717</v>
      </c>
      <c r="CB180" s="107">
        <v>7589529331</v>
      </c>
      <c r="CC180" s="107">
        <v>30922432304.709999</v>
      </c>
      <c r="CD180" s="107">
        <v>30352096775</v>
      </c>
      <c r="CE180" s="107">
        <v>30969048970</v>
      </c>
      <c r="CF180" s="107"/>
      <c r="CG180" s="107">
        <v>31235168158</v>
      </c>
      <c r="CH180" s="107">
        <v>41310657642</v>
      </c>
      <c r="CI180" s="107"/>
      <c r="CJ180" s="107"/>
      <c r="CK180" s="107"/>
      <c r="CL180" s="107"/>
      <c r="CM180" s="107"/>
      <c r="CN180" s="107">
        <v>203496394622</v>
      </c>
      <c r="CO180" s="94"/>
      <c r="CP180" s="94"/>
      <c r="CQ180" s="94"/>
      <c r="CR180" s="94"/>
      <c r="CS180" s="94"/>
      <c r="CT180" s="94"/>
      <c r="CU180" s="94"/>
      <c r="CV180" s="876"/>
      <c r="CW180" s="876"/>
      <c r="CX180" s="876"/>
      <c r="CY180" s="876"/>
      <c r="CZ180" s="876"/>
      <c r="DA180" s="876"/>
      <c r="DB180" s="615"/>
      <c r="DC180" s="109"/>
      <c r="DH180" s="111"/>
      <c r="DI180" s="324"/>
      <c r="DN180" s="109"/>
      <c r="DS180" s="111"/>
    </row>
    <row r="181" spans="1:127" s="110" customFormat="1" ht="30" customHeight="1" thickBot="1" x14ac:dyDescent="0.3">
      <c r="A181" s="62"/>
      <c r="B181" s="1024"/>
      <c r="C181" s="105"/>
      <c r="D181" s="106"/>
      <c r="E181" s="372" t="s">
        <v>664</v>
      </c>
      <c r="F181" s="107">
        <f>+F176-F180</f>
        <v>0</v>
      </c>
      <c r="G181" s="107">
        <f t="shared" ref="G181:AL181" si="272">+G178-G180</f>
        <v>0</v>
      </c>
      <c r="H181" s="107">
        <f t="shared" si="272"/>
        <v>0</v>
      </c>
      <c r="I181" s="107">
        <f t="shared" si="272"/>
        <v>0</v>
      </c>
      <c r="J181" s="107">
        <f t="shared" si="272"/>
        <v>0</v>
      </c>
      <c r="K181" s="107">
        <f t="shared" si="272"/>
        <v>0</v>
      </c>
      <c r="L181" s="107">
        <f t="shared" si="272"/>
        <v>0</v>
      </c>
      <c r="M181" s="107">
        <f t="shared" si="272"/>
        <v>0</v>
      </c>
      <c r="N181" s="107">
        <f t="shared" si="272"/>
        <v>0</v>
      </c>
      <c r="O181" s="107">
        <f t="shared" si="272"/>
        <v>0</v>
      </c>
      <c r="P181" s="107">
        <f t="shared" si="272"/>
        <v>0</v>
      </c>
      <c r="Q181" s="107">
        <f t="shared" si="272"/>
        <v>0</v>
      </c>
      <c r="R181" s="107">
        <f t="shared" si="272"/>
        <v>0</v>
      </c>
      <c r="S181" s="107">
        <f t="shared" si="272"/>
        <v>0</v>
      </c>
      <c r="T181" s="107">
        <f t="shared" si="272"/>
        <v>0</v>
      </c>
      <c r="U181" s="107">
        <f t="shared" si="272"/>
        <v>0</v>
      </c>
      <c r="V181" s="107">
        <f t="shared" si="272"/>
        <v>0</v>
      </c>
      <c r="W181" s="107">
        <f t="shared" si="272"/>
        <v>0</v>
      </c>
      <c r="X181" s="107">
        <f t="shared" si="272"/>
        <v>0</v>
      </c>
      <c r="Y181" s="107">
        <f t="shared" si="272"/>
        <v>0</v>
      </c>
      <c r="Z181" s="107">
        <f t="shared" si="272"/>
        <v>0</v>
      </c>
      <c r="AA181" s="107">
        <f t="shared" si="272"/>
        <v>0</v>
      </c>
      <c r="AB181" s="107">
        <f t="shared" si="272"/>
        <v>0</v>
      </c>
      <c r="AC181" s="107">
        <f t="shared" si="272"/>
        <v>0</v>
      </c>
      <c r="AD181" s="107">
        <f t="shared" si="272"/>
        <v>0</v>
      </c>
      <c r="AE181" s="107">
        <f t="shared" si="272"/>
        <v>0</v>
      </c>
      <c r="AF181" s="107">
        <f t="shared" si="272"/>
        <v>0</v>
      </c>
      <c r="AG181" s="107">
        <f t="shared" si="272"/>
        <v>0</v>
      </c>
      <c r="AH181" s="107">
        <f t="shared" ref="AH181:AJ182" si="273">+AH178-AH180</f>
        <v>0</v>
      </c>
      <c r="AI181" s="107">
        <f t="shared" si="273"/>
        <v>0</v>
      </c>
      <c r="AJ181" s="107">
        <f t="shared" si="273"/>
        <v>0</v>
      </c>
      <c r="AK181" s="107"/>
      <c r="AL181" s="107">
        <f t="shared" si="272"/>
        <v>0</v>
      </c>
      <c r="AM181" s="107"/>
      <c r="AN181" s="107"/>
      <c r="AO181" s="107">
        <f t="shared" ref="AO181:AZ181" si="274">+AO178-AO180</f>
        <v>0</v>
      </c>
      <c r="AP181" s="107">
        <f t="shared" si="274"/>
        <v>-3608728614</v>
      </c>
      <c r="AQ181" s="107">
        <f t="shared" si="274"/>
        <v>0</v>
      </c>
      <c r="AR181" s="107">
        <f t="shared" si="274"/>
        <v>-142347132</v>
      </c>
      <c r="AS181" s="107">
        <f t="shared" si="274"/>
        <v>0</v>
      </c>
      <c r="AT181" s="107">
        <f>+AT178-AT180</f>
        <v>-1261507347.1199999</v>
      </c>
      <c r="AU181" s="107">
        <f t="shared" si="274"/>
        <v>259567455</v>
      </c>
      <c r="AV181" s="107"/>
      <c r="AW181" s="107">
        <f t="shared" si="274"/>
        <v>5197088934</v>
      </c>
      <c r="AX181" s="107">
        <f t="shared" si="274"/>
        <v>0</v>
      </c>
      <c r="AY181" s="107">
        <f t="shared" si="274"/>
        <v>0</v>
      </c>
      <c r="AZ181" s="107">
        <f t="shared" si="274"/>
        <v>0</v>
      </c>
      <c r="BA181" s="439"/>
      <c r="BB181" s="107">
        <f t="shared" ref="BB181:CM181" si="275">+BB178-BB180</f>
        <v>0</v>
      </c>
      <c r="BC181" s="107">
        <f t="shared" si="275"/>
        <v>275233645</v>
      </c>
      <c r="BD181" s="107">
        <f t="shared" si="275"/>
        <v>82946547</v>
      </c>
      <c r="BE181" s="107">
        <f t="shared" si="275"/>
        <v>548752439</v>
      </c>
      <c r="BF181" s="107">
        <f t="shared" si="275"/>
        <v>0</v>
      </c>
      <c r="BG181" s="107">
        <f t="shared" si="275"/>
        <v>117499957.99999237</v>
      </c>
      <c r="BH181" s="107">
        <f t="shared" si="275"/>
        <v>899697599</v>
      </c>
      <c r="BI181" s="107"/>
      <c r="BJ181" s="107">
        <f t="shared" si="275"/>
        <v>13594708139</v>
      </c>
      <c r="BK181" s="107">
        <f t="shared" si="275"/>
        <v>0</v>
      </c>
      <c r="BL181" s="107">
        <f t="shared" si="275"/>
        <v>0</v>
      </c>
      <c r="BM181" s="107">
        <f t="shared" si="275"/>
        <v>0</v>
      </c>
      <c r="BN181" s="107"/>
      <c r="BO181" s="107">
        <f t="shared" si="275"/>
        <v>0</v>
      </c>
      <c r="BP181" s="107">
        <f t="shared" si="275"/>
        <v>1661190</v>
      </c>
      <c r="BQ181" s="107">
        <f t="shared" si="275"/>
        <v>-985667</v>
      </c>
      <c r="BR181" s="107">
        <f t="shared" si="275"/>
        <v>64049799</v>
      </c>
      <c r="BS181" s="107">
        <f t="shared" si="275"/>
        <v>0</v>
      </c>
      <c r="BT181" s="107">
        <f t="shared" si="275"/>
        <v>-590356</v>
      </c>
      <c r="BU181" s="107">
        <f t="shared" si="275"/>
        <v>361468710</v>
      </c>
      <c r="BV181" s="107"/>
      <c r="BW181" s="107">
        <f t="shared" si="275"/>
        <v>31717116306</v>
      </c>
      <c r="BX181" s="107">
        <f t="shared" si="275"/>
        <v>0</v>
      </c>
      <c r="BY181" s="107">
        <f t="shared" si="275"/>
        <v>0</v>
      </c>
      <c r="BZ181" s="107">
        <f t="shared" si="275"/>
        <v>0</v>
      </c>
      <c r="CA181" s="107"/>
      <c r="CB181" s="107">
        <f t="shared" si="275"/>
        <v>0</v>
      </c>
      <c r="CC181" s="107">
        <f t="shared" si="275"/>
        <v>3231064</v>
      </c>
      <c r="CD181" s="107">
        <f t="shared" si="275"/>
        <v>1000</v>
      </c>
      <c r="CE181" s="107">
        <f t="shared" si="275"/>
        <v>63063132</v>
      </c>
      <c r="CF181" s="107">
        <f t="shared" si="275"/>
        <v>0</v>
      </c>
      <c r="CG181" s="107">
        <f t="shared" si="275"/>
        <v>-460311818</v>
      </c>
      <c r="CH181" s="107">
        <f t="shared" si="275"/>
        <v>357237380</v>
      </c>
      <c r="CI181" s="107"/>
      <c r="CJ181" s="107">
        <f t="shared" si="275"/>
        <v>28748842033</v>
      </c>
      <c r="CK181" s="107">
        <f t="shared" si="275"/>
        <v>0</v>
      </c>
      <c r="CL181" s="107">
        <f t="shared" si="275"/>
        <v>0</v>
      </c>
      <c r="CM181" s="107">
        <f t="shared" si="275"/>
        <v>0</v>
      </c>
      <c r="CN181" s="107"/>
      <c r="CO181" s="94"/>
      <c r="CP181" s="94"/>
      <c r="CQ181" s="94"/>
      <c r="CR181" s="94"/>
      <c r="CS181" s="94"/>
      <c r="CT181" s="94"/>
      <c r="CU181" s="94"/>
      <c r="CV181" s="876"/>
      <c r="CW181" s="876"/>
      <c r="CX181" s="876"/>
      <c r="CY181" s="876"/>
      <c r="CZ181" s="876"/>
      <c r="DA181" s="876"/>
      <c r="DB181" s="615"/>
      <c r="DC181" s="109"/>
      <c r="DH181" s="111"/>
      <c r="DI181" s="324"/>
      <c r="DN181" s="109"/>
      <c r="DS181" s="111"/>
    </row>
    <row r="182" spans="1:127" s="110" customFormat="1" ht="30" customHeight="1" thickBot="1" x14ac:dyDescent="0.3">
      <c r="A182" s="62"/>
      <c r="B182" s="1024"/>
      <c r="C182" s="105"/>
      <c r="D182" s="106"/>
      <c r="E182" s="372" t="s">
        <v>660</v>
      </c>
      <c r="F182" s="107">
        <f>+F179-F181</f>
        <v>0</v>
      </c>
      <c r="G182" s="107"/>
      <c r="H182" s="107"/>
      <c r="I182" s="107">
        <f t="shared" ref="I182:BU182" si="276">+I179-I181</f>
        <v>0</v>
      </c>
      <c r="J182" s="107">
        <f t="shared" si="276"/>
        <v>0</v>
      </c>
      <c r="K182" s="107">
        <f t="shared" si="276"/>
        <v>3626082359</v>
      </c>
      <c r="L182" s="107">
        <f t="shared" si="276"/>
        <v>3626082359</v>
      </c>
      <c r="M182" s="107">
        <f t="shared" si="276"/>
        <v>100000000</v>
      </c>
      <c r="N182" s="107">
        <f t="shared" si="276"/>
        <v>100000000</v>
      </c>
      <c r="O182" s="107">
        <f t="shared" si="276"/>
        <v>501743161</v>
      </c>
      <c r="P182" s="107">
        <f t="shared" si="276"/>
        <v>501743161</v>
      </c>
      <c r="Q182" s="107">
        <f t="shared" si="276"/>
        <v>171000000</v>
      </c>
      <c r="R182" s="107">
        <f t="shared" si="276"/>
        <v>171000000</v>
      </c>
      <c r="S182" s="107">
        <f t="shared" si="276"/>
        <v>294000000</v>
      </c>
      <c r="T182" s="107">
        <f t="shared" si="276"/>
        <v>294000000</v>
      </c>
      <c r="U182" s="107">
        <f t="shared" si="276"/>
        <v>2797278553</v>
      </c>
      <c r="V182" s="107">
        <f t="shared" si="276"/>
        <v>3937278553</v>
      </c>
      <c r="W182" s="107">
        <f t="shared" si="276"/>
        <v>7940802</v>
      </c>
      <c r="X182" s="107">
        <f t="shared" si="276"/>
        <v>7940802</v>
      </c>
      <c r="Y182" s="107">
        <f t="shared" si="276"/>
        <v>37419717132</v>
      </c>
      <c r="Z182" s="107">
        <f t="shared" si="276"/>
        <v>37419717132</v>
      </c>
      <c r="AA182" s="107">
        <f t="shared" si="276"/>
        <v>0</v>
      </c>
      <c r="AB182" s="107">
        <f t="shared" si="276"/>
        <v>0</v>
      </c>
      <c r="AC182" s="107">
        <f t="shared" si="276"/>
        <v>0</v>
      </c>
      <c r="AD182" s="107">
        <f t="shared" si="276"/>
        <v>0</v>
      </c>
      <c r="AE182" s="107"/>
      <c r="AF182" s="107"/>
      <c r="AG182" s="107">
        <f t="shared" si="276"/>
        <v>1450000000</v>
      </c>
      <c r="AH182" s="107">
        <f t="shared" si="273"/>
        <v>30800000000</v>
      </c>
      <c r="AI182" s="107">
        <f t="shared" si="273"/>
        <v>0</v>
      </c>
      <c r="AJ182" s="107">
        <f t="shared" si="273"/>
        <v>30000000000</v>
      </c>
      <c r="AK182" s="107">
        <f>+AK181+AK179</f>
        <v>0</v>
      </c>
      <c r="AL182" s="107">
        <f t="shared" si="276"/>
        <v>0</v>
      </c>
      <c r="AM182" s="107">
        <f t="shared" si="276"/>
        <v>0</v>
      </c>
      <c r="AN182" s="107">
        <f>+AN179-AN181</f>
        <v>0</v>
      </c>
      <c r="AO182" s="107">
        <f t="shared" si="276"/>
        <v>-15008768056.000061</v>
      </c>
      <c r="AP182" s="107">
        <f t="shared" si="276"/>
        <v>-735385471.88000011</v>
      </c>
      <c r="AQ182" s="107">
        <f t="shared" si="276"/>
        <v>-517093944</v>
      </c>
      <c r="AR182" s="107">
        <f t="shared" si="276"/>
        <v>-22934249</v>
      </c>
      <c r="AS182" s="107">
        <f t="shared" si="276"/>
        <v>58124361893.160004</v>
      </c>
      <c r="AT182" s="107">
        <f>+AT179-AT181</f>
        <v>1108876169.1199999</v>
      </c>
      <c r="AU182" s="107">
        <f t="shared" si="276"/>
        <v>-320819974</v>
      </c>
      <c r="AV182" s="107">
        <f t="shared" si="276"/>
        <v>-135189327</v>
      </c>
      <c r="AW182" s="107">
        <f t="shared" si="276"/>
        <v>-5303000672</v>
      </c>
      <c r="AX182" s="107">
        <f t="shared" si="276"/>
        <v>67172830887</v>
      </c>
      <c r="AY182" s="107">
        <f t="shared" si="276"/>
        <v>0</v>
      </c>
      <c r="AZ182" s="107">
        <f t="shared" si="276"/>
        <v>0</v>
      </c>
      <c r="BA182" s="439">
        <f t="shared" si="276"/>
        <v>0</v>
      </c>
      <c r="BB182" s="107">
        <f t="shared" si="276"/>
        <v>-1447324910.0000305</v>
      </c>
      <c r="BC182" s="107">
        <f t="shared" si="276"/>
        <v>-840118856</v>
      </c>
      <c r="BD182" s="107">
        <f t="shared" si="276"/>
        <v>-390735808</v>
      </c>
      <c r="BE182" s="107">
        <f t="shared" si="276"/>
        <v>-784408714.70999908</v>
      </c>
      <c r="BF182" s="107">
        <f t="shared" si="276"/>
        <v>14094651080.190001</v>
      </c>
      <c r="BG182" s="107">
        <f t="shared" si="276"/>
        <v>-609914976.99998474</v>
      </c>
      <c r="BH182" s="107">
        <f t="shared" si="276"/>
        <v>-1168852012</v>
      </c>
      <c r="BI182" s="107">
        <f t="shared" si="276"/>
        <v>-474139795</v>
      </c>
      <c r="BJ182" s="107">
        <f t="shared" si="276"/>
        <v>-13680784967</v>
      </c>
      <c r="BK182" s="107">
        <f t="shared" si="276"/>
        <v>24996591365</v>
      </c>
      <c r="BL182" s="107">
        <f t="shared" si="276"/>
        <v>0</v>
      </c>
      <c r="BM182" s="107">
        <f t="shared" si="276"/>
        <v>0</v>
      </c>
      <c r="BN182" s="107">
        <f t="shared" si="276"/>
        <v>0</v>
      </c>
      <c r="BO182" s="107">
        <f t="shared" si="276"/>
        <v>-56450858</v>
      </c>
      <c r="BP182" s="107">
        <f t="shared" si="276"/>
        <v>-56727038</v>
      </c>
      <c r="BQ182" s="107">
        <f t="shared" si="276"/>
        <v>-78269138</v>
      </c>
      <c r="BR182" s="107">
        <f t="shared" si="276"/>
        <v>-143466972.70999908</v>
      </c>
      <c r="BS182" s="107">
        <f t="shared" si="276"/>
        <v>31582545895</v>
      </c>
      <c r="BT182" s="107">
        <f t="shared" si="276"/>
        <v>-199788344</v>
      </c>
      <c r="BU182" s="107">
        <f t="shared" si="276"/>
        <v>-364118759</v>
      </c>
      <c r="BV182" s="107">
        <f t="shared" ref="BV182:CN182" si="277">+BV179-BV181</f>
        <v>0</v>
      </c>
      <c r="BW182" s="107">
        <f t="shared" si="277"/>
        <v>-31727521368</v>
      </c>
      <c r="BX182" s="107">
        <f t="shared" si="277"/>
        <v>33927273021.650002</v>
      </c>
      <c r="BY182" s="107">
        <f t="shared" si="277"/>
        <v>0</v>
      </c>
      <c r="BZ182" s="107">
        <f t="shared" si="277"/>
        <v>0</v>
      </c>
      <c r="CA182" s="107">
        <f t="shared" si="277"/>
        <v>0</v>
      </c>
      <c r="CB182" s="107">
        <f t="shared" si="277"/>
        <v>-23197134</v>
      </c>
      <c r="CC182" s="107">
        <f t="shared" si="277"/>
        <v>-93120510</v>
      </c>
      <c r="CD182" s="107">
        <f t="shared" si="277"/>
        <v>-79255805</v>
      </c>
      <c r="CE182" s="107">
        <f t="shared" si="277"/>
        <v>-142480305.70999908</v>
      </c>
      <c r="CF182" s="107">
        <f t="shared" si="277"/>
        <v>31549521877</v>
      </c>
      <c r="CG182" s="107">
        <f t="shared" si="277"/>
        <v>262356880</v>
      </c>
      <c r="CH182" s="107">
        <f t="shared" si="277"/>
        <v>-359887429</v>
      </c>
      <c r="CI182" s="107">
        <f t="shared" si="277"/>
        <v>0</v>
      </c>
      <c r="CJ182" s="107">
        <f t="shared" si="277"/>
        <v>-28748098333</v>
      </c>
      <c r="CK182" s="107">
        <f t="shared" si="277"/>
        <v>35211018410.650002</v>
      </c>
      <c r="CL182" s="107">
        <f t="shared" si="277"/>
        <v>0</v>
      </c>
      <c r="CM182" s="107">
        <f t="shared" si="277"/>
        <v>0</v>
      </c>
      <c r="CN182" s="107">
        <f t="shared" si="277"/>
        <v>0</v>
      </c>
      <c r="CO182" s="94"/>
      <c r="CP182" s="94"/>
      <c r="CQ182" s="94"/>
      <c r="CR182" s="94"/>
      <c r="CS182" s="94"/>
      <c r="CT182" s="94"/>
      <c r="CU182" s="94"/>
      <c r="CV182" s="876"/>
      <c r="CW182" s="876"/>
      <c r="CX182" s="876"/>
      <c r="CY182" s="876"/>
      <c r="CZ182" s="876"/>
      <c r="DA182" s="876"/>
      <c r="DB182" s="615"/>
      <c r="DC182" s="109"/>
      <c r="DH182" s="111"/>
      <c r="DI182" s="324"/>
      <c r="DN182" s="109"/>
      <c r="DO182" s="110">
        <f>+DO177-DO178-DO180</f>
        <v>0</v>
      </c>
      <c r="DS182" s="111"/>
    </row>
    <row r="183" spans="1:127" s="351" customFormat="1" ht="116.25" customHeight="1" thickBot="1" x14ac:dyDescent="0.3">
      <c r="A183" s="347"/>
      <c r="B183" s="1034"/>
      <c r="C183" s="338"/>
      <c r="D183" s="349"/>
      <c r="E183" s="373" t="s">
        <v>665</v>
      </c>
      <c r="F183" s="346"/>
      <c r="G183" s="346"/>
      <c r="H183" s="346"/>
      <c r="I183" s="346"/>
      <c r="J183" s="346"/>
      <c r="K183" s="346"/>
      <c r="L183" s="346"/>
      <c r="M183" s="346"/>
      <c r="N183" s="346"/>
      <c r="O183" s="346"/>
      <c r="P183" s="346"/>
      <c r="Q183" s="346"/>
      <c r="R183" s="346"/>
      <c r="S183" s="346"/>
      <c r="T183" s="346"/>
      <c r="U183" s="346"/>
      <c r="V183" s="346"/>
      <c r="W183" s="346"/>
      <c r="X183" s="346"/>
      <c r="Y183" s="346"/>
      <c r="Z183" s="346"/>
      <c r="AA183" s="346"/>
      <c r="AB183" s="346"/>
      <c r="AC183" s="346"/>
      <c r="AD183" s="346"/>
      <c r="AE183" s="346"/>
      <c r="AF183" s="346"/>
      <c r="AG183" s="346"/>
      <c r="AH183" s="346"/>
      <c r="AI183" s="346"/>
      <c r="AJ183" s="346"/>
      <c r="AK183" s="346" t="s">
        <v>682</v>
      </c>
      <c r="AL183" s="346"/>
      <c r="AM183" s="346"/>
      <c r="AN183" s="346"/>
      <c r="AO183" s="346" t="s">
        <v>667</v>
      </c>
      <c r="AP183" s="346" t="s">
        <v>666</v>
      </c>
      <c r="AQ183" s="346"/>
      <c r="AR183" s="346" t="s">
        <v>677</v>
      </c>
      <c r="AS183" s="346"/>
      <c r="AT183" s="346"/>
      <c r="AU183" s="346"/>
      <c r="AV183" s="346"/>
      <c r="AW183" s="346"/>
      <c r="AX183" s="346"/>
      <c r="AY183" s="346"/>
      <c r="AZ183" s="346"/>
      <c r="BA183" s="440" t="s">
        <v>684</v>
      </c>
      <c r="BB183" s="346"/>
      <c r="BC183" s="346" t="s">
        <v>674</v>
      </c>
      <c r="BD183" s="346"/>
      <c r="BE183" s="346"/>
      <c r="BF183" s="346"/>
      <c r="BG183" s="346"/>
      <c r="BH183" s="346"/>
      <c r="BI183" s="346"/>
      <c r="BJ183" s="346"/>
      <c r="BK183" s="346"/>
      <c r="BL183" s="346"/>
      <c r="BM183" s="346"/>
      <c r="BN183" s="346"/>
      <c r="BO183" s="346"/>
      <c r="BP183" s="346" t="s">
        <v>668</v>
      </c>
      <c r="BQ183" s="346" t="s">
        <v>675</v>
      </c>
      <c r="BR183" s="346"/>
      <c r="BS183" s="346"/>
      <c r="BT183" s="346"/>
      <c r="BU183" s="346"/>
      <c r="BV183" s="346"/>
      <c r="BW183" s="346"/>
      <c r="BX183" s="346"/>
      <c r="BY183" s="346"/>
      <c r="BZ183" s="346"/>
      <c r="CA183" s="346"/>
      <c r="CB183" s="346" t="s">
        <v>673</v>
      </c>
      <c r="CC183" s="346"/>
      <c r="CD183" s="346" t="s">
        <v>676</v>
      </c>
      <c r="CE183" s="346"/>
      <c r="CF183" s="346"/>
      <c r="CG183" s="346"/>
      <c r="CH183" s="346"/>
      <c r="CI183" s="346"/>
      <c r="CJ183" s="346"/>
      <c r="CK183" s="346"/>
      <c r="CL183" s="346"/>
      <c r="CM183" s="346"/>
      <c r="CN183" s="346"/>
      <c r="CO183" s="202"/>
      <c r="CP183" s="202"/>
      <c r="CQ183" s="202"/>
      <c r="CR183" s="202"/>
      <c r="CS183" s="202"/>
      <c r="CT183" s="202"/>
      <c r="CU183" s="202"/>
      <c r="CV183" s="922"/>
      <c r="CW183" s="922"/>
      <c r="CX183" s="922"/>
      <c r="CY183" s="922"/>
      <c r="CZ183" s="922"/>
      <c r="DA183" s="922"/>
      <c r="DB183" s="614"/>
      <c r="DC183" s="350"/>
      <c r="DH183" s="352"/>
      <c r="DI183" s="353"/>
      <c r="DN183" s="350"/>
      <c r="DO183" s="351">
        <f>+DO178-DO179-DO181</f>
        <v>0</v>
      </c>
      <c r="DS183" s="352"/>
    </row>
    <row r="184" spans="1:127" s="62" customFormat="1" ht="18.75" thickBot="1" x14ac:dyDescent="0.3">
      <c r="B184" s="1024"/>
      <c r="C184" s="116"/>
      <c r="D184" s="116"/>
      <c r="E184" s="374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68"/>
      <c r="BH184" s="68"/>
      <c r="BI184" s="68"/>
      <c r="BJ184" s="68"/>
      <c r="BK184" s="114"/>
      <c r="BL184" s="68"/>
      <c r="BM184" s="73"/>
      <c r="BN184" s="118"/>
      <c r="BO184" s="118"/>
      <c r="BP184" s="118"/>
      <c r="BQ184" s="118"/>
      <c r="BR184" s="114"/>
      <c r="BS184" s="120"/>
      <c r="BT184" s="114"/>
      <c r="BU184" s="114"/>
      <c r="BV184" s="114"/>
      <c r="BW184" s="114"/>
      <c r="BX184" s="114"/>
      <c r="BY184" s="114"/>
      <c r="BZ184" s="117"/>
      <c r="CA184" s="118"/>
      <c r="CB184" s="114"/>
      <c r="CC184" s="114"/>
      <c r="CD184" s="119"/>
      <c r="CE184" s="114"/>
      <c r="CF184" s="114"/>
      <c r="CG184" s="114"/>
      <c r="CH184" s="114"/>
      <c r="CI184" s="114"/>
      <c r="CJ184" s="114"/>
      <c r="CK184" s="114"/>
      <c r="CL184" s="114"/>
      <c r="CM184" s="114"/>
      <c r="CN184" s="118"/>
      <c r="CO184" s="114"/>
      <c r="CP184" s="114"/>
      <c r="CQ184" s="114"/>
      <c r="CR184" s="114"/>
      <c r="CS184" s="114"/>
      <c r="CT184" s="121"/>
      <c r="CU184" s="121"/>
      <c r="CV184" s="880"/>
      <c r="CW184" s="881"/>
      <c r="CX184" s="880"/>
      <c r="CY184" s="881"/>
      <c r="CZ184" s="880"/>
      <c r="DA184" s="876"/>
      <c r="DB184" s="72"/>
      <c r="DC184" s="100"/>
      <c r="DD184" s="95"/>
      <c r="DE184" s="95"/>
      <c r="DF184" s="95"/>
      <c r="DG184" s="95"/>
      <c r="DH184" s="140"/>
      <c r="DI184" s="142"/>
      <c r="DJ184" s="95"/>
      <c r="DK184" s="95"/>
      <c r="DL184" s="95"/>
      <c r="DN184" s="68"/>
      <c r="DS184" s="79"/>
    </row>
    <row r="185" spans="1:127" s="101" customFormat="1" ht="45" customHeight="1" thickBot="1" x14ac:dyDescent="0.3">
      <c r="A185" s="62"/>
      <c r="B185" s="1024"/>
      <c r="C185" s="124" t="s">
        <v>1</v>
      </c>
      <c r="D185" s="125"/>
      <c r="E185" s="364"/>
      <c r="F185" s="124" t="s">
        <v>18</v>
      </c>
      <c r="G185" s="1487" t="s">
        <v>347</v>
      </c>
      <c r="H185" s="1488"/>
      <c r="I185" s="1488"/>
      <c r="J185" s="1488"/>
      <c r="K185" s="1488"/>
      <c r="L185" s="1488"/>
      <c r="M185" s="1488"/>
      <c r="N185" s="1488"/>
      <c r="O185" s="1488"/>
      <c r="P185" s="1488"/>
      <c r="Q185" s="1488"/>
      <c r="R185" s="1488"/>
      <c r="S185" s="1488"/>
      <c r="T185" s="1488"/>
      <c r="U185" s="1488"/>
      <c r="V185" s="1488"/>
      <c r="W185" s="1488"/>
      <c r="X185" s="1488"/>
      <c r="Y185" s="1488"/>
      <c r="Z185" s="1488"/>
      <c r="AA185" s="1488"/>
      <c r="AB185" s="1488"/>
      <c r="AC185" s="1488"/>
      <c r="AD185" s="1489"/>
      <c r="AE185" s="1444" t="s">
        <v>68</v>
      </c>
      <c r="AF185" s="1446"/>
      <c r="AG185" s="500" t="s">
        <v>356</v>
      </c>
      <c r="AH185" s="126"/>
      <c r="AI185" s="354"/>
      <c r="AJ185" s="764"/>
      <c r="AK185" s="124" t="s">
        <v>2</v>
      </c>
      <c r="AL185" s="126"/>
      <c r="AM185" s="127"/>
      <c r="AN185" s="336" t="s">
        <v>2</v>
      </c>
      <c r="AO185" s="1479" t="s">
        <v>690</v>
      </c>
      <c r="AP185" s="1480"/>
      <c r="AQ185" s="1480"/>
      <c r="AR185" s="1480"/>
      <c r="AS185" s="1480"/>
      <c r="AT185" s="1480"/>
      <c r="AU185" s="1480"/>
      <c r="AV185" s="1480"/>
      <c r="AW185" s="1480"/>
      <c r="AX185" s="1481"/>
      <c r="AY185" s="1480"/>
      <c r="AZ185" s="1449"/>
      <c r="BA185" s="441" t="s">
        <v>17</v>
      </c>
      <c r="BB185" s="1444" t="s">
        <v>6</v>
      </c>
      <c r="BC185" s="1445"/>
      <c r="BD185" s="1445"/>
      <c r="BE185" s="1445"/>
      <c r="BF185" s="1445"/>
      <c r="BG185" s="1445"/>
      <c r="BH185" s="1445"/>
      <c r="BI185" s="1445"/>
      <c r="BJ185" s="1445"/>
      <c r="BK185" s="1445"/>
      <c r="BL185" s="1445"/>
      <c r="BM185" s="1446"/>
      <c r="BN185" s="355" t="s">
        <v>6</v>
      </c>
      <c r="BO185" s="1444" t="s">
        <v>0</v>
      </c>
      <c r="BP185" s="1445"/>
      <c r="BQ185" s="1445"/>
      <c r="BR185" s="1445"/>
      <c r="BS185" s="1445"/>
      <c r="BT185" s="1445"/>
      <c r="BU185" s="1445"/>
      <c r="BV185" s="1445"/>
      <c r="BW185" s="1445"/>
      <c r="BX185" s="1445"/>
      <c r="BY185" s="1445"/>
      <c r="BZ185" s="1446"/>
      <c r="CA185" s="124" t="s">
        <v>0</v>
      </c>
      <c r="CB185" s="1444" t="s">
        <v>220</v>
      </c>
      <c r="CC185" s="1445"/>
      <c r="CD185" s="1445"/>
      <c r="CE185" s="1445"/>
      <c r="CF185" s="1445"/>
      <c r="CG185" s="1445"/>
      <c r="CH185" s="1445"/>
      <c r="CI185" s="1445"/>
      <c r="CJ185" s="1445"/>
      <c r="CK185" s="1445"/>
      <c r="CL185" s="1445"/>
      <c r="CM185" s="1445"/>
      <c r="CN185" s="124" t="s">
        <v>220</v>
      </c>
      <c r="CO185" s="502" t="str">
        <f>+CO18</f>
        <v xml:space="preserve"> SALDO APROPIACION
DISPONIBLE</v>
      </c>
      <c r="CP185" s="502" t="str">
        <f>+CP18</f>
        <v>SALDO POR
CERTIFICAR</v>
      </c>
      <c r="CQ185" s="502" t="str">
        <f>+CQ18</f>
        <v>SALDO POR
COMPROMETER</v>
      </c>
      <c r="CR185" s="502" t="str">
        <f>+CR18</f>
        <v>SALDO POR
OBLIGAR</v>
      </c>
      <c r="CS185" s="502" t="str">
        <f>+CS18</f>
        <v>SALDO POR
PAGAR</v>
      </c>
      <c r="CT185" s="121"/>
      <c r="CU185" s="121"/>
      <c r="CV185" s="880"/>
      <c r="CW185" s="881"/>
      <c r="CX185" s="880"/>
      <c r="CY185" s="881"/>
      <c r="CZ185" s="880"/>
      <c r="DA185" s="876"/>
      <c r="DB185" s="615"/>
      <c r="DC185" s="141"/>
      <c r="DD185" s="141"/>
      <c r="DE185" s="141"/>
      <c r="DF185" s="141"/>
      <c r="DG185" s="141"/>
      <c r="DH185" s="143"/>
      <c r="DI185" s="325"/>
      <c r="DJ185" s="141"/>
      <c r="DK185" s="141"/>
      <c r="DL185" s="141"/>
      <c r="DN185" s="122"/>
      <c r="DO185" s="122"/>
      <c r="DP185" s="122"/>
      <c r="DQ185" s="122"/>
      <c r="DR185" s="122"/>
      <c r="DS185" s="123"/>
      <c r="DT185" s="122"/>
      <c r="DU185" s="122"/>
      <c r="DV185" s="122"/>
      <c r="DW185" s="122"/>
    </row>
    <row r="186" spans="1:127" s="101" customFormat="1" ht="30" customHeight="1" thickBot="1" x14ac:dyDescent="0.3">
      <c r="A186" s="62"/>
      <c r="B186" s="1024"/>
      <c r="C186" s="92" t="s">
        <v>16</v>
      </c>
      <c r="D186" s="130"/>
      <c r="E186" s="366" t="s">
        <v>1</v>
      </c>
      <c r="F186" s="92"/>
      <c r="G186" s="88" t="s">
        <v>12</v>
      </c>
      <c r="H186" s="89" t="s">
        <v>11</v>
      </c>
      <c r="I186" s="88" t="s">
        <v>12</v>
      </c>
      <c r="J186" s="89" t="s">
        <v>11</v>
      </c>
      <c r="K186" s="90" t="s">
        <v>12</v>
      </c>
      <c r="L186" s="90" t="s">
        <v>11</v>
      </c>
      <c r="M186" s="131" t="s">
        <v>12</v>
      </c>
      <c r="N186" s="131" t="s">
        <v>11</v>
      </c>
      <c r="O186" s="131" t="s">
        <v>12</v>
      </c>
      <c r="P186" s="131" t="s">
        <v>11</v>
      </c>
      <c r="Q186" s="131" t="s">
        <v>12</v>
      </c>
      <c r="R186" s="131" t="s">
        <v>11</v>
      </c>
      <c r="S186" s="131" t="s">
        <v>12</v>
      </c>
      <c r="T186" s="131" t="s">
        <v>11</v>
      </c>
      <c r="U186" s="88" t="s">
        <v>12</v>
      </c>
      <c r="V186" s="89" t="s">
        <v>11</v>
      </c>
      <c r="W186" s="89" t="s">
        <v>12</v>
      </c>
      <c r="X186" s="89" t="s">
        <v>11</v>
      </c>
      <c r="Y186" s="89" t="s">
        <v>12</v>
      </c>
      <c r="Z186" s="89" t="s">
        <v>11</v>
      </c>
      <c r="AA186" s="89" t="s">
        <v>12</v>
      </c>
      <c r="AB186" s="89" t="s">
        <v>11</v>
      </c>
      <c r="AC186" s="89" t="s">
        <v>12</v>
      </c>
      <c r="AD186" s="89" t="s">
        <v>11</v>
      </c>
      <c r="AE186" s="88" t="s">
        <v>12</v>
      </c>
      <c r="AF186" s="89" t="s">
        <v>11</v>
      </c>
      <c r="AG186" s="131" t="s">
        <v>355</v>
      </c>
      <c r="AH186" s="131"/>
      <c r="AI186" s="356"/>
      <c r="AJ186" s="765"/>
      <c r="AK186" s="92">
        <v>1</v>
      </c>
      <c r="AL186" s="131"/>
      <c r="AM186" s="91"/>
      <c r="AN186" s="337">
        <v>1</v>
      </c>
      <c r="AO186" s="91" t="s">
        <v>19</v>
      </c>
      <c r="AP186" s="89" t="s">
        <v>20</v>
      </c>
      <c r="AQ186" s="89" t="s">
        <v>21</v>
      </c>
      <c r="AR186" s="89" t="s">
        <v>22</v>
      </c>
      <c r="AS186" s="89" t="s">
        <v>23</v>
      </c>
      <c r="AT186" s="89" t="s">
        <v>24</v>
      </c>
      <c r="AU186" s="89" t="s">
        <v>25</v>
      </c>
      <c r="AV186" s="89" t="s">
        <v>26</v>
      </c>
      <c r="AW186" s="89" t="s">
        <v>27</v>
      </c>
      <c r="AX186" s="93" t="s">
        <v>28</v>
      </c>
      <c r="AY186" s="89" t="s">
        <v>29</v>
      </c>
      <c r="AZ186" s="89" t="s">
        <v>30</v>
      </c>
      <c r="BA186" s="428">
        <v>2</v>
      </c>
      <c r="BB186" s="89" t="s">
        <v>19</v>
      </c>
      <c r="BC186" s="89" t="s">
        <v>20</v>
      </c>
      <c r="BD186" s="89" t="s">
        <v>21</v>
      </c>
      <c r="BE186" s="89" t="s">
        <v>22</v>
      </c>
      <c r="BF186" s="89" t="s">
        <v>23</v>
      </c>
      <c r="BG186" s="89" t="s">
        <v>24</v>
      </c>
      <c r="BH186" s="89" t="s">
        <v>25</v>
      </c>
      <c r="BI186" s="89" t="s">
        <v>26</v>
      </c>
      <c r="BJ186" s="89" t="s">
        <v>27</v>
      </c>
      <c r="BK186" s="89" t="s">
        <v>28</v>
      </c>
      <c r="BL186" s="89" t="s">
        <v>29</v>
      </c>
      <c r="BM186" s="89" t="s">
        <v>30</v>
      </c>
      <c r="BN186" s="89">
        <v>3</v>
      </c>
      <c r="BO186" s="89" t="s">
        <v>19</v>
      </c>
      <c r="BP186" s="89" t="s">
        <v>20</v>
      </c>
      <c r="BQ186" s="89" t="s">
        <v>21</v>
      </c>
      <c r="BR186" s="89" t="s">
        <v>22</v>
      </c>
      <c r="BS186" s="89" t="s">
        <v>23</v>
      </c>
      <c r="BT186" s="89" t="s">
        <v>24</v>
      </c>
      <c r="BU186" s="89" t="s">
        <v>25</v>
      </c>
      <c r="BV186" s="89" t="s">
        <v>26</v>
      </c>
      <c r="BW186" s="89" t="s">
        <v>27</v>
      </c>
      <c r="BX186" s="89" t="s">
        <v>28</v>
      </c>
      <c r="BY186" s="89" t="s">
        <v>29</v>
      </c>
      <c r="BZ186" s="107" t="s">
        <v>30</v>
      </c>
      <c r="CA186" s="89">
        <v>4</v>
      </c>
      <c r="CB186" s="89" t="s">
        <v>19</v>
      </c>
      <c r="CC186" s="89" t="s">
        <v>20</v>
      </c>
      <c r="CD186" s="89" t="s">
        <v>21</v>
      </c>
      <c r="CE186" s="89" t="s">
        <v>22</v>
      </c>
      <c r="CF186" s="89" t="s">
        <v>23</v>
      </c>
      <c r="CG186" s="89" t="s">
        <v>24</v>
      </c>
      <c r="CH186" s="89" t="s">
        <v>25</v>
      </c>
      <c r="CI186" s="89" t="s">
        <v>26</v>
      </c>
      <c r="CJ186" s="89" t="s">
        <v>27</v>
      </c>
      <c r="CK186" s="89" t="s">
        <v>28</v>
      </c>
      <c r="CL186" s="89" t="s">
        <v>29</v>
      </c>
      <c r="CM186" s="89" t="s">
        <v>30</v>
      </c>
      <c r="CN186" s="89">
        <v>5</v>
      </c>
      <c r="CO186" s="89" t="s">
        <v>127</v>
      </c>
      <c r="CP186" s="89" t="s">
        <v>127</v>
      </c>
      <c r="CQ186" s="89" t="s">
        <v>128</v>
      </c>
      <c r="CR186" s="89" t="s">
        <v>129</v>
      </c>
      <c r="CS186" s="89" t="s">
        <v>130</v>
      </c>
      <c r="CT186" s="121"/>
      <c r="CU186" s="121"/>
      <c r="CV186" s="880"/>
      <c r="CW186" s="881"/>
      <c r="CX186" s="880"/>
      <c r="CY186" s="881"/>
      <c r="CZ186" s="880"/>
      <c r="DA186" s="876"/>
      <c r="DB186" s="615"/>
      <c r="DC186" s="141"/>
      <c r="DD186" s="141"/>
      <c r="DE186" s="141"/>
      <c r="DF186" s="141"/>
      <c r="DG186" s="141"/>
      <c r="DH186" s="143"/>
      <c r="DI186" s="325"/>
      <c r="DJ186" s="141"/>
      <c r="DK186" s="141"/>
      <c r="DL186" s="141"/>
      <c r="DN186" s="122"/>
      <c r="DO186" s="122"/>
      <c r="DP186" s="122"/>
      <c r="DQ186" s="122"/>
      <c r="DR186" s="122"/>
      <c r="DS186" s="123"/>
      <c r="DT186" s="122"/>
      <c r="DU186" s="122"/>
      <c r="DV186" s="122"/>
      <c r="DW186" s="122"/>
    </row>
    <row r="187" spans="1:127" s="122" customFormat="1" x14ac:dyDescent="0.25">
      <c r="A187" s="62"/>
      <c r="B187" s="1024"/>
      <c r="C187" s="60"/>
      <c r="D187" s="132">
        <v>10</v>
      </c>
      <c r="E187" s="375" t="s">
        <v>57</v>
      </c>
      <c r="F187" s="133">
        <f t="shared" ref="F187:AL187" si="278">+F22</f>
        <v>167051210000</v>
      </c>
      <c r="G187" s="133">
        <f t="shared" si="278"/>
        <v>0</v>
      </c>
      <c r="H187" s="133">
        <f t="shared" si="278"/>
        <v>0</v>
      </c>
      <c r="I187" s="133">
        <f t="shared" si="278"/>
        <v>0</v>
      </c>
      <c r="J187" s="133">
        <f t="shared" si="278"/>
        <v>0</v>
      </c>
      <c r="K187" s="133">
        <f t="shared" si="278"/>
        <v>0</v>
      </c>
      <c r="L187" s="133">
        <f t="shared" si="278"/>
        <v>0</v>
      </c>
      <c r="M187" s="133">
        <f t="shared" si="278"/>
        <v>0</v>
      </c>
      <c r="N187" s="133">
        <f t="shared" si="278"/>
        <v>0</v>
      </c>
      <c r="O187" s="133">
        <f t="shared" si="278"/>
        <v>0</v>
      </c>
      <c r="P187" s="133">
        <f t="shared" si="278"/>
        <v>0</v>
      </c>
      <c r="Q187" s="133">
        <f t="shared" si="278"/>
        <v>100000000</v>
      </c>
      <c r="R187" s="133">
        <f t="shared" si="278"/>
        <v>100000000</v>
      </c>
      <c r="S187" s="133">
        <f t="shared" si="278"/>
        <v>0</v>
      </c>
      <c r="T187" s="133">
        <f t="shared" si="278"/>
        <v>0</v>
      </c>
      <c r="U187" s="133">
        <f t="shared" si="278"/>
        <v>2400000000</v>
      </c>
      <c r="V187" s="133">
        <f t="shared" si="278"/>
        <v>2400000000</v>
      </c>
      <c r="W187" s="133">
        <f t="shared" si="278"/>
        <v>7940802</v>
      </c>
      <c r="X187" s="133">
        <f t="shared" si="278"/>
        <v>7940802</v>
      </c>
      <c r="Y187" s="133">
        <f t="shared" si="278"/>
        <v>7329817132</v>
      </c>
      <c r="Z187" s="133">
        <f t="shared" si="278"/>
        <v>2200000000</v>
      </c>
      <c r="AA187" s="133">
        <f t="shared" si="278"/>
        <v>0</v>
      </c>
      <c r="AB187" s="133">
        <f t="shared" si="278"/>
        <v>0</v>
      </c>
      <c r="AC187" s="133">
        <f t="shared" si="278"/>
        <v>0</v>
      </c>
      <c r="AD187" s="133">
        <f t="shared" si="278"/>
        <v>0</v>
      </c>
      <c r="AE187" s="133">
        <f t="shared" si="278"/>
        <v>9837757934</v>
      </c>
      <c r="AF187" s="133">
        <f t="shared" si="278"/>
        <v>4707940802</v>
      </c>
      <c r="AG187" s="133">
        <f t="shared" si="278"/>
        <v>145160500</v>
      </c>
      <c r="AH187" s="133">
        <f>+AH22</f>
        <v>0</v>
      </c>
      <c r="AI187" s="133">
        <f t="shared" si="278"/>
        <v>-145160500</v>
      </c>
      <c r="AJ187" s="133">
        <f>+AJ22</f>
        <v>0</v>
      </c>
      <c r="AK187" s="133">
        <f t="shared" si="278"/>
        <v>161776232368</v>
      </c>
      <c r="AL187" s="133">
        <f t="shared" si="278"/>
        <v>0</v>
      </c>
      <c r="AM187" s="133">
        <f t="shared" ref="AM187:BE187" si="279">+AM22</f>
        <v>161677134723</v>
      </c>
      <c r="AN187" s="442">
        <f t="shared" si="279"/>
        <v>161776232368</v>
      </c>
      <c r="AO187" s="133">
        <f t="shared" si="279"/>
        <v>160753303708</v>
      </c>
      <c r="AP187" s="133">
        <f t="shared" si="279"/>
        <v>82133333</v>
      </c>
      <c r="AQ187" s="133">
        <f t="shared" si="279"/>
        <v>0</v>
      </c>
      <c r="AR187" s="133">
        <f t="shared" si="279"/>
        <v>165266000</v>
      </c>
      <c r="AS187" s="133">
        <f t="shared" si="279"/>
        <v>0</v>
      </c>
      <c r="AT187" s="442">
        <f t="shared" si="279"/>
        <v>67783122</v>
      </c>
      <c r="AU187" s="133">
        <f t="shared" si="279"/>
        <v>259765960</v>
      </c>
      <c r="AV187" s="133">
        <f t="shared" si="279"/>
        <v>18900000</v>
      </c>
      <c r="AW187" s="133">
        <f t="shared" si="279"/>
        <v>154102600</v>
      </c>
      <c r="AX187" s="133">
        <f t="shared" si="279"/>
        <v>175880000</v>
      </c>
      <c r="AY187" s="133">
        <f t="shared" si="279"/>
        <v>0</v>
      </c>
      <c r="AZ187" s="133">
        <f t="shared" si="279"/>
        <v>0</v>
      </c>
      <c r="BA187" s="442">
        <f t="shared" si="279"/>
        <v>161677134723</v>
      </c>
      <c r="BB187" s="133">
        <f t="shared" si="279"/>
        <v>11102669643</v>
      </c>
      <c r="BC187" s="133">
        <f t="shared" si="279"/>
        <v>11429071758</v>
      </c>
      <c r="BD187" s="133">
        <f t="shared" si="279"/>
        <v>12241725794</v>
      </c>
      <c r="BE187" s="133">
        <f t="shared" si="279"/>
        <v>11122606960.290001</v>
      </c>
      <c r="BF187" s="133">
        <v>12263321862</v>
      </c>
      <c r="BG187" s="442">
        <f t="shared" ref="BG187:BR187" si="280">+BG22</f>
        <v>11798850167</v>
      </c>
      <c r="BH187" s="133">
        <f t="shared" si="280"/>
        <v>15402640599</v>
      </c>
      <c r="BI187" s="133">
        <f t="shared" si="280"/>
        <v>11750046740</v>
      </c>
      <c r="BJ187" s="133">
        <f t="shared" si="280"/>
        <v>12127521174</v>
      </c>
      <c r="BK187" s="133">
        <f t="shared" si="280"/>
        <v>12096970577</v>
      </c>
      <c r="BL187" s="133">
        <f t="shared" si="280"/>
        <v>0</v>
      </c>
      <c r="BM187" s="133">
        <f t="shared" si="280"/>
        <v>0</v>
      </c>
      <c r="BN187" s="442">
        <f t="shared" si="280"/>
        <v>121289297678.29001</v>
      </c>
      <c r="BO187" s="133">
        <f t="shared" si="280"/>
        <v>10026732206</v>
      </c>
      <c r="BP187" s="133">
        <f t="shared" si="280"/>
        <v>10847979333</v>
      </c>
      <c r="BQ187" s="133">
        <f t="shared" si="280"/>
        <v>12331300838</v>
      </c>
      <c r="BR187" s="133">
        <f t="shared" si="280"/>
        <v>11185659974.290001</v>
      </c>
      <c r="BS187" s="133">
        <v>12402276348</v>
      </c>
      <c r="BT187" s="442">
        <f t="shared" ref="BT187:CS187" si="281">+BT22</f>
        <v>11973868523</v>
      </c>
      <c r="BU187" s="133">
        <f t="shared" si="281"/>
        <v>15482734104</v>
      </c>
      <c r="BV187" s="133">
        <f t="shared" si="281"/>
        <v>11983103944</v>
      </c>
      <c r="BW187" s="133">
        <f t="shared" si="281"/>
        <v>12097990778</v>
      </c>
      <c r="BX187" s="133">
        <f t="shared" si="281"/>
        <v>12097194325</v>
      </c>
      <c r="BY187" s="133">
        <f t="shared" si="281"/>
        <v>0</v>
      </c>
      <c r="BZ187" s="133">
        <f t="shared" si="281"/>
        <v>0</v>
      </c>
      <c r="CA187" s="442">
        <f t="shared" si="281"/>
        <v>120382712777.29001</v>
      </c>
      <c r="CB187" s="133">
        <f t="shared" si="281"/>
        <v>7353547789</v>
      </c>
      <c r="CC187" s="133">
        <f t="shared" si="281"/>
        <v>13521163750</v>
      </c>
      <c r="CD187" s="133">
        <f t="shared" si="281"/>
        <v>12331300838</v>
      </c>
      <c r="CE187" s="133">
        <f t="shared" si="281"/>
        <v>11185659974.290001</v>
      </c>
      <c r="CF187" s="133">
        <f t="shared" si="281"/>
        <v>12356148752</v>
      </c>
      <c r="CG187" s="442">
        <f t="shared" si="281"/>
        <v>11973868523</v>
      </c>
      <c r="CH187" s="133">
        <f t="shared" si="281"/>
        <v>15482734104</v>
      </c>
      <c r="CI187" s="133">
        <f t="shared" si="281"/>
        <v>11983103944</v>
      </c>
      <c r="CJ187" s="133">
        <f t="shared" si="281"/>
        <v>12079711030</v>
      </c>
      <c r="CK187" s="133">
        <f t="shared" si="281"/>
        <v>12115474073</v>
      </c>
      <c r="CL187" s="133">
        <f t="shared" si="281"/>
        <v>0</v>
      </c>
      <c r="CM187" s="133">
        <f t="shared" si="281"/>
        <v>0</v>
      </c>
      <c r="CN187" s="442">
        <f t="shared" si="281"/>
        <v>120382712777.29001</v>
      </c>
      <c r="CO187" s="442">
        <f t="shared" si="281"/>
        <v>99097645</v>
      </c>
      <c r="CP187" s="442">
        <f t="shared" si="281"/>
        <v>99097645</v>
      </c>
      <c r="CQ187" s="442">
        <f t="shared" si="281"/>
        <v>40387837044.709999</v>
      </c>
      <c r="CR187" s="442">
        <f t="shared" si="281"/>
        <v>906584901</v>
      </c>
      <c r="CS187" s="442">
        <f t="shared" si="281"/>
        <v>0</v>
      </c>
      <c r="CT187" s="121"/>
      <c r="CU187" s="121"/>
      <c r="CV187" s="880"/>
      <c r="CW187" s="881"/>
      <c r="CX187" s="880"/>
      <c r="CY187" s="881"/>
      <c r="CZ187" s="880"/>
      <c r="DA187" s="876"/>
      <c r="DB187" s="134"/>
      <c r="DC187" s="141"/>
      <c r="DD187" s="141"/>
      <c r="DE187" s="141"/>
      <c r="DF187" s="141"/>
      <c r="DG187" s="141"/>
      <c r="DH187" s="143"/>
      <c r="DI187" s="325"/>
      <c r="DJ187" s="141"/>
      <c r="DK187" s="141"/>
      <c r="DL187" s="141"/>
      <c r="DS187" s="123"/>
    </row>
    <row r="188" spans="1:127" s="62" customFormat="1" x14ac:dyDescent="0.25">
      <c r="B188" s="1024"/>
      <c r="C188" s="60"/>
      <c r="D188" s="132">
        <v>10</v>
      </c>
      <c r="E188" s="375" t="s">
        <v>59</v>
      </c>
      <c r="F188" s="135">
        <f t="shared" ref="F188:AL188" si="282">+F60</f>
        <v>14229050000</v>
      </c>
      <c r="G188" s="135">
        <f t="shared" si="282"/>
        <v>245000000</v>
      </c>
      <c r="H188" s="135">
        <f t="shared" si="282"/>
        <v>245000000</v>
      </c>
      <c r="I188" s="135">
        <f t="shared" si="282"/>
        <v>340000000</v>
      </c>
      <c r="J188" s="135">
        <f t="shared" si="282"/>
        <v>340000000</v>
      </c>
      <c r="K188" s="135">
        <f t="shared" si="282"/>
        <v>22295692</v>
      </c>
      <c r="L188" s="135">
        <f t="shared" si="282"/>
        <v>2882295692</v>
      </c>
      <c r="M188" s="135">
        <f t="shared" si="282"/>
        <v>100000000</v>
      </c>
      <c r="N188" s="135">
        <f t="shared" si="282"/>
        <v>100000000</v>
      </c>
      <c r="O188" s="135">
        <f t="shared" si="282"/>
        <v>285690820</v>
      </c>
      <c r="P188" s="135">
        <f t="shared" si="282"/>
        <v>285690820</v>
      </c>
      <c r="Q188" s="135">
        <f t="shared" si="282"/>
        <v>71000000</v>
      </c>
      <c r="R188" s="135">
        <f t="shared" si="282"/>
        <v>71000000</v>
      </c>
      <c r="S188" s="135">
        <f t="shared" si="282"/>
        <v>294000000</v>
      </c>
      <c r="T188" s="135">
        <f t="shared" si="282"/>
        <v>294000000</v>
      </c>
      <c r="U188" s="135">
        <f t="shared" si="282"/>
        <v>397278553</v>
      </c>
      <c r="V188" s="135">
        <f t="shared" si="282"/>
        <v>397278553</v>
      </c>
      <c r="W188" s="135">
        <f t="shared" si="282"/>
        <v>0</v>
      </c>
      <c r="X188" s="135">
        <f t="shared" si="282"/>
        <v>0</v>
      </c>
      <c r="Y188" s="135">
        <f t="shared" si="282"/>
        <v>89900000</v>
      </c>
      <c r="Z188" s="135">
        <f t="shared" si="282"/>
        <v>89900000</v>
      </c>
      <c r="AA188" s="135">
        <f t="shared" si="282"/>
        <v>0</v>
      </c>
      <c r="AB188" s="135">
        <f t="shared" si="282"/>
        <v>0</v>
      </c>
      <c r="AC188" s="135">
        <f t="shared" si="282"/>
        <v>0</v>
      </c>
      <c r="AD188" s="135">
        <f t="shared" si="282"/>
        <v>0</v>
      </c>
      <c r="AE188" s="135">
        <f t="shared" si="282"/>
        <v>1845165065</v>
      </c>
      <c r="AF188" s="135">
        <f t="shared" si="282"/>
        <v>4705165065</v>
      </c>
      <c r="AG188" s="135">
        <f t="shared" si="282"/>
        <v>2701552500</v>
      </c>
      <c r="AH188" s="135">
        <f>+AH60</f>
        <v>800000000</v>
      </c>
      <c r="AI188" s="135">
        <f t="shared" si="282"/>
        <v>-1901552500</v>
      </c>
      <c r="AJ188" s="135">
        <f>+AJ60</f>
        <v>0</v>
      </c>
      <c r="AK188" s="135">
        <f t="shared" si="282"/>
        <v>15187497500</v>
      </c>
      <c r="AL188" s="135">
        <f t="shared" si="282"/>
        <v>0</v>
      </c>
      <c r="AM188" s="135">
        <f t="shared" ref="AM188:BR188" si="283">+AM60</f>
        <v>14343370117.24</v>
      </c>
      <c r="AN188" s="443">
        <f t="shared" si="283"/>
        <v>15187497500</v>
      </c>
      <c r="AO188" s="135">
        <f t="shared" si="283"/>
        <v>8788389039.9599991</v>
      </c>
      <c r="AP188" s="135">
        <f t="shared" si="283"/>
        <v>943497427.12</v>
      </c>
      <c r="AQ188" s="135">
        <f t="shared" si="283"/>
        <v>824667096</v>
      </c>
      <c r="AR188" s="135">
        <f t="shared" si="283"/>
        <v>914200382</v>
      </c>
      <c r="AS188" s="135">
        <f t="shared" si="283"/>
        <v>1135989387.1599998</v>
      </c>
      <c r="AT188" s="443">
        <f t="shared" si="283"/>
        <v>529614309</v>
      </c>
      <c r="AU188" s="135">
        <f t="shared" si="283"/>
        <v>225290646</v>
      </c>
      <c r="AV188" s="135">
        <f t="shared" si="283"/>
        <v>647979084</v>
      </c>
      <c r="AW188" s="135">
        <f t="shared" si="283"/>
        <v>207674210</v>
      </c>
      <c r="AX188" s="135">
        <f t="shared" si="283"/>
        <v>126068536</v>
      </c>
      <c r="AY188" s="135">
        <f t="shared" si="283"/>
        <v>0</v>
      </c>
      <c r="AZ188" s="135">
        <f t="shared" si="283"/>
        <v>0</v>
      </c>
      <c r="BA188" s="443">
        <f t="shared" si="283"/>
        <v>14343370117.24</v>
      </c>
      <c r="BB188" s="135">
        <f t="shared" si="283"/>
        <v>6743801348.96</v>
      </c>
      <c r="BC188" s="135">
        <f t="shared" si="283"/>
        <v>670727036</v>
      </c>
      <c r="BD188" s="135">
        <f t="shared" si="283"/>
        <v>761249625.5</v>
      </c>
      <c r="BE188" s="135">
        <f t="shared" si="283"/>
        <v>899466752.75999999</v>
      </c>
      <c r="BF188" s="135">
        <f t="shared" si="283"/>
        <v>402626019.19</v>
      </c>
      <c r="BG188" s="443">
        <f t="shared" si="283"/>
        <v>682119015.64999998</v>
      </c>
      <c r="BH188" s="135">
        <f t="shared" si="283"/>
        <v>1299815236</v>
      </c>
      <c r="BI188" s="135">
        <f t="shared" si="283"/>
        <v>524947303.12</v>
      </c>
      <c r="BJ188" s="135">
        <f t="shared" si="283"/>
        <v>382093187</v>
      </c>
      <c r="BK188" s="135">
        <f t="shared" si="283"/>
        <v>759038228</v>
      </c>
      <c r="BL188" s="135">
        <f t="shared" si="283"/>
        <v>0</v>
      </c>
      <c r="BM188" s="135">
        <f t="shared" si="283"/>
        <v>0</v>
      </c>
      <c r="BN188" s="443">
        <f t="shared" si="283"/>
        <v>13125883752.18</v>
      </c>
      <c r="BO188" s="135">
        <f t="shared" si="283"/>
        <v>273019843</v>
      </c>
      <c r="BP188" s="135">
        <f t="shared" si="283"/>
        <v>561042440.71000004</v>
      </c>
      <c r="BQ188" s="135">
        <f t="shared" si="283"/>
        <v>1136267087.5</v>
      </c>
      <c r="BR188" s="135">
        <f t="shared" si="283"/>
        <v>875005908</v>
      </c>
      <c r="BS188" s="135">
        <f t="shared" ref="BS188:CS188" si="284">+BS60</f>
        <v>961094605</v>
      </c>
      <c r="BT188" s="443">
        <f t="shared" si="284"/>
        <v>1203224790</v>
      </c>
      <c r="BU188" s="135">
        <f t="shared" si="284"/>
        <v>1101112967</v>
      </c>
      <c r="BV188" s="135">
        <f t="shared" si="284"/>
        <v>1121202562</v>
      </c>
      <c r="BW188" s="135">
        <f t="shared" si="284"/>
        <v>1106214635</v>
      </c>
      <c r="BX188" s="135">
        <f t="shared" si="284"/>
        <v>1061346158.65</v>
      </c>
      <c r="BY188" s="135">
        <f t="shared" si="284"/>
        <v>0</v>
      </c>
      <c r="BZ188" s="135">
        <f t="shared" si="284"/>
        <v>0</v>
      </c>
      <c r="CA188" s="443">
        <f t="shared" si="284"/>
        <v>9665135564.8600006</v>
      </c>
      <c r="CB188" s="135">
        <f t="shared" si="284"/>
        <v>209384408</v>
      </c>
      <c r="CC188" s="135">
        <f t="shared" si="284"/>
        <v>603194383.71000004</v>
      </c>
      <c r="CD188" s="135">
        <f t="shared" si="284"/>
        <v>1154102268.5</v>
      </c>
      <c r="CE188" s="135">
        <f t="shared" si="284"/>
        <v>852453270</v>
      </c>
      <c r="CF188" s="135">
        <f t="shared" si="284"/>
        <v>952440977</v>
      </c>
      <c r="CG188" s="443">
        <f t="shared" si="284"/>
        <v>1238079367</v>
      </c>
      <c r="CH188" s="135">
        <f t="shared" si="284"/>
        <v>1101112967</v>
      </c>
      <c r="CI188" s="135">
        <f t="shared" si="284"/>
        <v>1121202562</v>
      </c>
      <c r="CJ188" s="135">
        <f t="shared" si="284"/>
        <v>1101547427</v>
      </c>
      <c r="CK188" s="135">
        <f t="shared" si="284"/>
        <v>1325466041.6500001</v>
      </c>
      <c r="CL188" s="135">
        <f t="shared" si="284"/>
        <v>0</v>
      </c>
      <c r="CM188" s="135">
        <f t="shared" si="284"/>
        <v>0</v>
      </c>
      <c r="CN188" s="443">
        <f t="shared" si="284"/>
        <v>9658983671.8600006</v>
      </c>
      <c r="CO188" s="443">
        <f t="shared" si="284"/>
        <v>844127382.76000023</v>
      </c>
      <c r="CP188" s="443">
        <f t="shared" si="284"/>
        <v>844127382.75999999</v>
      </c>
      <c r="CQ188" s="443">
        <f t="shared" si="284"/>
        <v>1217486365.0599999</v>
      </c>
      <c r="CR188" s="443">
        <f t="shared" si="284"/>
        <v>3460403278.3200002</v>
      </c>
      <c r="CS188" s="443">
        <f t="shared" si="284"/>
        <v>6151893</v>
      </c>
      <c r="CT188" s="121"/>
      <c r="CU188" s="121"/>
      <c r="CV188" s="880"/>
      <c r="CW188" s="881"/>
      <c r="CX188" s="880"/>
      <c r="CY188" s="881"/>
      <c r="CZ188" s="880"/>
      <c r="DA188" s="876"/>
      <c r="DB188" s="72"/>
      <c r="DC188" s="141"/>
      <c r="DD188" s="141"/>
      <c r="DE188" s="141"/>
      <c r="DF188" s="141"/>
      <c r="DG188" s="141"/>
      <c r="DH188" s="143"/>
      <c r="DI188" s="325"/>
      <c r="DJ188" s="141"/>
      <c r="DK188" s="141"/>
      <c r="DL188" s="141"/>
      <c r="DN188" s="122"/>
      <c r="DO188" s="122"/>
      <c r="DP188" s="122"/>
      <c r="DQ188" s="122"/>
      <c r="DR188" s="122"/>
      <c r="DS188" s="123"/>
      <c r="DT188" s="122"/>
      <c r="DU188" s="122"/>
      <c r="DV188" s="122"/>
      <c r="DW188" s="122"/>
    </row>
    <row r="189" spans="1:127" s="62" customFormat="1" x14ac:dyDescent="0.25">
      <c r="B189" s="1024"/>
      <c r="C189" s="60"/>
      <c r="D189" s="132">
        <v>10</v>
      </c>
      <c r="E189" s="375" t="s">
        <v>60</v>
      </c>
      <c r="F189" s="135">
        <f>+F138+F139+F141+F142+F148+F137+F147</f>
        <v>169709000000</v>
      </c>
      <c r="G189" s="135">
        <f t="shared" ref="G189:BR189" si="285">+G138+G139+G141+G142+G148+G137+G147</f>
        <v>0</v>
      </c>
      <c r="H189" s="135">
        <f t="shared" si="285"/>
        <v>0</v>
      </c>
      <c r="I189" s="135">
        <f t="shared" si="285"/>
        <v>0</v>
      </c>
      <c r="J189" s="135">
        <f t="shared" si="285"/>
        <v>0</v>
      </c>
      <c r="K189" s="135">
        <f t="shared" si="285"/>
        <v>3603786667</v>
      </c>
      <c r="L189" s="135">
        <f t="shared" si="285"/>
        <v>743786667</v>
      </c>
      <c r="M189" s="135">
        <f t="shared" si="285"/>
        <v>0</v>
      </c>
      <c r="N189" s="135">
        <f t="shared" si="285"/>
        <v>0</v>
      </c>
      <c r="O189" s="135">
        <f t="shared" si="285"/>
        <v>0</v>
      </c>
      <c r="P189" s="135">
        <f t="shared" si="285"/>
        <v>0</v>
      </c>
      <c r="Q189" s="135">
        <f t="shared" si="285"/>
        <v>0</v>
      </c>
      <c r="R189" s="135">
        <f t="shared" si="285"/>
        <v>0</v>
      </c>
      <c r="S189" s="135">
        <f t="shared" si="285"/>
        <v>0</v>
      </c>
      <c r="T189" s="135">
        <f t="shared" si="285"/>
        <v>0</v>
      </c>
      <c r="U189" s="135">
        <f t="shared" si="285"/>
        <v>0</v>
      </c>
      <c r="V189" s="135">
        <f t="shared" si="285"/>
        <v>0</v>
      </c>
      <c r="W189" s="135">
        <f t="shared" si="285"/>
        <v>0</v>
      </c>
      <c r="X189" s="135">
        <f t="shared" si="285"/>
        <v>0</v>
      </c>
      <c r="Y189" s="135">
        <f t="shared" si="285"/>
        <v>30000000000</v>
      </c>
      <c r="Z189" s="135">
        <f t="shared" si="285"/>
        <v>35000000000</v>
      </c>
      <c r="AA189" s="135">
        <f t="shared" si="285"/>
        <v>0</v>
      </c>
      <c r="AB189" s="135">
        <f t="shared" si="285"/>
        <v>0</v>
      </c>
      <c r="AC189" s="135">
        <f t="shared" si="285"/>
        <v>0</v>
      </c>
      <c r="AD189" s="135">
        <f t="shared" si="285"/>
        <v>0</v>
      </c>
      <c r="AE189" s="135">
        <f t="shared" si="285"/>
        <v>33603786667</v>
      </c>
      <c r="AF189" s="135">
        <f t="shared" si="285"/>
        <v>35743786667</v>
      </c>
      <c r="AG189" s="135">
        <f t="shared" si="285"/>
        <v>6873202551</v>
      </c>
      <c r="AH189" s="135">
        <f t="shared" si="285"/>
        <v>30000000000</v>
      </c>
      <c r="AI189" s="135">
        <f t="shared" si="285"/>
        <v>-6873202551</v>
      </c>
      <c r="AJ189" s="135">
        <f t="shared" si="285"/>
        <v>30000000000</v>
      </c>
      <c r="AK189" s="135">
        <f t="shared" si="285"/>
        <v>194975797449</v>
      </c>
      <c r="AL189" s="135">
        <f t="shared" si="285"/>
        <v>0</v>
      </c>
      <c r="AM189" s="135">
        <f t="shared" si="285"/>
        <v>194489953716</v>
      </c>
      <c r="AN189" s="443">
        <f t="shared" si="285"/>
        <v>194975797449</v>
      </c>
      <c r="AO189" s="135">
        <f t="shared" si="285"/>
        <v>96755021666</v>
      </c>
      <c r="AP189" s="135">
        <f t="shared" si="285"/>
        <v>4000000</v>
      </c>
      <c r="AQ189" s="135">
        <f t="shared" si="285"/>
        <v>151232917</v>
      </c>
      <c r="AR189" s="135">
        <f t="shared" si="285"/>
        <v>0</v>
      </c>
      <c r="AS189" s="135">
        <f t="shared" si="285"/>
        <v>55724675001</v>
      </c>
      <c r="AT189" s="443">
        <f t="shared" si="285"/>
        <v>5000000</v>
      </c>
      <c r="AU189" s="135">
        <f t="shared" si="285"/>
        <v>0</v>
      </c>
      <c r="AV189" s="135">
        <f t="shared" si="285"/>
        <v>111000000</v>
      </c>
      <c r="AW189" s="135">
        <f t="shared" si="285"/>
        <v>137890800</v>
      </c>
      <c r="AX189" s="135">
        <f t="shared" si="285"/>
        <v>41601133332</v>
      </c>
      <c r="AY189" s="135">
        <f t="shared" si="285"/>
        <v>0</v>
      </c>
      <c r="AZ189" s="135">
        <f t="shared" si="285"/>
        <v>0</v>
      </c>
      <c r="BA189" s="443">
        <f t="shared" si="285"/>
        <v>194489953716</v>
      </c>
      <c r="BB189" s="135">
        <f t="shared" si="285"/>
        <v>96436121666</v>
      </c>
      <c r="BC189" s="135">
        <f t="shared" si="285"/>
        <v>211166667</v>
      </c>
      <c r="BD189" s="135">
        <f t="shared" si="285"/>
        <v>4071067</v>
      </c>
      <c r="BE189" s="135">
        <f t="shared" si="285"/>
        <v>309600</v>
      </c>
      <c r="BF189" s="418">
        <f t="shared" si="285"/>
        <v>71756400</v>
      </c>
      <c r="BG189" s="443">
        <f t="shared" si="285"/>
        <v>54416094467</v>
      </c>
      <c r="BH189" s="135">
        <f t="shared" si="285"/>
        <v>276824932</v>
      </c>
      <c r="BI189" s="135">
        <f t="shared" si="285"/>
        <v>1252712918</v>
      </c>
      <c r="BJ189" s="135">
        <f t="shared" si="285"/>
        <v>34860534</v>
      </c>
      <c r="BK189" s="135">
        <f t="shared" si="285"/>
        <v>11528883200</v>
      </c>
      <c r="BL189" s="135">
        <f t="shared" si="285"/>
        <v>0</v>
      </c>
      <c r="BM189" s="135">
        <f t="shared" si="285"/>
        <v>0</v>
      </c>
      <c r="BN189" s="443">
        <f t="shared" si="285"/>
        <v>164232801451</v>
      </c>
      <c r="BO189" s="135">
        <f t="shared" si="285"/>
        <v>3400000</v>
      </c>
      <c r="BP189" s="135">
        <f t="shared" si="285"/>
        <v>16146049999</v>
      </c>
      <c r="BQ189" s="135">
        <f t="shared" si="285"/>
        <v>16141800001</v>
      </c>
      <c r="BR189" s="135">
        <f t="shared" si="285"/>
        <v>16125797335</v>
      </c>
      <c r="BS189" s="135">
        <f t="shared" ref="BS189:CN189" si="286">+BS138+BS139+BS141+BS142+BS148+BS137+BS147</f>
        <v>16067311399</v>
      </c>
      <c r="BT189" s="443">
        <f t="shared" si="286"/>
        <v>16001300000</v>
      </c>
      <c r="BU189" s="135">
        <f t="shared" si="286"/>
        <v>15899836133</v>
      </c>
      <c r="BV189" s="135">
        <f t="shared" si="286"/>
        <v>15786571183</v>
      </c>
      <c r="BW189" s="135">
        <f t="shared" si="286"/>
        <v>15953714535</v>
      </c>
      <c r="BX189" s="135">
        <f t="shared" si="286"/>
        <v>18728515721</v>
      </c>
      <c r="BY189" s="135">
        <f t="shared" si="286"/>
        <v>0</v>
      </c>
      <c r="BZ189" s="135">
        <f t="shared" si="286"/>
        <v>0</v>
      </c>
      <c r="CA189" s="443">
        <f t="shared" si="286"/>
        <v>146992187106</v>
      </c>
      <c r="CB189" s="135">
        <f t="shared" si="286"/>
        <v>3400000</v>
      </c>
      <c r="CC189" s="135">
        <f t="shared" si="286"/>
        <v>16141797999</v>
      </c>
      <c r="CD189" s="135">
        <f t="shared" si="286"/>
        <v>16146052001</v>
      </c>
      <c r="CE189" s="135">
        <f t="shared" si="286"/>
        <v>16125797335</v>
      </c>
      <c r="CF189" s="135">
        <f t="shared" si="286"/>
        <v>16067311399</v>
      </c>
      <c r="CG189" s="443">
        <f t="shared" si="286"/>
        <v>16001300000</v>
      </c>
      <c r="CH189" s="135">
        <f t="shared" si="286"/>
        <v>15899836133</v>
      </c>
      <c r="CI189" s="135">
        <f t="shared" si="286"/>
        <v>15786571183</v>
      </c>
      <c r="CJ189" s="135">
        <f t="shared" si="286"/>
        <v>12773767870</v>
      </c>
      <c r="CK189" s="135">
        <f t="shared" si="286"/>
        <v>19906036520</v>
      </c>
      <c r="CL189" s="135">
        <f t="shared" si="286"/>
        <v>0</v>
      </c>
      <c r="CM189" s="135">
        <f t="shared" si="286"/>
        <v>0</v>
      </c>
      <c r="CN189" s="443">
        <f t="shared" si="286"/>
        <v>144851870440</v>
      </c>
      <c r="CO189" s="443">
        <f>+CO138+CO139+CO141+CO142+CO148</f>
        <v>485843733</v>
      </c>
      <c r="CP189" s="443">
        <f>+CP138+CP139+CP141+CP142+CP148</f>
        <v>485843733</v>
      </c>
      <c r="CQ189" s="443">
        <f>+CQ138+CQ139+CQ141+CQ142+CQ148</f>
        <v>30257152265</v>
      </c>
      <c r="CR189" s="443">
        <f>+CR138+CR139+CR141+CR142+CR148</f>
        <v>17240614345</v>
      </c>
      <c r="CS189" s="443">
        <f>+CS138+CS139+CS141+CS142+CS148</f>
        <v>2140316666</v>
      </c>
      <c r="CT189" s="121"/>
      <c r="CU189" s="121"/>
      <c r="CV189" s="880"/>
      <c r="CW189" s="881"/>
      <c r="CX189" s="880"/>
      <c r="CY189" s="881"/>
      <c r="CZ189" s="880"/>
      <c r="DA189" s="876"/>
      <c r="DB189" s="72"/>
      <c r="DC189" s="141"/>
      <c r="DD189" s="141"/>
      <c r="DE189" s="141"/>
      <c r="DF189" s="141"/>
      <c r="DG189" s="141"/>
      <c r="DH189" s="143"/>
      <c r="DI189" s="325"/>
      <c r="DJ189" s="141"/>
      <c r="DK189" s="141"/>
      <c r="DL189" s="141"/>
      <c r="DN189" s="122"/>
      <c r="DO189" s="122"/>
      <c r="DP189" s="122"/>
      <c r="DQ189" s="122"/>
      <c r="DR189" s="122"/>
      <c r="DS189" s="123"/>
      <c r="DT189" s="122"/>
      <c r="DU189" s="122"/>
      <c r="DV189" s="122"/>
      <c r="DW189" s="122"/>
    </row>
    <row r="190" spans="1:127" s="62" customFormat="1" x14ac:dyDescent="0.25">
      <c r="B190" s="1024"/>
      <c r="C190" s="60"/>
      <c r="D190" s="132">
        <v>11</v>
      </c>
      <c r="E190" s="375" t="s">
        <v>60</v>
      </c>
      <c r="F190" s="135">
        <f t="shared" ref="F190:AL190" si="287">+F136</f>
        <v>0</v>
      </c>
      <c r="G190" s="135">
        <f t="shared" si="287"/>
        <v>0</v>
      </c>
      <c r="H190" s="135">
        <f t="shared" si="287"/>
        <v>0</v>
      </c>
      <c r="I190" s="135">
        <f t="shared" si="287"/>
        <v>0</v>
      </c>
      <c r="J190" s="135">
        <f t="shared" si="287"/>
        <v>0</v>
      </c>
      <c r="K190" s="135">
        <f t="shared" si="287"/>
        <v>0</v>
      </c>
      <c r="L190" s="135">
        <f t="shared" si="287"/>
        <v>0</v>
      </c>
      <c r="M190" s="135">
        <f t="shared" si="287"/>
        <v>0</v>
      </c>
      <c r="N190" s="135">
        <f t="shared" si="287"/>
        <v>0</v>
      </c>
      <c r="O190" s="135">
        <f t="shared" si="287"/>
        <v>0</v>
      </c>
      <c r="P190" s="135">
        <f t="shared" si="287"/>
        <v>0</v>
      </c>
      <c r="Q190" s="135">
        <f t="shared" si="287"/>
        <v>0</v>
      </c>
      <c r="R190" s="135">
        <f t="shared" si="287"/>
        <v>0</v>
      </c>
      <c r="S190" s="135">
        <f t="shared" si="287"/>
        <v>0</v>
      </c>
      <c r="T190" s="135">
        <f t="shared" si="287"/>
        <v>0</v>
      </c>
      <c r="U190" s="135">
        <f t="shared" si="287"/>
        <v>0</v>
      </c>
      <c r="V190" s="135">
        <f t="shared" si="287"/>
        <v>0</v>
      </c>
      <c r="W190" s="135">
        <f t="shared" si="287"/>
        <v>0</v>
      </c>
      <c r="X190" s="135">
        <f t="shared" si="287"/>
        <v>0</v>
      </c>
      <c r="Y190" s="135">
        <f t="shared" si="287"/>
        <v>0</v>
      </c>
      <c r="Z190" s="135">
        <f t="shared" si="287"/>
        <v>129817132</v>
      </c>
      <c r="AA190" s="135">
        <f t="shared" si="287"/>
        <v>0</v>
      </c>
      <c r="AB190" s="135">
        <f t="shared" si="287"/>
        <v>0</v>
      </c>
      <c r="AC190" s="135">
        <f t="shared" si="287"/>
        <v>0</v>
      </c>
      <c r="AD190" s="135">
        <f t="shared" si="287"/>
        <v>0</v>
      </c>
      <c r="AE190" s="135">
        <f t="shared" si="287"/>
        <v>0</v>
      </c>
      <c r="AF190" s="135">
        <f t="shared" si="287"/>
        <v>129817132</v>
      </c>
      <c r="AG190" s="135">
        <f t="shared" si="287"/>
        <v>0</v>
      </c>
      <c r="AH190" s="135">
        <f>+AH136</f>
        <v>0</v>
      </c>
      <c r="AI190" s="135">
        <f t="shared" si="287"/>
        <v>0</v>
      </c>
      <c r="AJ190" s="135">
        <f>+AJ136</f>
        <v>0</v>
      </c>
      <c r="AK190" s="135">
        <f t="shared" si="287"/>
        <v>129817132</v>
      </c>
      <c r="AL190" s="135">
        <f t="shared" si="287"/>
        <v>0</v>
      </c>
      <c r="AM190" s="135">
        <f t="shared" ref="AM190:BR190" si="288">+AM136</f>
        <v>129817132</v>
      </c>
      <c r="AN190" s="443">
        <f t="shared" si="288"/>
        <v>129817132</v>
      </c>
      <c r="AO190" s="135">
        <f t="shared" si="288"/>
        <v>0</v>
      </c>
      <c r="AP190" s="135">
        <f t="shared" si="288"/>
        <v>0</v>
      </c>
      <c r="AQ190" s="135">
        <f t="shared" si="288"/>
        <v>0</v>
      </c>
      <c r="AR190" s="135">
        <f t="shared" si="288"/>
        <v>0</v>
      </c>
      <c r="AS190" s="135">
        <f t="shared" si="288"/>
        <v>0</v>
      </c>
      <c r="AT190" s="443">
        <f t="shared" si="288"/>
        <v>0</v>
      </c>
      <c r="AU190" s="135">
        <f t="shared" si="288"/>
        <v>0</v>
      </c>
      <c r="AV190" s="135">
        <f t="shared" si="288"/>
        <v>0</v>
      </c>
      <c r="AW190" s="135">
        <f t="shared" si="288"/>
        <v>0</v>
      </c>
      <c r="AX190" s="135">
        <f t="shared" si="288"/>
        <v>129817132</v>
      </c>
      <c r="AY190" s="135">
        <f t="shared" si="288"/>
        <v>0</v>
      </c>
      <c r="AZ190" s="135">
        <f t="shared" si="288"/>
        <v>0</v>
      </c>
      <c r="BA190" s="443">
        <f t="shared" si="288"/>
        <v>129817132</v>
      </c>
      <c r="BB190" s="135">
        <f t="shared" si="288"/>
        <v>0</v>
      </c>
      <c r="BC190" s="135">
        <f t="shared" si="288"/>
        <v>0</v>
      </c>
      <c r="BD190" s="135">
        <f t="shared" si="288"/>
        <v>0</v>
      </c>
      <c r="BE190" s="135">
        <f t="shared" si="288"/>
        <v>0</v>
      </c>
      <c r="BF190" s="135">
        <f t="shared" si="288"/>
        <v>0</v>
      </c>
      <c r="BG190" s="443">
        <f t="shared" si="288"/>
        <v>0</v>
      </c>
      <c r="BH190" s="135">
        <f t="shared" si="288"/>
        <v>0</v>
      </c>
      <c r="BI190" s="135">
        <f t="shared" si="288"/>
        <v>0</v>
      </c>
      <c r="BJ190" s="135">
        <f t="shared" si="288"/>
        <v>0</v>
      </c>
      <c r="BK190" s="135">
        <f>+BK136</f>
        <v>129817132</v>
      </c>
      <c r="BL190" s="135">
        <f t="shared" si="288"/>
        <v>0</v>
      </c>
      <c r="BM190" s="135">
        <f t="shared" si="288"/>
        <v>0</v>
      </c>
      <c r="BN190" s="443">
        <f t="shared" si="288"/>
        <v>129817132</v>
      </c>
      <c r="BO190" s="135">
        <f t="shared" si="288"/>
        <v>0</v>
      </c>
      <c r="BP190" s="135">
        <f t="shared" si="288"/>
        <v>0</v>
      </c>
      <c r="BQ190" s="135">
        <f t="shared" si="288"/>
        <v>0</v>
      </c>
      <c r="BR190" s="135">
        <f t="shared" si="288"/>
        <v>0</v>
      </c>
      <c r="BS190" s="135">
        <f t="shared" ref="BS190:CS190" si="289">+BS136</f>
        <v>0</v>
      </c>
      <c r="BT190" s="443">
        <f t="shared" si="289"/>
        <v>0</v>
      </c>
      <c r="BU190" s="135">
        <f t="shared" si="289"/>
        <v>0</v>
      </c>
      <c r="BV190" s="135">
        <f t="shared" si="289"/>
        <v>0</v>
      </c>
      <c r="BW190" s="135">
        <f t="shared" si="289"/>
        <v>0</v>
      </c>
      <c r="BX190" s="135">
        <f t="shared" si="289"/>
        <v>129817132</v>
      </c>
      <c r="BY190" s="135">
        <f t="shared" si="289"/>
        <v>0</v>
      </c>
      <c r="BZ190" s="135">
        <f t="shared" si="289"/>
        <v>0</v>
      </c>
      <c r="CA190" s="443">
        <f t="shared" si="289"/>
        <v>129817132</v>
      </c>
      <c r="CB190" s="135">
        <f t="shared" si="289"/>
        <v>0</v>
      </c>
      <c r="CC190" s="135">
        <f t="shared" si="289"/>
        <v>0</v>
      </c>
      <c r="CD190" s="135">
        <f t="shared" si="289"/>
        <v>0</v>
      </c>
      <c r="CE190" s="135">
        <f t="shared" si="289"/>
        <v>0</v>
      </c>
      <c r="CF190" s="135">
        <f t="shared" si="289"/>
        <v>0</v>
      </c>
      <c r="CG190" s="443">
        <f t="shared" si="289"/>
        <v>0</v>
      </c>
      <c r="CH190" s="135">
        <f t="shared" si="289"/>
        <v>0</v>
      </c>
      <c r="CI190" s="135">
        <f t="shared" si="289"/>
        <v>0</v>
      </c>
      <c r="CJ190" s="135">
        <f t="shared" si="289"/>
        <v>0</v>
      </c>
      <c r="CK190" s="135">
        <f t="shared" si="289"/>
        <v>129817132</v>
      </c>
      <c r="CL190" s="135">
        <f t="shared" si="289"/>
        <v>0</v>
      </c>
      <c r="CM190" s="135">
        <f t="shared" si="289"/>
        <v>0</v>
      </c>
      <c r="CN190" s="443">
        <f t="shared" si="289"/>
        <v>129817132</v>
      </c>
      <c r="CO190" s="443">
        <f t="shared" si="289"/>
        <v>0</v>
      </c>
      <c r="CP190" s="443">
        <f t="shared" si="289"/>
        <v>0</v>
      </c>
      <c r="CQ190" s="443">
        <f t="shared" si="289"/>
        <v>0</v>
      </c>
      <c r="CR190" s="443">
        <f t="shared" si="289"/>
        <v>0</v>
      </c>
      <c r="CS190" s="443">
        <f t="shared" si="289"/>
        <v>0</v>
      </c>
      <c r="CT190" s="121"/>
      <c r="CU190" s="121"/>
      <c r="CV190" s="880"/>
      <c r="CW190" s="881"/>
      <c r="CX190" s="880"/>
      <c r="CY190" s="881"/>
      <c r="CZ190" s="880"/>
      <c r="DA190" s="876"/>
      <c r="DB190" s="72"/>
      <c r="DC190" s="141"/>
      <c r="DD190" s="141"/>
      <c r="DE190" s="141"/>
      <c r="DF190" s="141"/>
      <c r="DG190" s="141"/>
      <c r="DH190" s="143"/>
      <c r="DI190" s="325"/>
      <c r="DJ190" s="141"/>
      <c r="DK190" s="141"/>
      <c r="DL190" s="141"/>
      <c r="DN190" s="122"/>
      <c r="DO190" s="122"/>
      <c r="DP190" s="122"/>
      <c r="DQ190" s="122"/>
      <c r="DR190" s="122"/>
      <c r="DS190" s="123"/>
      <c r="DT190" s="122"/>
      <c r="DU190" s="122"/>
      <c r="DV190" s="122"/>
      <c r="DW190" s="122"/>
    </row>
    <row r="191" spans="1:127" s="62" customFormat="1" x14ac:dyDescent="0.25">
      <c r="B191" s="1024"/>
      <c r="C191" s="60"/>
      <c r="D191" s="132">
        <v>16</v>
      </c>
      <c r="E191" s="375" t="s">
        <v>60</v>
      </c>
      <c r="F191" s="135">
        <f>+F143+F146</f>
        <v>66570000000</v>
      </c>
      <c r="G191" s="135">
        <f t="shared" ref="G191:BS191" si="290">+G143+G146</f>
        <v>0</v>
      </c>
      <c r="H191" s="135">
        <f t="shared" si="290"/>
        <v>0</v>
      </c>
      <c r="I191" s="135">
        <f t="shared" si="290"/>
        <v>0</v>
      </c>
      <c r="J191" s="135">
        <f t="shared" si="290"/>
        <v>0</v>
      </c>
      <c r="K191" s="135">
        <f t="shared" si="290"/>
        <v>0</v>
      </c>
      <c r="L191" s="135">
        <f t="shared" si="290"/>
        <v>0</v>
      </c>
      <c r="M191" s="135">
        <f t="shared" si="290"/>
        <v>0</v>
      </c>
      <c r="N191" s="135">
        <f t="shared" si="290"/>
        <v>0</v>
      </c>
      <c r="O191" s="135">
        <f t="shared" si="290"/>
        <v>0</v>
      </c>
      <c r="P191" s="135">
        <f t="shared" si="290"/>
        <v>0</v>
      </c>
      <c r="Q191" s="135">
        <f t="shared" si="290"/>
        <v>0</v>
      </c>
      <c r="R191" s="135">
        <f t="shared" si="290"/>
        <v>0</v>
      </c>
      <c r="S191" s="135">
        <f t="shared" si="290"/>
        <v>0</v>
      </c>
      <c r="T191" s="135">
        <f t="shared" si="290"/>
        <v>0</v>
      </c>
      <c r="U191" s="135">
        <f t="shared" si="290"/>
        <v>0</v>
      </c>
      <c r="V191" s="135">
        <f t="shared" si="290"/>
        <v>0</v>
      </c>
      <c r="W191" s="135">
        <f t="shared" si="290"/>
        <v>0</v>
      </c>
      <c r="X191" s="135">
        <f t="shared" si="290"/>
        <v>0</v>
      </c>
      <c r="Y191" s="135">
        <f t="shared" si="290"/>
        <v>0</v>
      </c>
      <c r="Z191" s="135">
        <f t="shared" si="290"/>
        <v>0</v>
      </c>
      <c r="AA191" s="135">
        <f t="shared" si="290"/>
        <v>0</v>
      </c>
      <c r="AB191" s="135">
        <f t="shared" si="290"/>
        <v>0</v>
      </c>
      <c r="AC191" s="135">
        <f t="shared" si="290"/>
        <v>0</v>
      </c>
      <c r="AD191" s="135">
        <f t="shared" si="290"/>
        <v>0</v>
      </c>
      <c r="AE191" s="135">
        <f t="shared" si="290"/>
        <v>0</v>
      </c>
      <c r="AF191" s="135">
        <f t="shared" si="290"/>
        <v>0</v>
      </c>
      <c r="AG191" s="135">
        <f t="shared" si="290"/>
        <v>2036370000</v>
      </c>
      <c r="AH191" s="135">
        <f>+AH143+AH146</f>
        <v>0</v>
      </c>
      <c r="AI191" s="135">
        <f t="shared" si="290"/>
        <v>-2036370000</v>
      </c>
      <c r="AJ191" s="135">
        <f>+AJ143+AJ146</f>
        <v>0</v>
      </c>
      <c r="AK191" s="135">
        <f t="shared" si="290"/>
        <v>64533630000</v>
      </c>
      <c r="AL191" s="135">
        <f t="shared" si="290"/>
        <v>0</v>
      </c>
      <c r="AM191" s="135">
        <f t="shared" si="290"/>
        <v>42158446090</v>
      </c>
      <c r="AN191" s="135">
        <f t="shared" si="290"/>
        <v>64533630000</v>
      </c>
      <c r="AO191" s="135">
        <f t="shared" si="290"/>
        <v>8266168948</v>
      </c>
      <c r="AP191" s="135">
        <f t="shared" si="290"/>
        <v>2083574800</v>
      </c>
      <c r="AQ191" s="135">
        <f t="shared" si="290"/>
        <v>331298071</v>
      </c>
      <c r="AR191" s="135">
        <f t="shared" si="290"/>
        <v>696092806</v>
      </c>
      <c r="AS191" s="135">
        <f t="shared" si="290"/>
        <v>327152038</v>
      </c>
      <c r="AT191" s="135">
        <f t="shared" si="290"/>
        <v>399128767</v>
      </c>
      <c r="AU191" s="135">
        <f t="shared" si="290"/>
        <v>768652802</v>
      </c>
      <c r="AV191" s="135">
        <f t="shared" si="290"/>
        <v>67112604</v>
      </c>
      <c r="AW191" s="135">
        <f t="shared" si="290"/>
        <v>4248705125</v>
      </c>
      <c r="AX191" s="135">
        <f t="shared" si="290"/>
        <v>24970560129</v>
      </c>
      <c r="AY191" s="135">
        <f t="shared" si="290"/>
        <v>0</v>
      </c>
      <c r="AZ191" s="135">
        <f t="shared" si="290"/>
        <v>0</v>
      </c>
      <c r="BA191" s="135">
        <f t="shared" si="290"/>
        <v>42158446090</v>
      </c>
      <c r="BB191" s="135">
        <f t="shared" si="290"/>
        <v>7714709551</v>
      </c>
      <c r="BC191" s="135">
        <f t="shared" si="290"/>
        <v>577835620</v>
      </c>
      <c r="BD191" s="135">
        <f t="shared" si="290"/>
        <v>1887940279</v>
      </c>
      <c r="BE191" s="135">
        <f t="shared" si="290"/>
        <v>431467260</v>
      </c>
      <c r="BF191" s="135">
        <f t="shared" si="290"/>
        <v>376179985</v>
      </c>
      <c r="BG191" s="135">
        <f t="shared" si="290"/>
        <v>286855660</v>
      </c>
      <c r="BH191" s="135">
        <f t="shared" si="290"/>
        <v>211049153</v>
      </c>
      <c r="BI191" s="135">
        <f t="shared" si="290"/>
        <v>1091928184</v>
      </c>
      <c r="BJ191" s="135">
        <f t="shared" si="290"/>
        <v>144308643</v>
      </c>
      <c r="BK191" s="135">
        <f t="shared" si="290"/>
        <v>183051755</v>
      </c>
      <c r="BL191" s="135">
        <f t="shared" si="290"/>
        <v>0</v>
      </c>
      <c r="BM191" s="135">
        <f t="shared" si="290"/>
        <v>0</v>
      </c>
      <c r="BN191" s="135">
        <f t="shared" si="290"/>
        <v>12905326090</v>
      </c>
      <c r="BO191" s="135">
        <f t="shared" si="290"/>
        <v>50558260</v>
      </c>
      <c r="BP191" s="135">
        <f t="shared" si="290"/>
        <v>452165972</v>
      </c>
      <c r="BQ191" s="135">
        <f t="shared" si="290"/>
        <v>1823473451.5</v>
      </c>
      <c r="BR191" s="135">
        <f t="shared" si="290"/>
        <v>336984771</v>
      </c>
      <c r="BS191" s="135">
        <f t="shared" si="290"/>
        <v>588773969</v>
      </c>
      <c r="BT191" s="135">
        <f t="shared" ref="BT191:CS191" si="291">+BT143+BT146</f>
        <v>278320567</v>
      </c>
      <c r="BU191" s="135">
        <f t="shared" si="291"/>
        <v>7668301637</v>
      </c>
      <c r="BV191" s="135">
        <f t="shared" si="291"/>
        <v>1040082645</v>
      </c>
      <c r="BW191" s="135">
        <f t="shared" si="291"/>
        <v>278089772</v>
      </c>
      <c r="BX191" s="135">
        <f t="shared" si="291"/>
        <v>0</v>
      </c>
      <c r="BY191" s="135">
        <f t="shared" si="291"/>
        <v>0</v>
      </c>
      <c r="BZ191" s="135">
        <f t="shared" si="291"/>
        <v>0</v>
      </c>
      <c r="CA191" s="135">
        <f t="shared" si="291"/>
        <v>12659783951.5</v>
      </c>
      <c r="CB191" s="135">
        <f t="shared" si="291"/>
        <v>0</v>
      </c>
      <c r="CC191" s="135">
        <f t="shared" si="291"/>
        <v>470383604</v>
      </c>
      <c r="CD191" s="135">
        <f t="shared" si="291"/>
        <v>138918683.5</v>
      </c>
      <c r="CE191" s="135">
        <f t="shared" si="291"/>
        <v>2037733348</v>
      </c>
      <c r="CF191" s="135">
        <f t="shared" si="291"/>
        <v>603644276</v>
      </c>
      <c r="CG191" s="135">
        <f t="shared" si="291"/>
        <v>259179409</v>
      </c>
      <c r="CH191" s="135">
        <f t="shared" si="291"/>
        <v>7673973212</v>
      </c>
      <c r="CI191" s="135">
        <f t="shared" si="291"/>
        <v>752419645</v>
      </c>
      <c r="CJ191" s="135">
        <f t="shared" si="291"/>
        <v>540668158</v>
      </c>
      <c r="CK191" s="135">
        <f t="shared" si="291"/>
        <v>108236683</v>
      </c>
      <c r="CL191" s="135">
        <f t="shared" si="291"/>
        <v>0</v>
      </c>
      <c r="CM191" s="135">
        <f t="shared" si="291"/>
        <v>0</v>
      </c>
      <c r="CN191" s="135">
        <f t="shared" si="291"/>
        <v>12585157018.5</v>
      </c>
      <c r="CO191" s="135">
        <f t="shared" si="291"/>
        <v>22375183910</v>
      </c>
      <c r="CP191" s="135">
        <f t="shared" si="291"/>
        <v>22375183910</v>
      </c>
      <c r="CQ191" s="135">
        <f t="shared" si="291"/>
        <v>29253120000</v>
      </c>
      <c r="CR191" s="135">
        <f t="shared" si="291"/>
        <v>245542138.5</v>
      </c>
      <c r="CS191" s="135">
        <f t="shared" si="291"/>
        <v>74626933</v>
      </c>
      <c r="CT191" s="121"/>
      <c r="CU191" s="121"/>
      <c r="CV191" s="880"/>
      <c r="CW191" s="881"/>
      <c r="CX191" s="880"/>
      <c r="CY191" s="881"/>
      <c r="CZ191" s="880"/>
      <c r="DA191" s="876"/>
      <c r="DB191" s="72"/>
      <c r="DC191" s="141"/>
      <c r="DD191" s="141"/>
      <c r="DE191" s="141"/>
      <c r="DF191" s="141"/>
      <c r="DG191" s="141"/>
      <c r="DH191" s="143"/>
      <c r="DI191" s="325"/>
      <c r="DJ191" s="141"/>
      <c r="DK191" s="141"/>
      <c r="DL191" s="141"/>
      <c r="DN191" s="122"/>
      <c r="DO191" s="122"/>
      <c r="DP191" s="122"/>
      <c r="DQ191" s="122"/>
      <c r="DR191" s="122"/>
      <c r="DS191" s="123"/>
      <c r="DT191" s="122"/>
      <c r="DU191" s="122"/>
      <c r="DV191" s="122"/>
      <c r="DW191" s="122"/>
    </row>
    <row r="192" spans="1:127" s="62" customFormat="1" x14ac:dyDescent="0.25">
      <c r="B192" s="1024"/>
      <c r="C192" s="60"/>
      <c r="D192" s="132">
        <v>10</v>
      </c>
      <c r="E192" s="375" t="s">
        <v>61</v>
      </c>
      <c r="F192" s="135">
        <f>+F150-F170</f>
        <v>35947899417</v>
      </c>
      <c r="G192" s="135">
        <f t="shared" ref="G192:BS192" si="292">+G150-G170</f>
        <v>0</v>
      </c>
      <c r="H192" s="135">
        <f t="shared" si="292"/>
        <v>0</v>
      </c>
      <c r="I192" s="135">
        <f t="shared" si="292"/>
        <v>0</v>
      </c>
      <c r="J192" s="135">
        <f t="shared" si="292"/>
        <v>0</v>
      </c>
      <c r="K192" s="135">
        <f t="shared" si="292"/>
        <v>0</v>
      </c>
      <c r="L192" s="135">
        <f t="shared" si="292"/>
        <v>0</v>
      </c>
      <c r="M192" s="135">
        <f t="shared" si="292"/>
        <v>0</v>
      </c>
      <c r="N192" s="135">
        <f t="shared" si="292"/>
        <v>0</v>
      </c>
      <c r="O192" s="135">
        <f t="shared" si="292"/>
        <v>216052341</v>
      </c>
      <c r="P192" s="135">
        <f t="shared" si="292"/>
        <v>216052341</v>
      </c>
      <c r="Q192" s="135">
        <f t="shared" si="292"/>
        <v>0</v>
      </c>
      <c r="R192" s="135">
        <f t="shared" si="292"/>
        <v>0</v>
      </c>
      <c r="S192" s="135">
        <f t="shared" si="292"/>
        <v>0</v>
      </c>
      <c r="T192" s="135">
        <f t="shared" si="292"/>
        <v>0</v>
      </c>
      <c r="U192" s="135">
        <f t="shared" si="292"/>
        <v>0</v>
      </c>
      <c r="V192" s="135">
        <f t="shared" si="292"/>
        <v>0</v>
      </c>
      <c r="W192" s="135">
        <f t="shared" si="292"/>
        <v>0</v>
      </c>
      <c r="X192" s="135">
        <f t="shared" si="292"/>
        <v>0</v>
      </c>
      <c r="Y192" s="135">
        <f t="shared" si="292"/>
        <v>0</v>
      </c>
      <c r="Z192" s="135">
        <f t="shared" si="292"/>
        <v>0</v>
      </c>
      <c r="AA192" s="135">
        <f t="shared" si="292"/>
        <v>0</v>
      </c>
      <c r="AB192" s="135">
        <f t="shared" si="292"/>
        <v>0</v>
      </c>
      <c r="AC192" s="135">
        <f t="shared" si="292"/>
        <v>0</v>
      </c>
      <c r="AD192" s="135">
        <f t="shared" si="292"/>
        <v>0</v>
      </c>
      <c r="AE192" s="135">
        <f t="shared" si="292"/>
        <v>216052341</v>
      </c>
      <c r="AF192" s="135">
        <f t="shared" si="292"/>
        <v>216052341</v>
      </c>
      <c r="AG192" s="135">
        <f t="shared" si="292"/>
        <v>1741914913</v>
      </c>
      <c r="AH192" s="135">
        <f>+AH150-AH170</f>
        <v>0</v>
      </c>
      <c r="AI192" s="135">
        <f t="shared" si="292"/>
        <v>-1741914913</v>
      </c>
      <c r="AJ192" s="135">
        <f>+AJ150-AJ170</f>
        <v>0</v>
      </c>
      <c r="AK192" s="135">
        <f t="shared" si="292"/>
        <v>34205984504</v>
      </c>
      <c r="AL192" s="135">
        <f t="shared" si="292"/>
        <v>0</v>
      </c>
      <c r="AM192" s="135">
        <f t="shared" si="292"/>
        <v>33374907484</v>
      </c>
      <c r="AN192" s="135">
        <f t="shared" si="292"/>
        <v>34205984504</v>
      </c>
      <c r="AO192" s="135">
        <f t="shared" si="292"/>
        <v>26480008239</v>
      </c>
      <c r="AP192" s="135">
        <f t="shared" si="292"/>
        <v>2332777002</v>
      </c>
      <c r="AQ192" s="135">
        <f t="shared" si="292"/>
        <v>660857978</v>
      </c>
      <c r="AR192" s="135">
        <f t="shared" si="292"/>
        <v>1282183922</v>
      </c>
      <c r="AS192" s="135">
        <f t="shared" si="292"/>
        <v>936545467</v>
      </c>
      <c r="AT192" s="135">
        <f t="shared" si="292"/>
        <v>877577789</v>
      </c>
      <c r="AU192" s="135">
        <f t="shared" si="292"/>
        <v>207986667</v>
      </c>
      <c r="AV192" s="135">
        <f t="shared" si="292"/>
        <v>84794201</v>
      </c>
      <c r="AW192" s="135">
        <f t="shared" si="292"/>
        <v>342804461</v>
      </c>
      <c r="AX192" s="135">
        <f t="shared" si="292"/>
        <v>169371758</v>
      </c>
      <c r="AY192" s="135">
        <f t="shared" si="292"/>
        <v>0</v>
      </c>
      <c r="AZ192" s="135">
        <f t="shared" si="292"/>
        <v>0</v>
      </c>
      <c r="BA192" s="135">
        <f t="shared" si="292"/>
        <v>33374907484</v>
      </c>
      <c r="BB192" s="135">
        <f t="shared" si="292"/>
        <v>17270549657</v>
      </c>
      <c r="BC192" s="135">
        <f t="shared" si="292"/>
        <v>5089273058</v>
      </c>
      <c r="BD192" s="135">
        <f t="shared" si="292"/>
        <v>1173745680</v>
      </c>
      <c r="BE192" s="135">
        <f t="shared" si="292"/>
        <v>2955552558</v>
      </c>
      <c r="BF192" s="135">
        <f t="shared" si="292"/>
        <v>980766814</v>
      </c>
      <c r="BG192" s="135">
        <f t="shared" si="292"/>
        <v>1083386303</v>
      </c>
      <c r="BH192" s="135">
        <f t="shared" si="292"/>
        <v>872134973</v>
      </c>
      <c r="BI192" s="135">
        <f t="shared" si="292"/>
        <v>1547932686</v>
      </c>
      <c r="BJ192" s="135">
        <f t="shared" si="292"/>
        <v>819847773</v>
      </c>
      <c r="BK192" s="135">
        <f t="shared" si="292"/>
        <v>298830473</v>
      </c>
      <c r="BL192" s="135">
        <f t="shared" si="292"/>
        <v>0</v>
      </c>
      <c r="BM192" s="135">
        <f t="shared" si="292"/>
        <v>0</v>
      </c>
      <c r="BN192" s="135">
        <f t="shared" si="292"/>
        <v>32092019975</v>
      </c>
      <c r="BO192" s="135">
        <f t="shared" si="292"/>
        <v>0</v>
      </c>
      <c r="BP192" s="135">
        <f t="shared" si="292"/>
        <v>99978670</v>
      </c>
      <c r="BQ192" s="135">
        <f t="shared" si="292"/>
        <v>501724695</v>
      </c>
      <c r="BR192" s="135">
        <f t="shared" si="292"/>
        <v>813473623</v>
      </c>
      <c r="BS192" s="135">
        <f t="shared" si="292"/>
        <v>1563089574</v>
      </c>
      <c r="BT192" s="135">
        <f t="shared" ref="BT192:CS192" si="293">+BT150-BT170</f>
        <v>1080248682</v>
      </c>
      <c r="BU192" s="135">
        <f t="shared" si="293"/>
        <v>1476278255</v>
      </c>
      <c r="BV192" s="135">
        <f t="shared" si="293"/>
        <v>1386917485</v>
      </c>
      <c r="BW192" s="135">
        <f t="shared" si="293"/>
        <v>2270701524</v>
      </c>
      <c r="BX192" s="135">
        <f t="shared" si="293"/>
        <v>1910399685</v>
      </c>
      <c r="BY192" s="135">
        <f t="shared" si="293"/>
        <v>0</v>
      </c>
      <c r="BZ192" s="135">
        <f t="shared" si="293"/>
        <v>0</v>
      </c>
      <c r="CA192" s="135">
        <f t="shared" si="293"/>
        <v>11102812193</v>
      </c>
      <c r="CB192" s="135">
        <f t="shared" si="293"/>
        <v>0</v>
      </c>
      <c r="CC192" s="135">
        <f t="shared" si="293"/>
        <v>99234186</v>
      </c>
      <c r="CD192" s="135">
        <f t="shared" si="293"/>
        <v>502469179</v>
      </c>
      <c r="CE192" s="135">
        <f t="shared" si="293"/>
        <v>751051001</v>
      </c>
      <c r="CF192" s="135">
        <f t="shared" si="293"/>
        <v>1569976473</v>
      </c>
      <c r="CG192" s="135">
        <f t="shared" si="293"/>
        <v>1104474103</v>
      </c>
      <c r="CH192" s="135">
        <f t="shared" si="293"/>
        <v>1507588557</v>
      </c>
      <c r="CI192" s="135">
        <f t="shared" si="293"/>
        <v>1286406386</v>
      </c>
      <c r="CJ192" s="135">
        <f t="shared" si="293"/>
        <v>2253891248</v>
      </c>
      <c r="CK192" s="135">
        <f t="shared" si="293"/>
        <v>1625987961</v>
      </c>
      <c r="CL192" s="135">
        <f t="shared" si="293"/>
        <v>0</v>
      </c>
      <c r="CM192" s="135">
        <f t="shared" si="293"/>
        <v>0</v>
      </c>
      <c r="CN192" s="135">
        <f t="shared" si="293"/>
        <v>10701079094</v>
      </c>
      <c r="CO192" s="135">
        <f t="shared" si="293"/>
        <v>831077020</v>
      </c>
      <c r="CP192" s="135">
        <f t="shared" si="293"/>
        <v>831077020</v>
      </c>
      <c r="CQ192" s="135">
        <f t="shared" si="293"/>
        <v>1282887509</v>
      </c>
      <c r="CR192" s="135">
        <f t="shared" si="293"/>
        <v>20989207782</v>
      </c>
      <c r="CS192" s="135">
        <f t="shared" si="293"/>
        <v>401733099</v>
      </c>
      <c r="CT192" s="121"/>
      <c r="CU192" s="121"/>
      <c r="CV192" s="880"/>
      <c r="CW192" s="881"/>
      <c r="CX192" s="880"/>
      <c r="CY192" s="881"/>
      <c r="CZ192" s="880"/>
      <c r="DA192" s="876"/>
      <c r="DB192" s="72"/>
      <c r="DC192" s="95"/>
      <c r="DD192" s="95"/>
      <c r="DE192" s="95"/>
      <c r="DF192" s="95"/>
      <c r="DG192" s="95"/>
      <c r="DH192" s="140"/>
      <c r="DI192" s="142"/>
      <c r="DJ192" s="95"/>
      <c r="DK192" s="95"/>
      <c r="DL192" s="95"/>
      <c r="DS192" s="79"/>
    </row>
    <row r="193" spans="2:127" s="62" customFormat="1" x14ac:dyDescent="0.25">
      <c r="B193" s="1024"/>
      <c r="C193" s="60"/>
      <c r="D193" s="132">
        <v>15</v>
      </c>
      <c r="E193" s="375" t="s">
        <v>61</v>
      </c>
      <c r="F193" s="135">
        <f>+F170</f>
        <v>0</v>
      </c>
      <c r="G193" s="135">
        <f t="shared" ref="G193:BS193" si="294">+G170</f>
        <v>0</v>
      </c>
      <c r="H193" s="135">
        <f t="shared" si="294"/>
        <v>0</v>
      </c>
      <c r="I193" s="135">
        <f t="shared" si="294"/>
        <v>0</v>
      </c>
      <c r="J193" s="135">
        <f t="shared" si="294"/>
        <v>0</v>
      </c>
      <c r="K193" s="135">
        <f t="shared" si="294"/>
        <v>0</v>
      </c>
      <c r="L193" s="135">
        <f t="shared" si="294"/>
        <v>0</v>
      </c>
      <c r="M193" s="135">
        <f t="shared" si="294"/>
        <v>0</v>
      </c>
      <c r="N193" s="135">
        <f t="shared" si="294"/>
        <v>0</v>
      </c>
      <c r="O193" s="135">
        <f t="shared" si="294"/>
        <v>0</v>
      </c>
      <c r="P193" s="135">
        <f t="shared" si="294"/>
        <v>0</v>
      </c>
      <c r="Q193" s="135">
        <f t="shared" si="294"/>
        <v>0</v>
      </c>
      <c r="R193" s="135">
        <f t="shared" si="294"/>
        <v>0</v>
      </c>
      <c r="S193" s="135">
        <f t="shared" si="294"/>
        <v>0</v>
      </c>
      <c r="T193" s="135">
        <f t="shared" si="294"/>
        <v>0</v>
      </c>
      <c r="U193" s="135">
        <f t="shared" si="294"/>
        <v>0</v>
      </c>
      <c r="V193" s="135">
        <f t="shared" si="294"/>
        <v>1140000000</v>
      </c>
      <c r="W193" s="135">
        <f t="shared" si="294"/>
        <v>0</v>
      </c>
      <c r="X193" s="135">
        <f t="shared" si="294"/>
        <v>0</v>
      </c>
      <c r="Y193" s="135">
        <f t="shared" si="294"/>
        <v>0</v>
      </c>
      <c r="Z193" s="135">
        <f t="shared" si="294"/>
        <v>0</v>
      </c>
      <c r="AA193" s="135">
        <f t="shared" si="294"/>
        <v>0</v>
      </c>
      <c r="AB193" s="135">
        <f t="shared" si="294"/>
        <v>0</v>
      </c>
      <c r="AC193" s="135">
        <f t="shared" si="294"/>
        <v>0</v>
      </c>
      <c r="AD193" s="135">
        <f t="shared" si="294"/>
        <v>0</v>
      </c>
      <c r="AE193" s="135">
        <f t="shared" si="294"/>
        <v>0</v>
      </c>
      <c r="AF193" s="135">
        <f t="shared" si="294"/>
        <v>1140000000</v>
      </c>
      <c r="AG193" s="135">
        <f t="shared" si="294"/>
        <v>0</v>
      </c>
      <c r="AH193" s="135">
        <f>+AH170</f>
        <v>0</v>
      </c>
      <c r="AI193" s="135">
        <f t="shared" si="294"/>
        <v>0</v>
      </c>
      <c r="AJ193" s="135">
        <f>+AJ170</f>
        <v>0</v>
      </c>
      <c r="AK193" s="135">
        <f t="shared" si="294"/>
        <v>1140000000</v>
      </c>
      <c r="AL193" s="135">
        <f t="shared" si="294"/>
        <v>0</v>
      </c>
      <c r="AM193" s="135">
        <f t="shared" si="294"/>
        <v>0</v>
      </c>
      <c r="AN193" s="135">
        <f t="shared" si="294"/>
        <v>1140000000</v>
      </c>
      <c r="AO193" s="135">
        <f t="shared" si="294"/>
        <v>0</v>
      </c>
      <c r="AP193" s="135">
        <f t="shared" si="294"/>
        <v>0</v>
      </c>
      <c r="AQ193" s="135">
        <f t="shared" si="294"/>
        <v>0</v>
      </c>
      <c r="AR193" s="135">
        <f t="shared" si="294"/>
        <v>0</v>
      </c>
      <c r="AS193" s="135">
        <f t="shared" si="294"/>
        <v>0</v>
      </c>
      <c r="AT193" s="135">
        <f t="shared" si="294"/>
        <v>0</v>
      </c>
      <c r="AU193" s="135">
        <f t="shared" si="294"/>
        <v>0</v>
      </c>
      <c r="AV193" s="135">
        <f t="shared" si="294"/>
        <v>0</v>
      </c>
      <c r="AW193" s="135">
        <f t="shared" si="294"/>
        <v>0</v>
      </c>
      <c r="AX193" s="135">
        <f t="shared" si="294"/>
        <v>0</v>
      </c>
      <c r="AY193" s="135">
        <f t="shared" si="294"/>
        <v>0</v>
      </c>
      <c r="AZ193" s="135">
        <f t="shared" si="294"/>
        <v>0</v>
      </c>
      <c r="BA193" s="135">
        <f t="shared" si="294"/>
        <v>0</v>
      </c>
      <c r="BB193" s="135">
        <f t="shared" si="294"/>
        <v>0</v>
      </c>
      <c r="BC193" s="135">
        <f t="shared" si="294"/>
        <v>0</v>
      </c>
      <c r="BD193" s="135">
        <f t="shared" si="294"/>
        <v>0</v>
      </c>
      <c r="BE193" s="135">
        <f t="shared" si="294"/>
        <v>0</v>
      </c>
      <c r="BF193" s="135">
        <f t="shared" si="294"/>
        <v>0</v>
      </c>
      <c r="BG193" s="135">
        <f t="shared" si="294"/>
        <v>0</v>
      </c>
      <c r="BH193" s="135">
        <f t="shared" si="294"/>
        <v>0</v>
      </c>
      <c r="BI193" s="135">
        <f t="shared" si="294"/>
        <v>0</v>
      </c>
      <c r="BJ193" s="135">
        <f t="shared" si="294"/>
        <v>0</v>
      </c>
      <c r="BK193" s="135">
        <f t="shared" si="294"/>
        <v>0</v>
      </c>
      <c r="BL193" s="135">
        <f t="shared" si="294"/>
        <v>0</v>
      </c>
      <c r="BM193" s="135">
        <f t="shared" si="294"/>
        <v>0</v>
      </c>
      <c r="BN193" s="135">
        <f t="shared" si="294"/>
        <v>0</v>
      </c>
      <c r="BO193" s="135">
        <f t="shared" si="294"/>
        <v>0</v>
      </c>
      <c r="BP193" s="135">
        <f t="shared" si="294"/>
        <v>0</v>
      </c>
      <c r="BQ193" s="135">
        <f t="shared" si="294"/>
        <v>0</v>
      </c>
      <c r="BR193" s="135">
        <f t="shared" si="294"/>
        <v>0</v>
      </c>
      <c r="BS193" s="135">
        <f t="shared" si="294"/>
        <v>0</v>
      </c>
      <c r="BT193" s="135">
        <f t="shared" ref="BT193:CS193" si="295">+BT170</f>
        <v>0</v>
      </c>
      <c r="BU193" s="135">
        <f t="shared" si="295"/>
        <v>0</v>
      </c>
      <c r="BV193" s="135">
        <f t="shared" si="295"/>
        <v>0</v>
      </c>
      <c r="BW193" s="135">
        <f t="shared" si="295"/>
        <v>0</v>
      </c>
      <c r="BX193" s="135">
        <f t="shared" si="295"/>
        <v>0</v>
      </c>
      <c r="BY193" s="135">
        <f t="shared" si="295"/>
        <v>0</v>
      </c>
      <c r="BZ193" s="135">
        <f t="shared" si="295"/>
        <v>0</v>
      </c>
      <c r="CA193" s="135">
        <f t="shared" si="295"/>
        <v>0</v>
      </c>
      <c r="CB193" s="135">
        <f t="shared" si="295"/>
        <v>0</v>
      </c>
      <c r="CC193" s="135">
        <f t="shared" si="295"/>
        <v>0</v>
      </c>
      <c r="CD193" s="135">
        <f t="shared" si="295"/>
        <v>0</v>
      </c>
      <c r="CE193" s="135">
        <f t="shared" si="295"/>
        <v>0</v>
      </c>
      <c r="CF193" s="135">
        <f t="shared" si="295"/>
        <v>0</v>
      </c>
      <c r="CG193" s="135">
        <f t="shared" si="295"/>
        <v>0</v>
      </c>
      <c r="CH193" s="135">
        <f t="shared" si="295"/>
        <v>0</v>
      </c>
      <c r="CI193" s="135">
        <f t="shared" si="295"/>
        <v>0</v>
      </c>
      <c r="CJ193" s="135">
        <f t="shared" si="295"/>
        <v>0</v>
      </c>
      <c r="CK193" s="135">
        <f t="shared" si="295"/>
        <v>0</v>
      </c>
      <c r="CL193" s="135">
        <f t="shared" si="295"/>
        <v>0</v>
      </c>
      <c r="CM193" s="135">
        <f t="shared" si="295"/>
        <v>0</v>
      </c>
      <c r="CN193" s="135">
        <f t="shared" si="295"/>
        <v>0</v>
      </c>
      <c r="CO193" s="135">
        <f t="shared" si="295"/>
        <v>1140000000</v>
      </c>
      <c r="CP193" s="135">
        <f t="shared" si="295"/>
        <v>1140000000</v>
      </c>
      <c r="CQ193" s="135">
        <f t="shared" si="295"/>
        <v>0</v>
      </c>
      <c r="CR193" s="135">
        <f t="shared" si="295"/>
        <v>0</v>
      </c>
      <c r="CS193" s="135">
        <f t="shared" si="295"/>
        <v>0</v>
      </c>
      <c r="CT193" s="121"/>
      <c r="CU193" s="121"/>
      <c r="CV193" s="880"/>
      <c r="CW193" s="881"/>
      <c r="CX193" s="880"/>
      <c r="CY193" s="881"/>
      <c r="CZ193" s="880"/>
      <c r="DA193" s="876"/>
      <c r="DB193" s="72"/>
      <c r="DC193" s="95"/>
      <c r="DD193" s="95"/>
      <c r="DE193" s="95"/>
      <c r="DF193" s="95"/>
      <c r="DG193" s="95"/>
      <c r="DH193" s="140"/>
      <c r="DI193" s="142"/>
      <c r="DJ193" s="95"/>
      <c r="DK193" s="95"/>
      <c r="DL193" s="95"/>
      <c r="DS193" s="79"/>
    </row>
    <row r="194" spans="2:127" s="62" customFormat="1" x14ac:dyDescent="0.25">
      <c r="B194" s="1024"/>
      <c r="C194" s="60"/>
      <c r="D194" s="730"/>
      <c r="E194" s="731" t="s">
        <v>346</v>
      </c>
      <c r="F194" s="732">
        <f>+SUM(F187:F193)</f>
        <v>453507159417</v>
      </c>
      <c r="G194" s="732">
        <f t="shared" ref="G194:BS194" si="296">+SUM(G187:G193)</f>
        <v>245000000</v>
      </c>
      <c r="H194" s="732">
        <f t="shared" si="296"/>
        <v>245000000</v>
      </c>
      <c r="I194" s="732">
        <f t="shared" si="296"/>
        <v>340000000</v>
      </c>
      <c r="J194" s="732">
        <f t="shared" si="296"/>
        <v>340000000</v>
      </c>
      <c r="K194" s="732">
        <f t="shared" si="296"/>
        <v>3626082359</v>
      </c>
      <c r="L194" s="732">
        <f t="shared" si="296"/>
        <v>3626082359</v>
      </c>
      <c r="M194" s="732">
        <f t="shared" si="296"/>
        <v>100000000</v>
      </c>
      <c r="N194" s="732">
        <f t="shared" si="296"/>
        <v>100000000</v>
      </c>
      <c r="O194" s="732">
        <f t="shared" si="296"/>
        <v>501743161</v>
      </c>
      <c r="P194" s="732">
        <f t="shared" si="296"/>
        <v>501743161</v>
      </c>
      <c r="Q194" s="732">
        <f t="shared" si="296"/>
        <v>171000000</v>
      </c>
      <c r="R194" s="732">
        <f t="shared" si="296"/>
        <v>171000000</v>
      </c>
      <c r="S194" s="732">
        <f t="shared" si="296"/>
        <v>294000000</v>
      </c>
      <c r="T194" s="732">
        <f t="shared" si="296"/>
        <v>294000000</v>
      </c>
      <c r="U194" s="732">
        <f t="shared" si="296"/>
        <v>2797278553</v>
      </c>
      <c r="V194" s="732">
        <f t="shared" si="296"/>
        <v>3937278553</v>
      </c>
      <c r="W194" s="732">
        <f t="shared" si="296"/>
        <v>7940802</v>
      </c>
      <c r="X194" s="732">
        <f t="shared" si="296"/>
        <v>7940802</v>
      </c>
      <c r="Y194" s="732">
        <f t="shared" si="296"/>
        <v>37419717132</v>
      </c>
      <c r="Z194" s="732">
        <f t="shared" si="296"/>
        <v>37419717132</v>
      </c>
      <c r="AA194" s="732">
        <f t="shared" si="296"/>
        <v>0</v>
      </c>
      <c r="AB194" s="732">
        <f t="shared" si="296"/>
        <v>0</v>
      </c>
      <c r="AC194" s="732">
        <f t="shared" si="296"/>
        <v>0</v>
      </c>
      <c r="AD194" s="732">
        <f t="shared" si="296"/>
        <v>0</v>
      </c>
      <c r="AE194" s="732">
        <f t="shared" si="296"/>
        <v>45502762007</v>
      </c>
      <c r="AF194" s="732">
        <f t="shared" si="296"/>
        <v>46642762007</v>
      </c>
      <c r="AG194" s="732">
        <f t="shared" si="296"/>
        <v>13498200464</v>
      </c>
      <c r="AH194" s="732">
        <f>+SUM(AH187:AH193)</f>
        <v>30800000000</v>
      </c>
      <c r="AI194" s="732">
        <f t="shared" si="296"/>
        <v>-12698200464</v>
      </c>
      <c r="AJ194" s="732">
        <f>+SUM(AJ187:AJ193)</f>
        <v>30000000000</v>
      </c>
      <c r="AK194" s="732">
        <f t="shared" si="296"/>
        <v>471948958953</v>
      </c>
      <c r="AL194" s="732">
        <f t="shared" si="296"/>
        <v>0</v>
      </c>
      <c r="AM194" s="732">
        <f t="shared" si="296"/>
        <v>446173629262.23999</v>
      </c>
      <c r="AN194" s="732">
        <f t="shared" si="296"/>
        <v>471948958953</v>
      </c>
      <c r="AO194" s="732">
        <f t="shared" si="296"/>
        <v>301042891600.95996</v>
      </c>
      <c r="AP194" s="732">
        <f t="shared" si="296"/>
        <v>5445982562.1199999</v>
      </c>
      <c r="AQ194" s="732">
        <f t="shared" si="296"/>
        <v>1968056062</v>
      </c>
      <c r="AR194" s="732">
        <f t="shared" si="296"/>
        <v>3057743110</v>
      </c>
      <c r="AS194" s="732">
        <f t="shared" si="296"/>
        <v>58124361893.160004</v>
      </c>
      <c r="AT194" s="732">
        <f t="shared" si="296"/>
        <v>1879103987</v>
      </c>
      <c r="AU194" s="732">
        <f t="shared" si="296"/>
        <v>1461696075</v>
      </c>
      <c r="AV194" s="732">
        <f t="shared" si="296"/>
        <v>929785889</v>
      </c>
      <c r="AW194" s="732">
        <f t="shared" si="296"/>
        <v>5091177196</v>
      </c>
      <c r="AX194" s="732">
        <f t="shared" si="296"/>
        <v>67172830887</v>
      </c>
      <c r="AY194" s="732">
        <f t="shared" si="296"/>
        <v>0</v>
      </c>
      <c r="AZ194" s="732">
        <f t="shared" si="296"/>
        <v>0</v>
      </c>
      <c r="BA194" s="732">
        <f t="shared" si="296"/>
        <v>446173629262.23999</v>
      </c>
      <c r="BB194" s="732">
        <f t="shared" si="296"/>
        <v>139267851865.95999</v>
      </c>
      <c r="BC194" s="732">
        <f t="shared" si="296"/>
        <v>17978074139</v>
      </c>
      <c r="BD194" s="732">
        <f t="shared" si="296"/>
        <v>16068732445.5</v>
      </c>
      <c r="BE194" s="732">
        <f t="shared" si="296"/>
        <v>15409403131.050001</v>
      </c>
      <c r="BF194" s="732">
        <f t="shared" si="296"/>
        <v>14094651080.190001</v>
      </c>
      <c r="BG194" s="732">
        <f t="shared" si="296"/>
        <v>68267305612.650002</v>
      </c>
      <c r="BH194" s="732">
        <f t="shared" si="296"/>
        <v>18062464893</v>
      </c>
      <c r="BI194" s="732">
        <f t="shared" si="296"/>
        <v>16167567831.120001</v>
      </c>
      <c r="BJ194" s="732">
        <f t="shared" si="296"/>
        <v>13508631311</v>
      </c>
      <c r="BK194" s="732">
        <f t="shared" si="296"/>
        <v>24996591365</v>
      </c>
      <c r="BL194" s="732">
        <f t="shared" si="296"/>
        <v>0</v>
      </c>
      <c r="BM194" s="732">
        <f t="shared" si="296"/>
        <v>0</v>
      </c>
      <c r="BN194" s="732">
        <f t="shared" si="296"/>
        <v>343775146078.46997</v>
      </c>
      <c r="BO194" s="732">
        <f t="shared" si="296"/>
        <v>10353710309</v>
      </c>
      <c r="BP194" s="732">
        <f t="shared" si="296"/>
        <v>28107216414.709999</v>
      </c>
      <c r="BQ194" s="732">
        <f t="shared" si="296"/>
        <v>31934566073</v>
      </c>
      <c r="BR194" s="732">
        <f t="shared" si="296"/>
        <v>29336921611.290001</v>
      </c>
      <c r="BS194" s="732">
        <f t="shared" si="296"/>
        <v>31582545895</v>
      </c>
      <c r="BT194" s="732">
        <f t="shared" ref="BT194:CS194" si="297">+SUM(BT187:BT193)</f>
        <v>30536962562</v>
      </c>
      <c r="BU194" s="732">
        <f t="shared" si="297"/>
        <v>41628263096</v>
      </c>
      <c r="BV194" s="732">
        <f t="shared" si="297"/>
        <v>31317877819</v>
      </c>
      <c r="BW194" s="732">
        <f t="shared" si="297"/>
        <v>31706711244</v>
      </c>
      <c r="BX194" s="732">
        <f t="shared" si="297"/>
        <v>33927273021.650002</v>
      </c>
      <c r="BY194" s="732">
        <f t="shared" si="297"/>
        <v>0</v>
      </c>
      <c r="BZ194" s="732">
        <f t="shared" si="297"/>
        <v>0</v>
      </c>
      <c r="CA194" s="732">
        <f t="shared" si="297"/>
        <v>300932448724.65002</v>
      </c>
      <c r="CB194" s="732">
        <f t="shared" si="297"/>
        <v>7566332197</v>
      </c>
      <c r="CC194" s="732">
        <f t="shared" si="297"/>
        <v>30835773922.709999</v>
      </c>
      <c r="CD194" s="732">
        <f t="shared" si="297"/>
        <v>30272842970</v>
      </c>
      <c r="CE194" s="732">
        <f t="shared" si="297"/>
        <v>30952694928.290001</v>
      </c>
      <c r="CF194" s="732">
        <f t="shared" si="297"/>
        <v>31549521877</v>
      </c>
      <c r="CG194" s="732">
        <f t="shared" si="297"/>
        <v>30576901402</v>
      </c>
      <c r="CH194" s="732">
        <f t="shared" si="297"/>
        <v>41665244973</v>
      </c>
      <c r="CI194" s="732">
        <f t="shared" si="297"/>
        <v>30929703720</v>
      </c>
      <c r="CJ194" s="732">
        <f t="shared" si="297"/>
        <v>28749585733</v>
      </c>
      <c r="CK194" s="732">
        <f>+SUM(CK187:CK193)</f>
        <v>35211018410.650002</v>
      </c>
      <c r="CL194" s="732">
        <f t="shared" si="297"/>
        <v>0</v>
      </c>
      <c r="CM194" s="732">
        <f t="shared" si="297"/>
        <v>0</v>
      </c>
      <c r="CN194" s="732">
        <f t="shared" si="297"/>
        <v>298309620133.65002</v>
      </c>
      <c r="CO194" s="732">
        <f t="shared" si="297"/>
        <v>25775329690.760002</v>
      </c>
      <c r="CP194" s="732">
        <f t="shared" si="297"/>
        <v>25775329690.759998</v>
      </c>
      <c r="CQ194" s="732">
        <f t="shared" si="297"/>
        <v>102398483183.76999</v>
      </c>
      <c r="CR194" s="732">
        <f t="shared" si="297"/>
        <v>42842352444.82</v>
      </c>
      <c r="CS194" s="732">
        <f t="shared" si="297"/>
        <v>2622828591</v>
      </c>
      <c r="CT194" s="121"/>
      <c r="CU194" s="121"/>
      <c r="CV194" s="880"/>
      <c r="CW194" s="881"/>
      <c r="CX194" s="880"/>
      <c r="CY194" s="881"/>
      <c r="CZ194" s="880"/>
      <c r="DA194" s="876"/>
      <c r="DB194" s="72"/>
      <c r="DC194" s="95"/>
      <c r="DD194" s="95"/>
      <c r="DE194" s="95"/>
      <c r="DF194" s="95"/>
      <c r="DG194" s="95"/>
      <c r="DH194" s="140"/>
      <c r="DI194" s="142"/>
      <c r="DJ194" s="95"/>
      <c r="DK194" s="95"/>
      <c r="DL194" s="95"/>
      <c r="DS194" s="79"/>
    </row>
    <row r="195" spans="2:127" s="62" customFormat="1" x14ac:dyDescent="0.25">
      <c r="B195" s="1024"/>
      <c r="C195" s="60"/>
      <c r="D195" s="730"/>
      <c r="E195" s="731" t="s">
        <v>351</v>
      </c>
      <c r="F195" s="732">
        <f t="shared" ref="F195:AL195" si="298">+F194-F176</f>
        <v>0</v>
      </c>
      <c r="G195" s="732">
        <f t="shared" si="298"/>
        <v>0</v>
      </c>
      <c r="H195" s="732">
        <f t="shared" si="298"/>
        <v>0</v>
      </c>
      <c r="I195" s="732">
        <f t="shared" si="298"/>
        <v>0</v>
      </c>
      <c r="J195" s="732">
        <f t="shared" si="298"/>
        <v>0</v>
      </c>
      <c r="K195" s="732">
        <f t="shared" si="298"/>
        <v>0</v>
      </c>
      <c r="L195" s="732">
        <f t="shared" si="298"/>
        <v>0</v>
      </c>
      <c r="M195" s="732">
        <f t="shared" si="298"/>
        <v>0</v>
      </c>
      <c r="N195" s="732">
        <f t="shared" si="298"/>
        <v>0</v>
      </c>
      <c r="O195" s="732">
        <f t="shared" si="298"/>
        <v>0</v>
      </c>
      <c r="P195" s="732">
        <f t="shared" si="298"/>
        <v>0</v>
      </c>
      <c r="Q195" s="732">
        <f t="shared" si="298"/>
        <v>0</v>
      </c>
      <c r="R195" s="732">
        <f t="shared" si="298"/>
        <v>0</v>
      </c>
      <c r="S195" s="732">
        <f t="shared" si="298"/>
        <v>0</v>
      </c>
      <c r="T195" s="732">
        <f t="shared" si="298"/>
        <v>0</v>
      </c>
      <c r="U195" s="732">
        <f t="shared" si="298"/>
        <v>0</v>
      </c>
      <c r="V195" s="732">
        <f t="shared" si="298"/>
        <v>0</v>
      </c>
      <c r="W195" s="732">
        <f t="shared" si="298"/>
        <v>0</v>
      </c>
      <c r="X195" s="732">
        <f t="shared" si="298"/>
        <v>0</v>
      </c>
      <c r="Y195" s="732">
        <f t="shared" si="298"/>
        <v>0</v>
      </c>
      <c r="Z195" s="732">
        <f t="shared" si="298"/>
        <v>0</v>
      </c>
      <c r="AA195" s="732">
        <f t="shared" si="298"/>
        <v>0</v>
      </c>
      <c r="AB195" s="732">
        <f t="shared" si="298"/>
        <v>0</v>
      </c>
      <c r="AC195" s="732">
        <f t="shared" si="298"/>
        <v>0</v>
      </c>
      <c r="AD195" s="732">
        <f t="shared" si="298"/>
        <v>0</v>
      </c>
      <c r="AE195" s="732">
        <f t="shared" si="298"/>
        <v>0</v>
      </c>
      <c r="AF195" s="732">
        <f t="shared" si="298"/>
        <v>0</v>
      </c>
      <c r="AG195" s="732">
        <f t="shared" si="298"/>
        <v>0</v>
      </c>
      <c r="AH195" s="732">
        <f>+AH194-AH176</f>
        <v>0</v>
      </c>
      <c r="AI195" s="732">
        <f t="shared" si="298"/>
        <v>0</v>
      </c>
      <c r="AJ195" s="732">
        <f>+AJ194-AJ176</f>
        <v>0</v>
      </c>
      <c r="AK195" s="732">
        <f t="shared" si="298"/>
        <v>0</v>
      </c>
      <c r="AL195" s="732">
        <f t="shared" si="298"/>
        <v>0</v>
      </c>
      <c r="AM195" s="732">
        <f t="shared" ref="AM195:BR195" si="299">+AM194-AM176</f>
        <v>0</v>
      </c>
      <c r="AN195" s="732">
        <f t="shared" si="299"/>
        <v>0</v>
      </c>
      <c r="AO195" s="732">
        <f t="shared" si="299"/>
        <v>0</v>
      </c>
      <c r="AP195" s="732">
        <f t="shared" si="299"/>
        <v>0</v>
      </c>
      <c r="AQ195" s="732">
        <f t="shared" si="299"/>
        <v>0</v>
      </c>
      <c r="AR195" s="732">
        <f t="shared" si="299"/>
        <v>0</v>
      </c>
      <c r="AS195" s="732">
        <f t="shared" si="299"/>
        <v>0</v>
      </c>
      <c r="AT195" s="732">
        <f t="shared" si="299"/>
        <v>0</v>
      </c>
      <c r="AU195" s="732">
        <f t="shared" si="299"/>
        <v>0</v>
      </c>
      <c r="AV195" s="732">
        <f t="shared" si="299"/>
        <v>0</v>
      </c>
      <c r="AW195" s="732">
        <f t="shared" si="299"/>
        <v>0</v>
      </c>
      <c r="AX195" s="732">
        <f t="shared" si="299"/>
        <v>0</v>
      </c>
      <c r="AY195" s="732">
        <f t="shared" si="299"/>
        <v>0</v>
      </c>
      <c r="AZ195" s="732">
        <f t="shared" si="299"/>
        <v>0</v>
      </c>
      <c r="BA195" s="732">
        <f t="shared" si="299"/>
        <v>0</v>
      </c>
      <c r="BB195" s="732">
        <f t="shared" si="299"/>
        <v>0</v>
      </c>
      <c r="BC195" s="732">
        <f t="shared" si="299"/>
        <v>0</v>
      </c>
      <c r="BD195" s="732">
        <f t="shared" si="299"/>
        <v>0</v>
      </c>
      <c r="BE195" s="732">
        <f t="shared" si="299"/>
        <v>0</v>
      </c>
      <c r="BF195" s="732">
        <f t="shared" si="299"/>
        <v>0</v>
      </c>
      <c r="BG195" s="732">
        <f t="shared" si="299"/>
        <v>0</v>
      </c>
      <c r="BH195" s="732">
        <f t="shared" si="299"/>
        <v>0</v>
      </c>
      <c r="BI195" s="732">
        <f t="shared" si="299"/>
        <v>0</v>
      </c>
      <c r="BJ195" s="732">
        <f t="shared" si="299"/>
        <v>0</v>
      </c>
      <c r="BK195" s="732">
        <f t="shared" si="299"/>
        <v>0</v>
      </c>
      <c r="BL195" s="732">
        <f t="shared" si="299"/>
        <v>0</v>
      </c>
      <c r="BM195" s="732">
        <f t="shared" si="299"/>
        <v>0</v>
      </c>
      <c r="BN195" s="732">
        <f t="shared" si="299"/>
        <v>0</v>
      </c>
      <c r="BO195" s="732">
        <f t="shared" si="299"/>
        <v>0</v>
      </c>
      <c r="BP195" s="732">
        <f t="shared" si="299"/>
        <v>0</v>
      </c>
      <c r="BQ195" s="732">
        <f t="shared" si="299"/>
        <v>0</v>
      </c>
      <c r="BR195" s="732">
        <f t="shared" si="299"/>
        <v>0</v>
      </c>
      <c r="BS195" s="732">
        <f t="shared" ref="BS195:CS195" si="300">+BS194-BS176</f>
        <v>0</v>
      </c>
      <c r="BT195" s="732">
        <f t="shared" si="300"/>
        <v>0</v>
      </c>
      <c r="BU195" s="732">
        <f t="shared" si="300"/>
        <v>0</v>
      </c>
      <c r="BV195" s="732">
        <f t="shared" si="300"/>
        <v>0</v>
      </c>
      <c r="BW195" s="732">
        <f t="shared" si="300"/>
        <v>0</v>
      </c>
      <c r="BX195" s="732">
        <f>+BX194-BX176</f>
        <v>0</v>
      </c>
      <c r="BY195" s="732">
        <f t="shared" si="300"/>
        <v>0</v>
      </c>
      <c r="BZ195" s="732">
        <f t="shared" si="300"/>
        <v>0</v>
      </c>
      <c r="CA195" s="732">
        <f t="shared" si="300"/>
        <v>0</v>
      </c>
      <c r="CB195" s="732">
        <f t="shared" si="300"/>
        <v>0</v>
      </c>
      <c r="CC195" s="732">
        <f t="shared" si="300"/>
        <v>0</v>
      </c>
      <c r="CD195" s="732">
        <f t="shared" si="300"/>
        <v>0</v>
      </c>
      <c r="CE195" s="732">
        <f t="shared" si="300"/>
        <v>0</v>
      </c>
      <c r="CF195" s="732">
        <f t="shared" si="300"/>
        <v>0</v>
      </c>
      <c r="CG195" s="732">
        <f t="shared" si="300"/>
        <v>0</v>
      </c>
      <c r="CH195" s="732">
        <f t="shared" si="300"/>
        <v>0</v>
      </c>
      <c r="CI195" s="732">
        <f t="shared" si="300"/>
        <v>0</v>
      </c>
      <c r="CJ195" s="732">
        <f t="shared" si="300"/>
        <v>0</v>
      </c>
      <c r="CK195" s="732">
        <f t="shared" si="300"/>
        <v>0</v>
      </c>
      <c r="CL195" s="732">
        <f t="shared" si="300"/>
        <v>0</v>
      </c>
      <c r="CM195" s="732">
        <f t="shared" si="300"/>
        <v>0</v>
      </c>
      <c r="CN195" s="732">
        <f t="shared" si="300"/>
        <v>0</v>
      </c>
      <c r="CO195" s="732">
        <f t="shared" si="300"/>
        <v>0</v>
      </c>
      <c r="CP195" s="732">
        <f t="shared" si="300"/>
        <v>0</v>
      </c>
      <c r="CQ195" s="732">
        <f t="shared" si="300"/>
        <v>0</v>
      </c>
      <c r="CR195" s="732">
        <f t="shared" si="300"/>
        <v>0</v>
      </c>
      <c r="CS195" s="732">
        <f t="shared" si="300"/>
        <v>0</v>
      </c>
      <c r="CT195" s="121"/>
      <c r="CU195" s="121"/>
      <c r="CV195" s="880"/>
      <c r="CW195" s="881"/>
      <c r="CX195" s="880"/>
      <c r="CY195" s="881"/>
      <c r="CZ195" s="880"/>
      <c r="DA195" s="876"/>
      <c r="DB195" s="72"/>
      <c r="DC195" s="95"/>
      <c r="DD195" s="95"/>
      <c r="DE195" s="95"/>
      <c r="DF195" s="95"/>
      <c r="DG195" s="95"/>
      <c r="DH195" s="140"/>
      <c r="DI195" s="142"/>
      <c r="DJ195" s="95"/>
      <c r="DK195" s="95"/>
      <c r="DL195" s="95"/>
      <c r="DS195" s="79"/>
    </row>
    <row r="196" spans="2:127" s="62" customFormat="1" x14ac:dyDescent="0.25">
      <c r="B196" s="1024"/>
      <c r="C196" s="60"/>
      <c r="D196" s="61"/>
      <c r="E196" s="358"/>
      <c r="M196" s="95"/>
      <c r="N196" s="95"/>
      <c r="O196" s="95"/>
      <c r="P196" s="95"/>
      <c r="AN196" s="81"/>
      <c r="AO196" s="101"/>
      <c r="AP196" s="101"/>
      <c r="AQ196" s="101"/>
      <c r="AX196" s="79"/>
      <c r="AY196" s="79"/>
      <c r="BA196" s="423"/>
      <c r="BZ196" s="63"/>
      <c r="CP196" s="81">
        <f>'SIIF OCT'!AR14</f>
        <v>25775329690.759998</v>
      </c>
      <c r="CQ196" s="81">
        <f>+'SIIF OCT'!AU14</f>
        <v>102398483183.77</v>
      </c>
      <c r="CR196" s="66">
        <f>+'SIIF OCT'!AW14</f>
        <v>42842697353.82</v>
      </c>
      <c r="CS196" s="66">
        <f>+'SIIF OCT'!AY14</f>
        <v>2622828591</v>
      </c>
      <c r="CT196" s="121"/>
      <c r="CU196" s="121"/>
      <c r="CV196" s="880"/>
      <c r="CW196" s="881"/>
      <c r="CX196" s="880"/>
      <c r="CY196" s="881"/>
      <c r="CZ196" s="880"/>
      <c r="DA196" s="876"/>
      <c r="DB196" s="65"/>
      <c r="DC196" s="95"/>
      <c r="DD196" s="95"/>
      <c r="DE196" s="95"/>
      <c r="DF196" s="95"/>
      <c r="DG196" s="95"/>
      <c r="DH196" s="140"/>
      <c r="DI196" s="142"/>
      <c r="DJ196" s="95"/>
      <c r="DK196" s="95"/>
      <c r="DL196" s="95"/>
      <c r="DS196" s="79"/>
    </row>
    <row r="197" spans="2:127" s="62" customFormat="1" x14ac:dyDescent="0.25">
      <c r="B197" s="1024"/>
      <c r="C197" s="60"/>
      <c r="D197" s="61"/>
      <c r="E197" s="358"/>
      <c r="M197" s="95"/>
      <c r="N197" s="95"/>
      <c r="O197" s="95"/>
      <c r="P197" s="95"/>
      <c r="AN197" s="81"/>
      <c r="AO197" s="101"/>
      <c r="AP197" s="101"/>
      <c r="AQ197" s="101"/>
      <c r="AX197" s="79"/>
      <c r="AY197" s="79"/>
      <c r="BA197" s="423"/>
      <c r="BS197" s="81">
        <f>1563139574-BS192</f>
        <v>50000</v>
      </c>
      <c r="BZ197" s="63"/>
      <c r="CF197" s="81">
        <f>934608523-CF188</f>
        <v>-17832454</v>
      </c>
      <c r="CT197" s="121"/>
      <c r="CU197" s="121"/>
      <c r="CV197" s="880"/>
      <c r="CW197" s="881"/>
      <c r="CX197" s="880"/>
      <c r="CY197" s="881"/>
      <c r="CZ197" s="880"/>
      <c r="DA197" s="876"/>
      <c r="DB197" s="65"/>
      <c r="DC197" s="95"/>
      <c r="DD197" s="95"/>
      <c r="DE197" s="95"/>
      <c r="DF197" s="95"/>
      <c r="DG197" s="95"/>
      <c r="DH197" s="140"/>
      <c r="DI197" s="142"/>
      <c r="DJ197" s="95"/>
      <c r="DK197" s="144"/>
      <c r="DL197" s="144"/>
      <c r="DM197" s="66"/>
      <c r="DS197" s="79"/>
      <c r="DV197" s="66"/>
      <c r="DW197" s="66"/>
    </row>
    <row r="198" spans="2:127" s="62" customFormat="1" x14ac:dyDescent="0.25">
      <c r="B198" s="1024"/>
      <c r="C198" s="60"/>
      <c r="D198" s="61"/>
      <c r="E198" s="358"/>
      <c r="M198" s="95"/>
      <c r="N198" s="95"/>
      <c r="O198" s="95"/>
      <c r="P198" s="95"/>
      <c r="AO198" s="101"/>
      <c r="AP198" s="101"/>
      <c r="AQ198" s="101"/>
      <c r="AX198" s="79"/>
      <c r="AY198" s="79"/>
      <c r="BA198" s="423"/>
      <c r="BZ198" s="63"/>
      <c r="CT198" s="121"/>
      <c r="CU198" s="121"/>
      <c r="CV198" s="880"/>
      <c r="CW198" s="881"/>
      <c r="CX198" s="880"/>
      <c r="CY198" s="881"/>
      <c r="CZ198" s="880"/>
      <c r="DA198" s="876"/>
      <c r="DB198" s="65"/>
      <c r="DC198" s="95"/>
      <c r="DD198" s="95"/>
      <c r="DE198" s="95"/>
      <c r="DF198" s="95"/>
      <c r="DG198" s="95"/>
      <c r="DH198" s="140"/>
      <c r="DI198" s="142"/>
      <c r="DJ198" s="95"/>
      <c r="DK198" s="144"/>
      <c r="DL198" s="144"/>
      <c r="DM198" s="66"/>
      <c r="DS198" s="79"/>
      <c r="DV198" s="66"/>
      <c r="DW198" s="66"/>
    </row>
    <row r="199" spans="2:127" s="62" customFormat="1" x14ac:dyDescent="0.25">
      <c r="B199" s="1024"/>
      <c r="C199" s="60"/>
      <c r="D199" s="61"/>
      <c r="E199" s="358"/>
      <c r="M199" s="95"/>
      <c r="N199" s="95"/>
      <c r="O199" s="95"/>
      <c r="P199" s="95"/>
      <c r="AO199" s="101"/>
      <c r="AP199" s="101"/>
      <c r="AQ199" s="101"/>
      <c r="AX199" s="79"/>
      <c r="AY199" s="79"/>
      <c r="BA199" s="423"/>
      <c r="BZ199" s="63"/>
      <c r="CT199" s="121"/>
      <c r="CU199" s="121"/>
      <c r="CV199" s="880"/>
      <c r="CW199" s="881"/>
      <c r="CX199" s="880"/>
      <c r="CY199" s="881"/>
      <c r="CZ199" s="880"/>
      <c r="DA199" s="876"/>
      <c r="DB199" s="65"/>
      <c r="DC199" s="95"/>
      <c r="DD199" s="95"/>
      <c r="DE199" s="95"/>
      <c r="DF199" s="95"/>
      <c r="DG199" s="95"/>
      <c r="DH199" s="140"/>
      <c r="DI199" s="142"/>
      <c r="DJ199" s="95"/>
      <c r="DK199" s="144"/>
      <c r="DL199" s="144"/>
      <c r="DM199" s="66"/>
      <c r="DS199" s="79"/>
      <c r="DV199" s="66"/>
      <c r="DW199" s="66"/>
    </row>
    <row r="200" spans="2:127" s="62" customFormat="1" x14ac:dyDescent="0.25">
      <c r="B200" s="1024"/>
      <c r="C200" s="60"/>
      <c r="D200" s="61"/>
      <c r="E200" s="358"/>
      <c r="M200" s="95"/>
      <c r="N200" s="95"/>
      <c r="O200" s="95"/>
      <c r="P200" s="95"/>
      <c r="AO200" s="101"/>
      <c r="AP200" s="101"/>
      <c r="AQ200" s="101"/>
      <c r="AX200" s="79"/>
      <c r="AY200" s="79"/>
      <c r="BA200" s="423"/>
      <c r="BZ200" s="63"/>
      <c r="CT200" s="121"/>
      <c r="CU200" s="121"/>
      <c r="CV200" s="880"/>
      <c r="CW200" s="881"/>
      <c r="CX200" s="880"/>
      <c r="CY200" s="881"/>
      <c r="CZ200" s="880"/>
      <c r="DA200" s="876"/>
      <c r="DB200" s="65"/>
      <c r="DC200" s="95"/>
      <c r="DD200" s="95"/>
      <c r="DE200" s="95"/>
      <c r="DF200" s="95"/>
      <c r="DG200" s="95"/>
      <c r="DH200" s="140"/>
      <c r="DI200" s="142"/>
      <c r="DJ200" s="95"/>
      <c r="DK200" s="144"/>
      <c r="DL200" s="144"/>
      <c r="DM200" s="66"/>
      <c r="DS200" s="79"/>
      <c r="DV200" s="66"/>
      <c r="DW200" s="66"/>
    </row>
    <row r="201" spans="2:127" s="62" customFormat="1" x14ac:dyDescent="0.25">
      <c r="B201" s="1024"/>
      <c r="C201" s="60"/>
      <c r="D201" s="61"/>
      <c r="E201" s="358"/>
      <c r="M201" s="95"/>
      <c r="N201" s="95"/>
      <c r="O201" s="95"/>
      <c r="P201" s="95"/>
      <c r="AO201" s="101"/>
      <c r="AP201" s="101"/>
      <c r="AQ201" s="101"/>
      <c r="AX201" s="79"/>
      <c r="AY201" s="79"/>
      <c r="BA201" s="423"/>
      <c r="BZ201" s="63"/>
      <c r="CT201" s="121"/>
      <c r="CU201" s="121"/>
      <c r="CV201" s="880"/>
      <c r="CW201" s="881"/>
      <c r="CX201" s="880"/>
      <c r="CY201" s="881"/>
      <c r="CZ201" s="880"/>
      <c r="DA201" s="876"/>
      <c r="DB201" s="65"/>
      <c r="DC201" s="95"/>
      <c r="DD201" s="95"/>
      <c r="DE201" s="95"/>
      <c r="DF201" s="95"/>
      <c r="DG201" s="95"/>
      <c r="DH201" s="140"/>
      <c r="DI201" s="142"/>
      <c r="DJ201" s="95"/>
      <c r="DK201" s="144"/>
      <c r="DL201" s="144"/>
      <c r="DM201" s="66"/>
      <c r="DS201" s="79"/>
      <c r="DV201" s="66"/>
      <c r="DW201" s="66"/>
    </row>
    <row r="202" spans="2:127" s="62" customFormat="1" x14ac:dyDescent="0.25">
      <c r="B202" s="1024"/>
      <c r="C202" s="60"/>
      <c r="D202" s="61"/>
      <c r="E202" s="358"/>
      <c r="M202" s="95"/>
      <c r="N202" s="95"/>
      <c r="O202" s="95"/>
      <c r="P202" s="95"/>
      <c r="AO202" s="101"/>
      <c r="AP202" s="101"/>
      <c r="AQ202" s="101"/>
      <c r="AX202" s="79"/>
      <c r="AY202" s="79"/>
      <c r="BA202" s="423"/>
      <c r="BZ202" s="63"/>
      <c r="CT202" s="121"/>
      <c r="CU202" s="121"/>
      <c r="CV202" s="880"/>
      <c r="CW202" s="881"/>
      <c r="CX202" s="880"/>
      <c r="CY202" s="881"/>
      <c r="CZ202" s="880"/>
      <c r="DA202" s="876"/>
      <c r="DB202" s="65"/>
      <c r="DC202" s="95"/>
      <c r="DD202" s="95"/>
      <c r="DE202" s="95"/>
      <c r="DF202" s="95"/>
      <c r="DG202" s="95"/>
      <c r="DH202" s="140"/>
      <c r="DI202" s="142"/>
      <c r="DJ202" s="95"/>
      <c r="DK202" s="145"/>
      <c r="DL202" s="95"/>
      <c r="DS202" s="79"/>
      <c r="DV202" s="136"/>
    </row>
    <row r="203" spans="2:127" s="62" customFormat="1" x14ac:dyDescent="0.25">
      <c r="B203" s="1024"/>
      <c r="C203" s="60"/>
      <c r="D203" s="61"/>
      <c r="E203" s="358"/>
      <c r="M203" s="95"/>
      <c r="N203" s="95"/>
      <c r="O203" s="95"/>
      <c r="P203" s="95"/>
      <c r="AO203" s="101"/>
      <c r="AP203" s="101"/>
      <c r="AQ203" s="101"/>
      <c r="AX203" s="79"/>
      <c r="AY203" s="79"/>
      <c r="BA203" s="423"/>
      <c r="BZ203" s="63"/>
      <c r="CT203" s="121"/>
      <c r="CU203" s="121"/>
      <c r="CV203" s="880"/>
      <c r="CW203" s="881"/>
      <c r="CX203" s="880"/>
      <c r="CY203" s="881"/>
      <c r="CZ203" s="880"/>
      <c r="DA203" s="876"/>
      <c r="DB203" s="65"/>
      <c r="DC203" s="95"/>
      <c r="DD203" s="95"/>
      <c r="DE203" s="95"/>
      <c r="DF203" s="95"/>
      <c r="DG203" s="95"/>
      <c r="DH203" s="140"/>
      <c r="DI203" s="142"/>
      <c r="DJ203" s="95"/>
      <c r="DK203" s="95"/>
      <c r="DL203" s="144"/>
      <c r="DS203" s="79"/>
      <c r="DW203" s="66"/>
    </row>
    <row r="204" spans="2:127" s="62" customFormat="1" x14ac:dyDescent="0.25">
      <c r="B204" s="1024"/>
      <c r="C204" s="60"/>
      <c r="D204" s="61"/>
      <c r="E204" s="358"/>
      <c r="M204" s="95"/>
      <c r="N204" s="95"/>
      <c r="O204" s="95"/>
      <c r="P204" s="95"/>
      <c r="AO204" s="101"/>
      <c r="AP204" s="101"/>
      <c r="AQ204" s="101"/>
      <c r="AX204" s="79"/>
      <c r="AY204" s="79"/>
      <c r="BA204" s="423"/>
      <c r="BZ204" s="63"/>
      <c r="CT204" s="121"/>
      <c r="CU204" s="121"/>
      <c r="CV204" s="880"/>
      <c r="CW204" s="881"/>
      <c r="CX204" s="880"/>
      <c r="CY204" s="881"/>
      <c r="CZ204" s="880"/>
      <c r="DA204" s="876"/>
      <c r="DB204" s="65"/>
      <c r="DC204" s="95"/>
      <c r="DD204" s="95"/>
      <c r="DE204" s="95"/>
      <c r="DF204" s="95"/>
      <c r="DG204" s="95"/>
      <c r="DH204" s="140"/>
      <c r="DI204" s="142"/>
      <c r="DJ204" s="95"/>
      <c r="DK204" s="145"/>
      <c r="DL204" s="95"/>
      <c r="DS204" s="79"/>
      <c r="DV204" s="136"/>
    </row>
    <row r="205" spans="2:127" s="62" customFormat="1" x14ac:dyDescent="0.25">
      <c r="B205" s="1024"/>
      <c r="C205" s="60"/>
      <c r="D205" s="61"/>
      <c r="E205" s="358"/>
      <c r="M205" s="95"/>
      <c r="N205" s="95"/>
      <c r="O205" s="95"/>
      <c r="P205" s="95"/>
      <c r="AO205" s="101"/>
      <c r="AP205" s="101"/>
      <c r="AQ205" s="101"/>
      <c r="AX205" s="79"/>
      <c r="AY205" s="79"/>
      <c r="BA205" s="423"/>
      <c r="BZ205" s="63"/>
      <c r="CT205" s="121"/>
      <c r="CU205" s="121"/>
      <c r="CV205" s="880"/>
      <c r="CW205" s="881"/>
      <c r="CX205" s="880"/>
      <c r="CY205" s="881"/>
      <c r="CZ205" s="880"/>
      <c r="DA205" s="876"/>
      <c r="DB205" s="65"/>
      <c r="DC205" s="95"/>
      <c r="DD205" s="95"/>
      <c r="DE205" s="95"/>
      <c r="DF205" s="95"/>
      <c r="DG205" s="95"/>
      <c r="DH205" s="140"/>
      <c r="DI205" s="142"/>
      <c r="DJ205" s="95"/>
      <c r="DK205" s="95"/>
      <c r="DL205" s="95"/>
      <c r="DS205" s="79"/>
    </row>
    <row r="206" spans="2:127" s="62" customFormat="1" x14ac:dyDescent="0.25">
      <c r="B206" s="1024"/>
      <c r="C206" s="60"/>
      <c r="D206" s="61"/>
      <c r="E206" s="358"/>
      <c r="M206" s="95"/>
      <c r="N206" s="95"/>
      <c r="O206" s="95"/>
      <c r="P206" s="95"/>
      <c r="AO206" s="101"/>
      <c r="AP206" s="101"/>
      <c r="AQ206" s="101"/>
      <c r="AX206" s="79"/>
      <c r="AY206" s="79"/>
      <c r="BA206" s="423"/>
      <c r="BZ206" s="63"/>
      <c r="CT206" s="64"/>
      <c r="CU206" s="64"/>
      <c r="CV206" s="877"/>
      <c r="CW206" s="878"/>
      <c r="CX206" s="877"/>
      <c r="CY206" s="878"/>
      <c r="CZ206" s="877"/>
      <c r="DA206" s="879"/>
      <c r="DB206" s="65"/>
      <c r="DC206" s="95"/>
      <c r="DD206" s="95"/>
      <c r="DE206" s="95"/>
      <c r="DF206" s="95"/>
      <c r="DG206" s="95"/>
      <c r="DH206" s="140"/>
      <c r="DI206" s="142"/>
      <c r="DJ206" s="95"/>
      <c r="DK206" s="95"/>
      <c r="DL206" s="95"/>
      <c r="DS206" s="79"/>
    </row>
    <row r="207" spans="2:127" s="62" customFormat="1" x14ac:dyDescent="0.25">
      <c r="B207" s="1024"/>
      <c r="C207" s="60"/>
      <c r="D207" s="61"/>
      <c r="E207" s="358"/>
      <c r="M207" s="95"/>
      <c r="N207" s="95"/>
      <c r="O207" s="95"/>
      <c r="P207" s="95"/>
      <c r="U207" s="79"/>
      <c r="V207" s="79"/>
      <c r="AO207" s="101"/>
      <c r="AP207" s="101"/>
      <c r="AQ207" s="101"/>
      <c r="AX207" s="79"/>
      <c r="AY207" s="79"/>
      <c r="BA207" s="423"/>
      <c r="BZ207" s="63"/>
      <c r="CT207" s="64"/>
      <c r="CU207" s="64"/>
      <c r="CV207" s="877"/>
      <c r="CW207" s="878"/>
      <c r="CX207" s="877"/>
      <c r="CY207" s="878"/>
      <c r="CZ207" s="877"/>
      <c r="DA207" s="879"/>
      <c r="DB207" s="65"/>
      <c r="DC207" s="95"/>
      <c r="DD207" s="95"/>
      <c r="DE207" s="95"/>
      <c r="DF207" s="95"/>
      <c r="DG207" s="95"/>
      <c r="DH207" s="140"/>
      <c r="DI207" s="142"/>
      <c r="DJ207" s="95"/>
      <c r="DK207" s="95"/>
      <c r="DL207" s="95"/>
      <c r="DS207" s="79"/>
    </row>
    <row r="208" spans="2:127" s="62" customFormat="1" x14ac:dyDescent="0.25">
      <c r="B208" s="1024"/>
      <c r="C208" s="60"/>
      <c r="D208" s="61"/>
      <c r="E208" s="358"/>
      <c r="M208" s="95"/>
      <c r="N208" s="95"/>
      <c r="O208" s="95"/>
      <c r="P208" s="95"/>
      <c r="U208" s="79"/>
      <c r="V208" s="79"/>
      <c r="AO208" s="101"/>
      <c r="AP208" s="101"/>
      <c r="AQ208" s="101"/>
      <c r="AX208" s="79"/>
      <c r="AY208" s="79"/>
      <c r="BA208" s="423"/>
      <c r="BZ208" s="63"/>
      <c r="CT208" s="64"/>
      <c r="CU208" s="64"/>
      <c r="CV208" s="877"/>
      <c r="CW208" s="878"/>
      <c r="CX208" s="877"/>
      <c r="CY208" s="878"/>
      <c r="CZ208" s="877"/>
      <c r="DA208" s="879"/>
      <c r="DB208" s="65"/>
      <c r="DC208" s="95"/>
      <c r="DD208" s="95"/>
      <c r="DE208" s="95"/>
      <c r="DF208" s="95"/>
      <c r="DG208" s="95"/>
      <c r="DH208" s="140"/>
      <c r="DI208" s="142"/>
      <c r="DJ208" s="95"/>
      <c r="DK208" s="95"/>
      <c r="DL208" s="95"/>
      <c r="DS208" s="79"/>
    </row>
    <row r="209" spans="100:128" x14ac:dyDescent="0.25">
      <c r="CV209" s="877"/>
      <c r="CW209" s="878"/>
      <c r="CX209" s="877"/>
      <c r="CY209" s="878"/>
      <c r="CZ209" s="877"/>
      <c r="DA209" s="879"/>
      <c r="DB209" s="65"/>
      <c r="DC209" s="95"/>
      <c r="DD209" s="95"/>
      <c r="DE209" s="95"/>
      <c r="DF209" s="95"/>
      <c r="DG209" s="95"/>
      <c r="DH209" s="140"/>
      <c r="DI209" s="142"/>
      <c r="DJ209" s="95"/>
      <c r="DK209" s="95"/>
      <c r="DL209" s="95"/>
      <c r="DM209" s="62"/>
      <c r="DP209" s="62"/>
      <c r="DQ209" s="62"/>
      <c r="DR209" s="62"/>
      <c r="DS209" s="79"/>
      <c r="DT209" s="62"/>
      <c r="DU209" s="62"/>
      <c r="DV209" s="62"/>
      <c r="DW209" s="62"/>
      <c r="DX209" s="62"/>
    </row>
    <row r="210" spans="100:128" x14ac:dyDescent="0.25">
      <c r="CV210" s="877"/>
      <c r="CW210" s="878"/>
      <c r="CX210" s="877"/>
      <c r="CY210" s="878"/>
      <c r="CZ210" s="877"/>
      <c r="DA210" s="879"/>
      <c r="DB210" s="65"/>
      <c r="DC210" s="95"/>
      <c r="DD210" s="95"/>
      <c r="DE210" s="95"/>
      <c r="DF210" s="95"/>
      <c r="DG210" s="95"/>
      <c r="DH210" s="140"/>
      <c r="DI210" s="142"/>
      <c r="DJ210" s="95"/>
      <c r="DK210" s="95"/>
      <c r="DL210" s="95"/>
      <c r="DM210" s="62"/>
      <c r="DP210" s="62"/>
      <c r="DQ210" s="62"/>
      <c r="DR210" s="62"/>
      <c r="DS210" s="79"/>
      <c r="DT210" s="62"/>
      <c r="DU210" s="62"/>
      <c r="DV210" s="62"/>
      <c r="DW210" s="62"/>
      <c r="DX210" s="62"/>
    </row>
    <row r="211" spans="100:128" x14ac:dyDescent="0.25">
      <c r="CV211" s="877"/>
      <c r="CW211" s="878"/>
      <c r="CX211" s="877"/>
      <c r="CY211" s="878"/>
      <c r="CZ211" s="877"/>
      <c r="DA211" s="879"/>
      <c r="DB211" s="65"/>
      <c r="DC211" s="95"/>
      <c r="DD211" s="95"/>
      <c r="DE211" s="95"/>
      <c r="DF211" s="95"/>
      <c r="DG211" s="95"/>
      <c r="DH211" s="140"/>
      <c r="DI211" s="142"/>
      <c r="DJ211" s="95"/>
      <c r="DK211" s="95"/>
      <c r="DL211" s="95"/>
      <c r="DM211" s="62"/>
      <c r="DP211" s="62"/>
      <c r="DQ211" s="62"/>
      <c r="DR211" s="62"/>
      <c r="DS211" s="79"/>
      <c r="DT211" s="62"/>
      <c r="DU211" s="62"/>
      <c r="DV211" s="62"/>
      <c r="DW211" s="62"/>
      <c r="DX211" s="62"/>
    </row>
    <row r="212" spans="100:128" x14ac:dyDescent="0.25">
      <c r="CV212" s="877"/>
      <c r="CW212" s="878"/>
      <c r="CX212" s="877"/>
      <c r="CY212" s="878"/>
      <c r="CZ212" s="877"/>
      <c r="DA212" s="879"/>
      <c r="DB212" s="65"/>
      <c r="DC212" s="95"/>
      <c r="DD212" s="95"/>
      <c r="DE212" s="95"/>
      <c r="DF212" s="95"/>
      <c r="DG212" s="95"/>
      <c r="DH212" s="140"/>
      <c r="DI212" s="142"/>
      <c r="DJ212" s="95"/>
      <c r="DK212" s="95"/>
      <c r="DL212" s="95"/>
      <c r="DM212" s="62"/>
      <c r="DP212" s="62"/>
      <c r="DQ212" s="62"/>
      <c r="DR212" s="62"/>
      <c r="DS212" s="79"/>
      <c r="DT212" s="62"/>
      <c r="DU212" s="62"/>
      <c r="DV212" s="62"/>
      <c r="DW212" s="62"/>
      <c r="DX212" s="62"/>
    </row>
    <row r="213" spans="100:128" x14ac:dyDescent="0.25">
      <c r="CV213" s="877"/>
      <c r="CW213" s="878"/>
      <c r="CX213" s="877"/>
      <c r="CY213" s="878"/>
      <c r="CZ213" s="877"/>
      <c r="DA213" s="879"/>
      <c r="DB213" s="65"/>
      <c r="DC213" s="95"/>
      <c r="DD213" s="95"/>
      <c r="DE213" s="95"/>
      <c r="DF213" s="95"/>
      <c r="DG213" s="95"/>
      <c r="DH213" s="140"/>
      <c r="DI213" s="142"/>
      <c r="DJ213" s="95"/>
      <c r="DK213" s="95"/>
      <c r="DL213" s="95"/>
      <c r="DM213" s="62"/>
      <c r="DP213" s="62"/>
      <c r="DQ213" s="62"/>
      <c r="DR213" s="62"/>
      <c r="DS213" s="79"/>
      <c r="DT213" s="62"/>
      <c r="DU213" s="62"/>
      <c r="DV213" s="62"/>
      <c r="DW213" s="62"/>
      <c r="DX213" s="62"/>
    </row>
    <row r="214" spans="100:128" x14ac:dyDescent="0.25">
      <c r="CV214" s="877"/>
      <c r="CW214" s="878"/>
      <c r="CX214" s="877"/>
      <c r="CY214" s="878"/>
      <c r="CZ214" s="877"/>
      <c r="DA214" s="879"/>
      <c r="DB214" s="65"/>
      <c r="DC214" s="95"/>
      <c r="DD214" s="95"/>
      <c r="DE214" s="95"/>
      <c r="DF214" s="95"/>
      <c r="DG214" s="95"/>
      <c r="DH214" s="140"/>
      <c r="DI214" s="142"/>
      <c r="DJ214" s="95"/>
      <c r="DK214" s="95"/>
      <c r="DL214" s="95"/>
      <c r="DM214" s="62"/>
      <c r="DP214" s="62"/>
      <c r="DQ214" s="62"/>
      <c r="DR214" s="62"/>
      <c r="DS214" s="79"/>
      <c r="DT214" s="62"/>
      <c r="DU214" s="62"/>
      <c r="DV214" s="62"/>
      <c r="DW214" s="62"/>
      <c r="DX214" s="62"/>
    </row>
    <row r="215" spans="100:128" x14ac:dyDescent="0.25">
      <c r="CV215" s="877"/>
      <c r="CW215" s="878"/>
      <c r="CX215" s="877"/>
      <c r="CY215" s="878"/>
      <c r="CZ215" s="877"/>
      <c r="DA215" s="879"/>
      <c r="DB215" s="65"/>
      <c r="DC215" s="95"/>
      <c r="DD215" s="95"/>
      <c r="DE215" s="95"/>
      <c r="DF215" s="95"/>
      <c r="DG215" s="95"/>
      <c r="DH215" s="140"/>
      <c r="DI215" s="142"/>
      <c r="DJ215" s="137"/>
      <c r="DK215" s="95"/>
      <c r="DL215" s="95"/>
      <c r="DM215" s="62"/>
      <c r="DP215" s="62"/>
      <c r="DQ215" s="62"/>
      <c r="DR215" s="62"/>
      <c r="DS215" s="79"/>
      <c r="DT215" s="62"/>
      <c r="DU215" s="81"/>
      <c r="DV215" s="62"/>
      <c r="DW215" s="62"/>
      <c r="DX215" s="62"/>
    </row>
    <row r="216" spans="100:128" x14ac:dyDescent="0.25">
      <c r="CV216" s="877"/>
      <c r="CW216" s="878"/>
      <c r="CX216" s="877"/>
      <c r="CY216" s="878"/>
      <c r="CZ216" s="877"/>
      <c r="DA216" s="879"/>
      <c r="DB216" s="65"/>
      <c r="DC216" s="95"/>
      <c r="DD216" s="95"/>
      <c r="DE216" s="95"/>
      <c r="DF216" s="95"/>
      <c r="DG216" s="95"/>
      <c r="DH216" s="140"/>
      <c r="DI216" s="142"/>
      <c r="DJ216" s="137"/>
      <c r="DK216" s="95"/>
      <c r="DL216" s="95"/>
      <c r="DM216" s="62"/>
      <c r="DP216" s="62"/>
      <c r="DQ216" s="62"/>
      <c r="DR216" s="62"/>
      <c r="DS216" s="79"/>
      <c r="DT216" s="62"/>
      <c r="DU216" s="81"/>
      <c r="DV216" s="62"/>
      <c r="DW216" s="62"/>
      <c r="DX216" s="62"/>
    </row>
    <row r="217" spans="100:128" x14ac:dyDescent="0.25">
      <c r="CV217" s="877"/>
      <c r="CW217" s="878"/>
      <c r="CX217" s="877"/>
      <c r="CY217" s="878"/>
      <c r="CZ217" s="877"/>
      <c r="DA217" s="879"/>
      <c r="DB217" s="65"/>
      <c r="DC217" s="95"/>
      <c r="DD217" s="95"/>
      <c r="DE217" s="95"/>
      <c r="DF217" s="95"/>
      <c r="DG217" s="95"/>
      <c r="DH217" s="140"/>
      <c r="DI217" s="142"/>
      <c r="DJ217" s="137"/>
      <c r="DK217" s="95"/>
      <c r="DL217" s="95"/>
      <c r="DM217" s="62"/>
      <c r="DP217" s="62"/>
      <c r="DQ217" s="62"/>
      <c r="DR217" s="62"/>
      <c r="DS217" s="79"/>
      <c r="DT217" s="62"/>
      <c r="DU217" s="81"/>
      <c r="DV217" s="62"/>
      <c r="DW217" s="62"/>
      <c r="DX217" s="62"/>
    </row>
    <row r="218" spans="100:128" x14ac:dyDescent="0.25">
      <c r="CV218" s="877"/>
      <c r="CW218" s="878"/>
      <c r="CX218" s="877"/>
      <c r="CY218" s="878"/>
      <c r="CZ218" s="877"/>
      <c r="DA218" s="879"/>
      <c r="DB218" s="65"/>
      <c r="DC218" s="140"/>
      <c r="DD218" s="95"/>
      <c r="DE218" s="95"/>
      <c r="DF218" s="95"/>
      <c r="DG218" s="95"/>
      <c r="DH218" s="140"/>
      <c r="DI218" s="142"/>
      <c r="DJ218" s="95"/>
      <c r="DK218" s="95"/>
      <c r="DL218" s="95"/>
      <c r="DM218" s="62"/>
      <c r="DP218" s="62"/>
      <c r="DQ218" s="62"/>
      <c r="DR218" s="62"/>
      <c r="DS218" s="79"/>
      <c r="DT218" s="62"/>
      <c r="DU218" s="62"/>
      <c r="DV218" s="62"/>
      <c r="DW218" s="62"/>
      <c r="DX218" s="62"/>
    </row>
    <row r="219" spans="100:128" x14ac:dyDescent="0.25">
      <c r="CV219" s="877"/>
      <c r="CW219" s="878"/>
      <c r="CX219" s="877"/>
      <c r="CY219" s="878"/>
      <c r="CZ219" s="877"/>
      <c r="DA219" s="879"/>
      <c r="DB219" s="65"/>
      <c r="DC219" s="140"/>
      <c r="DD219" s="95"/>
      <c r="DE219" s="95"/>
      <c r="DF219" s="95"/>
      <c r="DG219" s="95"/>
      <c r="DH219" s="140"/>
      <c r="DI219" s="142"/>
      <c r="DJ219" s="95"/>
      <c r="DK219" s="95"/>
      <c r="DL219" s="95"/>
      <c r="DM219" s="62"/>
      <c r="DP219" s="62"/>
      <c r="DQ219" s="62"/>
      <c r="DR219" s="62"/>
      <c r="DS219" s="79"/>
      <c r="DT219" s="62"/>
      <c r="DU219" s="62"/>
      <c r="DV219" s="62"/>
      <c r="DW219" s="62"/>
      <c r="DX219" s="62"/>
    </row>
    <row r="220" spans="100:128" x14ac:dyDescent="0.25">
      <c r="CV220" s="877"/>
      <c r="CW220" s="878"/>
      <c r="CX220" s="877"/>
      <c r="CY220" s="878"/>
      <c r="CZ220" s="877"/>
      <c r="DA220" s="879"/>
      <c r="DB220" s="65"/>
      <c r="DC220" s="140"/>
      <c r="DD220" s="95"/>
      <c r="DE220" s="95"/>
      <c r="DF220" s="95"/>
      <c r="DG220" s="95"/>
      <c r="DH220" s="140"/>
      <c r="DI220" s="142"/>
      <c r="DJ220" s="145"/>
      <c r="DK220" s="95"/>
      <c r="DL220" s="95"/>
      <c r="DM220" s="62"/>
      <c r="DP220" s="62"/>
      <c r="DQ220" s="62"/>
      <c r="DR220" s="62"/>
      <c r="DS220" s="79"/>
      <c r="DT220" s="62"/>
      <c r="DU220" s="136"/>
      <c r="DV220" s="62"/>
      <c r="DW220" s="62"/>
      <c r="DX220" s="62"/>
    </row>
    <row r="221" spans="100:128" x14ac:dyDescent="0.25">
      <c r="CV221" s="877"/>
      <c r="CW221" s="878"/>
      <c r="CX221" s="877"/>
      <c r="CY221" s="878"/>
      <c r="CZ221" s="877"/>
      <c r="DA221" s="879"/>
      <c r="DB221" s="65"/>
      <c r="DC221" s="140"/>
      <c r="DD221" s="95"/>
      <c r="DE221" s="95"/>
      <c r="DF221" s="95"/>
      <c r="DG221" s="95"/>
      <c r="DH221" s="140"/>
      <c r="DI221" s="142"/>
      <c r="DJ221" s="145"/>
      <c r="DK221" s="95"/>
      <c r="DL221" s="95"/>
      <c r="DM221" s="62"/>
      <c r="DP221" s="62"/>
      <c r="DQ221" s="62"/>
      <c r="DR221" s="62"/>
      <c r="DS221" s="79"/>
      <c r="DT221" s="62"/>
      <c r="DU221" s="136"/>
      <c r="DV221" s="62"/>
      <c r="DW221" s="62"/>
      <c r="DX221" s="62"/>
    </row>
    <row r="222" spans="100:128" x14ac:dyDescent="0.25">
      <c r="DJ222" s="853"/>
      <c r="DU222" s="854"/>
    </row>
    <row r="223" spans="100:128" x14ac:dyDescent="0.25">
      <c r="DJ223" s="814"/>
      <c r="DU223" s="819"/>
    </row>
  </sheetData>
  <autoFilter ref="A20:DW221"/>
  <mergeCells count="72">
    <mergeCell ref="DA144:DA145"/>
    <mergeCell ref="CY136:CY148"/>
    <mergeCell ref="CV18:CW18"/>
    <mergeCell ref="CV19:CW19"/>
    <mergeCell ref="CW24:CW37"/>
    <mergeCell ref="CW44:CW58"/>
    <mergeCell ref="CW71:CW129"/>
    <mergeCell ref="CW136:CW148"/>
    <mergeCell ref="DA130:DA132"/>
    <mergeCell ref="DA124:DA128"/>
    <mergeCell ref="DA121:DA122"/>
    <mergeCell ref="DA115:DA117"/>
    <mergeCell ref="DA109:DA113"/>
    <mergeCell ref="DA80:DA81"/>
    <mergeCell ref="CY71:CY129"/>
    <mergeCell ref="DA25:DA27"/>
    <mergeCell ref="DA83:DA91"/>
    <mergeCell ref="DA93:DA100"/>
    <mergeCell ref="DA106:DA107"/>
    <mergeCell ref="DA102:DA104"/>
    <mergeCell ref="DA72:DA78"/>
    <mergeCell ref="F18:F19"/>
    <mergeCell ref="AG18:AG19"/>
    <mergeCell ref="AK18:AK19"/>
    <mergeCell ref="BN18:BN19"/>
    <mergeCell ref="CA18:CA19"/>
    <mergeCell ref="BA18:BA19"/>
    <mergeCell ref="BO18:BZ19"/>
    <mergeCell ref="G18:AD18"/>
    <mergeCell ref="AC19:AD19"/>
    <mergeCell ref="G19:H19"/>
    <mergeCell ref="I19:J19"/>
    <mergeCell ref="K19:L19"/>
    <mergeCell ref="M19:N19"/>
    <mergeCell ref="O19:P19"/>
    <mergeCell ref="Q19:R19"/>
    <mergeCell ref="Y19:Z19"/>
    <mergeCell ref="G185:AD185"/>
    <mergeCell ref="AE185:AF185"/>
    <mergeCell ref="AO185:AZ185"/>
    <mergeCell ref="S19:T19"/>
    <mergeCell ref="U19:V19"/>
    <mergeCell ref="W19:X19"/>
    <mergeCell ref="AA19:AB19"/>
    <mergeCell ref="BB185:BM185"/>
    <mergeCell ref="AE18:AF19"/>
    <mergeCell ref="BB18:BM19"/>
    <mergeCell ref="AH18:AH20"/>
    <mergeCell ref="AO18:AZ19"/>
    <mergeCell ref="AL18:AL20"/>
    <mergeCell ref="AM18:AM20"/>
    <mergeCell ref="AN18:AN19"/>
    <mergeCell ref="AI18:AI19"/>
    <mergeCell ref="AJ18:AJ20"/>
    <mergeCell ref="CY44:CY58"/>
    <mergeCell ref="CY24:CY37"/>
    <mergeCell ref="CX19:CY19"/>
    <mergeCell ref="DN15:DW15"/>
    <mergeCell ref="DC15:DL15"/>
    <mergeCell ref="CV16:DA16"/>
    <mergeCell ref="CX18:DA18"/>
    <mergeCell ref="DA31:DA36"/>
    <mergeCell ref="DA38:DA39"/>
    <mergeCell ref="BO185:BZ185"/>
    <mergeCell ref="CB185:CM185"/>
    <mergeCell ref="CS18:CS19"/>
    <mergeCell ref="CR18:CR19"/>
    <mergeCell ref="CQ18:CQ19"/>
    <mergeCell ref="CP18:CP19"/>
    <mergeCell ref="CN18:CN19"/>
    <mergeCell ref="CB18:CM19"/>
    <mergeCell ref="CO18:CO19"/>
  </mergeCells>
  <conditionalFormatting sqref="BN165">
    <cfRule type="iconSet" priority="111">
      <iconSet reverse="1">
        <cfvo type="percent" val="0"/>
        <cfvo type="formula" val="#REF!*0.8"/>
        <cfvo type="formula" val="#REF!*0.9"/>
      </iconSet>
    </cfRule>
  </conditionalFormatting>
  <conditionalFormatting sqref="BN97">
    <cfRule type="iconSet" priority="23">
      <iconSet reverse="1">
        <cfvo type="percent" val="0"/>
        <cfvo type="formula" val="#REF!*0.8"/>
        <cfvo type="formula" val="#REF!*0.9"/>
      </iconSet>
    </cfRule>
  </conditionalFormatting>
  <conditionalFormatting sqref="BN87">
    <cfRule type="iconSet" priority="21">
      <iconSet reverse="1">
        <cfvo type="percent" val="0"/>
        <cfvo type="formula" val="#REF!*0.8"/>
        <cfvo type="formula" val="#REF!*0.9"/>
      </iconSet>
    </cfRule>
  </conditionalFormatting>
  <conditionalFormatting sqref="BA54">
    <cfRule type="iconSet" priority="18">
      <iconSet reverse="1">
        <cfvo type="percent" val="0"/>
        <cfvo type="formula" val="#REF!*0.8"/>
        <cfvo type="formula" val="#REF!*0.9"/>
      </iconSet>
    </cfRule>
  </conditionalFormatting>
  <conditionalFormatting sqref="BN54">
    <cfRule type="iconSet" priority="17">
      <iconSet reverse="1">
        <cfvo type="percent" val="0"/>
        <cfvo type="formula" val="#REF!*0.8"/>
        <cfvo type="formula" val="#REF!*0.9"/>
      </iconSet>
    </cfRule>
  </conditionalFormatting>
  <conditionalFormatting sqref="CA54">
    <cfRule type="iconSet" priority="16">
      <iconSet reverse="1">
        <cfvo type="percent" val="0"/>
        <cfvo type="formula" val="#REF!*0.8"/>
        <cfvo type="formula" val="#REF!*0.9"/>
      </iconSet>
    </cfRule>
  </conditionalFormatting>
  <conditionalFormatting sqref="CN54">
    <cfRule type="iconSet" priority="15">
      <iconSet reverse="1">
        <cfvo type="percent" val="0"/>
        <cfvo type="formula" val="#REF!*0.8"/>
        <cfvo type="formula" val="#REF!*0.9"/>
      </iconSet>
    </cfRule>
  </conditionalFormatting>
  <conditionalFormatting sqref="BA63">
    <cfRule type="iconSet" priority="14">
      <iconSet reverse="1">
        <cfvo type="percent" val="0"/>
        <cfvo type="formula" val="#REF!*0.8"/>
        <cfvo type="formula" val="#REF!*0.9"/>
      </iconSet>
    </cfRule>
  </conditionalFormatting>
  <conditionalFormatting sqref="BA130:BA132 BA124:BA128 BA121:BA122 BA119 BA115:BA117 BA109:BA113 BA106:BA107 BA102:BA104 BA93:BA100 BA83:BA91 BA80:BA81 BA72:BA78 BA68:BA69 BA64:BA66">
    <cfRule type="iconSet" priority="13">
      <iconSet reverse="1">
        <cfvo type="percent" val="0"/>
        <cfvo type="formula" val="#REF!*0.8"/>
        <cfvo type="formula" val="#REF!*0.9"/>
      </iconSet>
    </cfRule>
  </conditionalFormatting>
  <conditionalFormatting sqref="BN63">
    <cfRule type="iconSet" priority="12">
      <iconSet reverse="1">
        <cfvo type="percent" val="0"/>
        <cfvo type="formula" val="#REF!*0.8"/>
        <cfvo type="formula" val="#REF!*0.9"/>
      </iconSet>
    </cfRule>
  </conditionalFormatting>
  <conditionalFormatting sqref="AT178:CN182 AK178:AR182">
    <cfRule type="cellIs" dxfId="6" priority="11" operator="equal">
      <formula>0</formula>
    </cfRule>
  </conditionalFormatting>
  <conditionalFormatting sqref="AK183:AR183 AT183:CN183">
    <cfRule type="cellIs" dxfId="5" priority="10" operator="equal">
      <formula>0</formula>
    </cfRule>
  </conditionalFormatting>
  <conditionalFormatting sqref="BA133">
    <cfRule type="iconSet" priority="8">
      <iconSet reverse="1">
        <cfvo type="percent" val="0"/>
        <cfvo type="formula" val="#REF!*0.8"/>
        <cfvo type="formula" val="#REF!*0.9"/>
      </iconSet>
    </cfRule>
  </conditionalFormatting>
  <conditionalFormatting sqref="AI179">
    <cfRule type="cellIs" dxfId="4" priority="7" operator="equal">
      <formula>0</formula>
    </cfRule>
  </conditionalFormatting>
  <conditionalFormatting sqref="AI181:AI182">
    <cfRule type="cellIs" dxfId="3" priority="6" operator="equal">
      <formula>0</formula>
    </cfRule>
  </conditionalFormatting>
  <conditionalFormatting sqref="AE181:AF182">
    <cfRule type="cellIs" dxfId="2" priority="5" operator="equal">
      <formula>0</formula>
    </cfRule>
  </conditionalFormatting>
  <conditionalFormatting sqref="AS178:AS182">
    <cfRule type="cellIs" dxfId="1" priority="4" operator="equal">
      <formula>0</formula>
    </cfRule>
  </conditionalFormatting>
  <conditionalFormatting sqref="AS183">
    <cfRule type="cellIs" dxfId="0" priority="3" operator="equal">
      <formula>0</formula>
    </cfRule>
  </conditionalFormatting>
  <conditionalFormatting sqref="BA136">
    <cfRule type="iconSet" priority="1">
      <iconSet reverse="1">
        <cfvo type="percent" val="0"/>
        <cfvo type="formula" val="#REF!*0.8"/>
        <cfvo type="formula" val="#REF!*0.9"/>
      </iconSet>
    </cfRule>
  </conditionalFormatting>
  <printOptions horizontalCentered="1" verticalCentered="1"/>
  <pageMargins left="1.0236220472440944" right="0.23622047244094491" top="0.74803149606299213" bottom="0.74803149606299213" header="0.31496062992125984" footer="0.31496062992125984"/>
  <pageSetup paperSize="5" scale="46" fitToWidth="3" fitToHeight="6" orientation="landscape" horizontalDpi="300" verticalDpi="300" r:id="rId1"/>
  <rowBreaks count="6" manualBreakCount="6">
    <brk id="59" min="2" max="98" man="1"/>
    <brk id="106" min="2" max="98" man="1"/>
    <brk id="149" min="2" max="98" man="1"/>
    <brk id="165" min="2" max="98" man="1"/>
    <brk id="183" min="2" max="98" man="1"/>
    <brk id="195" min="2" max="98" man="1"/>
  </rowBreaks>
  <colBreaks count="2" manualBreakCount="2">
    <brk id="37" min="6" max="195" man="1"/>
    <brk id="79" min="6" max="19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BB224"/>
  <sheetViews>
    <sheetView showGridLines="0" workbookViewId="0">
      <pane ySplit="17" topLeftCell="A204" activePane="bottomLeft" state="frozen"/>
      <selection pane="bottomLeft" activeCell="A26" sqref="A26"/>
    </sheetView>
  </sheetViews>
  <sheetFormatPr baseColWidth="10" defaultRowHeight="15" x14ac:dyDescent="0.25"/>
  <cols>
    <col min="1" max="1" width="19.28515625" style="996" customWidth="1"/>
    <col min="2" max="2" width="2.85546875" style="763" customWidth="1"/>
    <col min="3" max="5" width="2.7109375" style="763" customWidth="1"/>
    <col min="6" max="6" width="2.85546875" style="763" customWidth="1"/>
    <col min="7" max="9" width="2.7109375" style="763" customWidth="1"/>
    <col min="10" max="10" width="2.42578125" style="763" customWidth="1"/>
    <col min="11" max="11" width="0.28515625" style="763" customWidth="1"/>
    <col min="12" max="12" width="1" style="763" customWidth="1"/>
    <col min="13" max="13" width="1.5703125" style="763" customWidth="1"/>
    <col min="14" max="26" width="2.7109375" style="763" customWidth="1"/>
    <col min="27" max="27" width="2.42578125" style="763" customWidth="1"/>
    <col min="28" max="28" width="0.28515625" style="763" customWidth="1"/>
    <col min="29" max="29" width="1.85546875" style="763" customWidth="1"/>
    <col min="30" max="30" width="0.85546875" style="763" customWidth="1"/>
    <col min="31" max="34" width="2.7109375" style="763" customWidth="1"/>
    <col min="35" max="35" width="3.28515625" style="763" customWidth="1"/>
    <col min="36" max="36" width="3.140625" style="763" customWidth="1"/>
    <col min="37" max="38" width="2.7109375" style="763" customWidth="1"/>
    <col min="39" max="40" width="0.85546875" style="763" customWidth="1"/>
    <col min="41" max="41" width="1" style="763" customWidth="1"/>
    <col min="42" max="54" width="17.140625" style="763" customWidth="1"/>
    <col min="55" max="55" width="0.5703125" style="763" customWidth="1"/>
    <col min="56" max="16384" width="11.42578125" style="763"/>
  </cols>
  <sheetData>
    <row r="1" spans="2:54" ht="4.3499999999999996" customHeight="1" x14ac:dyDescent="0.25"/>
    <row r="2" spans="2:54" ht="4.3499999999999996" customHeight="1" x14ac:dyDescent="0.25">
      <c r="B2" s="1502"/>
      <c r="C2" s="1502"/>
      <c r="D2" s="1502"/>
      <c r="E2" s="1502"/>
      <c r="F2" s="1502"/>
      <c r="G2" s="1502"/>
      <c r="H2" s="1502"/>
      <c r="I2" s="1502"/>
      <c r="J2" s="1502"/>
    </row>
    <row r="3" spans="2:54" ht="14.1" customHeight="1" x14ac:dyDescent="0.25">
      <c r="B3" s="1502"/>
      <c r="C3" s="1502"/>
      <c r="D3" s="1502"/>
      <c r="E3" s="1502"/>
      <c r="F3" s="1502"/>
      <c r="G3" s="1502"/>
      <c r="H3" s="1502"/>
      <c r="I3" s="1502"/>
      <c r="J3" s="1502"/>
      <c r="M3" s="1514" t="s">
        <v>693</v>
      </c>
      <c r="N3" s="1502"/>
      <c r="O3" s="1502"/>
      <c r="P3" s="1502"/>
      <c r="Q3" s="1502"/>
      <c r="R3" s="1502"/>
      <c r="S3" s="1502"/>
      <c r="T3" s="1502"/>
      <c r="U3" s="1502"/>
      <c r="V3" s="1502"/>
      <c r="W3" s="1502"/>
      <c r="X3" s="1502"/>
      <c r="Y3" s="1502"/>
      <c r="Z3" s="1502"/>
      <c r="AA3" s="1502"/>
      <c r="AD3" s="1515" t="s">
        <v>694</v>
      </c>
      <c r="AE3" s="1502"/>
      <c r="AF3" s="1502"/>
      <c r="AG3" s="1502"/>
      <c r="AH3" s="1502"/>
      <c r="AI3" s="1502"/>
      <c r="AJ3" s="1502"/>
      <c r="AK3" s="1502"/>
      <c r="AL3" s="1502"/>
      <c r="AM3" s="1502"/>
      <c r="AO3" s="1516" t="s">
        <v>820</v>
      </c>
      <c r="AP3" s="1502"/>
      <c r="AQ3" s="1502"/>
      <c r="AR3" s="1502"/>
      <c r="AS3" s="1502"/>
    </row>
    <row r="4" spans="2:54" ht="7.15" customHeight="1" x14ac:dyDescent="0.25">
      <c r="B4" s="1502"/>
      <c r="C4" s="1502"/>
      <c r="D4" s="1502"/>
      <c r="E4" s="1502"/>
      <c r="F4" s="1502"/>
      <c r="G4" s="1502"/>
      <c r="H4" s="1502"/>
      <c r="I4" s="1502"/>
      <c r="J4" s="1502"/>
      <c r="M4" s="1502"/>
      <c r="N4" s="1502"/>
      <c r="O4" s="1502"/>
      <c r="P4" s="1502"/>
      <c r="Q4" s="1502"/>
      <c r="R4" s="1502"/>
      <c r="S4" s="1502"/>
      <c r="T4" s="1502"/>
      <c r="U4" s="1502"/>
      <c r="V4" s="1502"/>
      <c r="W4" s="1502"/>
      <c r="X4" s="1502"/>
      <c r="Y4" s="1502"/>
      <c r="Z4" s="1502"/>
      <c r="AA4" s="1502"/>
    </row>
    <row r="5" spans="2:54" ht="28.35" customHeight="1" x14ac:dyDescent="0.25">
      <c r="B5" s="1502"/>
      <c r="C5" s="1502"/>
      <c r="D5" s="1502"/>
      <c r="E5" s="1502"/>
      <c r="F5" s="1502"/>
      <c r="G5" s="1502"/>
      <c r="H5" s="1502"/>
      <c r="I5" s="1502"/>
      <c r="J5" s="1502"/>
      <c r="M5" s="1502"/>
      <c r="N5" s="1502"/>
      <c r="O5" s="1502"/>
      <c r="P5" s="1502"/>
      <c r="Q5" s="1502"/>
      <c r="R5" s="1502"/>
      <c r="S5" s="1502"/>
      <c r="T5" s="1502"/>
      <c r="U5" s="1502"/>
      <c r="V5" s="1502"/>
      <c r="W5" s="1502"/>
      <c r="X5" s="1502"/>
      <c r="Y5" s="1502"/>
      <c r="Z5" s="1502"/>
      <c r="AA5" s="1502"/>
      <c r="AD5" s="1517" t="s">
        <v>695</v>
      </c>
      <c r="AE5" s="1502"/>
      <c r="AF5" s="1502"/>
      <c r="AG5" s="1502"/>
      <c r="AH5" s="1502"/>
      <c r="AI5" s="1502"/>
      <c r="AJ5" s="1502"/>
      <c r="AK5" s="1502"/>
      <c r="AL5" s="1502"/>
      <c r="AM5" s="1502"/>
      <c r="AO5" s="1518" t="s">
        <v>696</v>
      </c>
      <c r="AP5" s="1502"/>
      <c r="AQ5" s="1502"/>
      <c r="AR5" s="1502"/>
      <c r="AS5" s="1502"/>
    </row>
    <row r="6" spans="2:54" ht="2.85" customHeight="1" x14ac:dyDescent="0.25">
      <c r="B6" s="1502"/>
      <c r="C6" s="1502"/>
      <c r="D6" s="1502"/>
      <c r="E6" s="1502"/>
      <c r="F6" s="1502"/>
      <c r="G6" s="1502"/>
      <c r="H6" s="1502"/>
      <c r="I6" s="1502"/>
      <c r="J6" s="1502"/>
      <c r="AD6" s="1502"/>
      <c r="AE6" s="1502"/>
      <c r="AF6" s="1502"/>
      <c r="AG6" s="1502"/>
      <c r="AH6" s="1502"/>
      <c r="AI6" s="1502"/>
      <c r="AJ6" s="1502"/>
      <c r="AK6" s="1502"/>
      <c r="AL6" s="1502"/>
      <c r="AM6" s="1502"/>
      <c r="AO6" s="1502"/>
      <c r="AP6" s="1502"/>
      <c r="AQ6" s="1502"/>
      <c r="AR6" s="1502"/>
      <c r="AS6" s="1502"/>
    </row>
    <row r="7" spans="2:54" x14ac:dyDescent="0.25">
      <c r="AD7" s="1502"/>
      <c r="AE7" s="1502"/>
      <c r="AF7" s="1502"/>
      <c r="AG7" s="1502"/>
      <c r="AH7" s="1502"/>
      <c r="AI7" s="1502"/>
      <c r="AJ7" s="1502"/>
      <c r="AK7" s="1502"/>
      <c r="AL7" s="1502"/>
      <c r="AM7" s="1502"/>
      <c r="AO7" s="1502"/>
      <c r="AP7" s="1502"/>
      <c r="AQ7" s="1502"/>
      <c r="AR7" s="1502"/>
      <c r="AS7" s="1502"/>
    </row>
    <row r="8" spans="2:54" ht="7.15" customHeight="1" x14ac:dyDescent="0.25"/>
    <row r="9" spans="2:54" ht="14.1" customHeight="1" x14ac:dyDescent="0.25">
      <c r="AD9" s="1517" t="s">
        <v>697</v>
      </c>
      <c r="AE9" s="1502"/>
      <c r="AF9" s="1502"/>
      <c r="AG9" s="1502"/>
      <c r="AH9" s="1502"/>
      <c r="AI9" s="1502"/>
      <c r="AJ9" s="1502"/>
      <c r="AK9" s="1502"/>
      <c r="AL9" s="1502"/>
      <c r="AM9" s="1502"/>
      <c r="AO9" s="1518" t="s">
        <v>821</v>
      </c>
      <c r="AP9" s="1502"/>
      <c r="AQ9" s="1502"/>
      <c r="AR9" s="1502"/>
      <c r="AS9" s="1502"/>
    </row>
    <row r="10" spans="2:54" ht="0" hidden="1" customHeight="1" x14ac:dyDescent="0.25"/>
    <row r="11" spans="2:54" ht="19.899999999999999" customHeight="1" x14ac:dyDescent="0.25">
      <c r="AT11" s="875"/>
    </row>
    <row r="12" spans="2:54" ht="0" hidden="1" customHeight="1" x14ac:dyDescent="0.25"/>
    <row r="13" spans="2:54" ht="8.4499999999999993" customHeight="1" x14ac:dyDescent="0.25"/>
    <row r="14" spans="2:54" ht="21.75" customHeight="1" x14ac:dyDescent="0.25">
      <c r="B14" s="1528" t="s">
        <v>698</v>
      </c>
      <c r="C14" s="1520"/>
      <c r="D14" s="1520"/>
      <c r="E14" s="1521"/>
      <c r="F14" s="1529" t="s">
        <v>699</v>
      </c>
      <c r="G14" s="1520"/>
      <c r="H14" s="1521"/>
      <c r="I14" s="1528" t="s">
        <v>700</v>
      </c>
      <c r="J14" s="1520"/>
      <c r="K14" s="1520"/>
      <c r="L14" s="1520"/>
      <c r="M14" s="1520"/>
      <c r="N14" s="1520"/>
      <c r="O14" s="1520"/>
      <c r="P14" s="1521"/>
      <c r="Q14" s="1530" t="s">
        <v>701</v>
      </c>
      <c r="R14" s="1520"/>
      <c r="S14" s="1520"/>
      <c r="T14" s="1520"/>
      <c r="U14" s="1520"/>
      <c r="V14" s="1520"/>
      <c r="W14" s="1521"/>
      <c r="X14" s="1528" t="s">
        <v>702</v>
      </c>
      <c r="Y14" s="1520"/>
      <c r="Z14" s="1520"/>
      <c r="AA14" s="1520"/>
      <c r="AB14" s="1520"/>
      <c r="AC14" s="1520"/>
      <c r="AD14" s="1521"/>
      <c r="AE14" s="1530" t="s">
        <v>822</v>
      </c>
      <c r="AF14" s="1520"/>
      <c r="AG14" s="1520"/>
      <c r="AH14" s="1520"/>
      <c r="AI14" s="1520"/>
      <c r="AJ14" s="1521"/>
      <c r="AK14" s="766" t="s">
        <v>685</v>
      </c>
      <c r="AL14" s="766" t="s">
        <v>685</v>
      </c>
      <c r="AM14" s="1501" t="s">
        <v>685</v>
      </c>
      <c r="AN14" s="1502"/>
      <c r="AO14" s="1502"/>
      <c r="AP14" s="768">
        <f>++AP18+AP19+AP20+AP21+AP167+AP168</f>
        <v>471948958953</v>
      </c>
      <c r="AQ14" s="768">
        <f t="shared" ref="AQ14:BB14" si="0">++AQ18+AQ19+AQ20+AQ21+AQ167+AQ168</f>
        <v>446173629262.23999</v>
      </c>
      <c r="AR14" s="768">
        <f t="shared" si="0"/>
        <v>25775329690.759998</v>
      </c>
      <c r="AS14" s="768">
        <f t="shared" si="0"/>
        <v>0</v>
      </c>
      <c r="AT14" s="768">
        <f t="shared" si="0"/>
        <v>343775146078.46997</v>
      </c>
      <c r="AU14" s="768">
        <f t="shared" si="0"/>
        <v>102398483183.77</v>
      </c>
      <c r="AV14" s="768">
        <f t="shared" si="0"/>
        <v>300932448724.65002</v>
      </c>
      <c r="AW14" s="768">
        <f t="shared" si="0"/>
        <v>42842697353.82</v>
      </c>
      <c r="AX14" s="768">
        <f t="shared" si="0"/>
        <v>298309620133.65002</v>
      </c>
      <c r="AY14" s="768">
        <f t="shared" si="0"/>
        <v>2622828591</v>
      </c>
      <c r="AZ14" s="768">
        <f t="shared" si="0"/>
        <v>298305920287.65002</v>
      </c>
      <c r="BA14" s="768">
        <f t="shared" si="0"/>
        <v>3699846</v>
      </c>
      <c r="BB14" s="768">
        <f t="shared" si="0"/>
        <v>520161081.70999998</v>
      </c>
    </row>
    <row r="15" spans="2:54" ht="18" customHeight="1" x14ac:dyDescent="0.25">
      <c r="B15" s="1519" t="s">
        <v>703</v>
      </c>
      <c r="C15" s="1520"/>
      <c r="D15" s="1520"/>
      <c r="E15" s="1520"/>
      <c r="F15" s="1521"/>
      <c r="G15" s="1522" t="s">
        <v>696</v>
      </c>
      <c r="H15" s="1520"/>
      <c r="I15" s="1520"/>
      <c r="J15" s="1520"/>
      <c r="K15" s="1520"/>
      <c r="L15" s="1520"/>
      <c r="M15" s="1520"/>
      <c r="N15" s="1520"/>
      <c r="O15" s="1520"/>
      <c r="P15" s="1520"/>
      <c r="Q15" s="1520"/>
      <c r="R15" s="1520"/>
      <c r="S15" s="1520"/>
      <c r="T15" s="1520"/>
      <c r="U15" s="1520"/>
      <c r="V15" s="1520"/>
      <c r="W15" s="1520"/>
      <c r="X15" s="1520"/>
      <c r="Y15" s="1520"/>
      <c r="Z15" s="1520"/>
      <c r="AA15" s="1520"/>
      <c r="AB15" s="1520"/>
      <c r="AC15" s="1520"/>
      <c r="AD15" s="1520"/>
      <c r="AE15" s="1520"/>
      <c r="AF15" s="1520"/>
      <c r="AG15" s="1521"/>
      <c r="AH15" s="767" t="s">
        <v>685</v>
      </c>
      <c r="AI15" s="767" t="s">
        <v>685</v>
      </c>
      <c r="AJ15" s="767" t="s">
        <v>685</v>
      </c>
      <c r="AK15" s="767" t="s">
        <v>685</v>
      </c>
      <c r="AL15" s="767" t="s">
        <v>685</v>
      </c>
      <c r="AM15" s="1523" t="s">
        <v>685</v>
      </c>
      <c r="AN15" s="1524"/>
      <c r="AO15" s="1524"/>
      <c r="AP15" s="768"/>
      <c r="AQ15" s="766" t="s">
        <v>685</v>
      </c>
      <c r="AR15" s="766" t="s">
        <v>685</v>
      </c>
      <c r="AS15" s="766" t="s">
        <v>685</v>
      </c>
      <c r="AT15" s="766" t="s">
        <v>685</v>
      </c>
      <c r="AU15" s="766" t="s">
        <v>685</v>
      </c>
      <c r="AV15" s="766" t="s">
        <v>685</v>
      </c>
      <c r="AW15" s="766" t="s">
        <v>685</v>
      </c>
      <c r="AX15" s="766" t="s">
        <v>685</v>
      </c>
      <c r="AY15" s="766" t="s">
        <v>685</v>
      </c>
      <c r="AZ15" s="766" t="s">
        <v>685</v>
      </c>
      <c r="BA15" s="766" t="s">
        <v>685</v>
      </c>
      <c r="BB15" s="766" t="s">
        <v>685</v>
      </c>
    </row>
    <row r="16" spans="2:54" ht="18" customHeight="1" x14ac:dyDescent="0.25">
      <c r="B16" s="1519" t="s">
        <v>704</v>
      </c>
      <c r="C16" s="1520"/>
      <c r="D16" s="1520"/>
      <c r="E16" s="1520"/>
      <c r="F16" s="1520"/>
      <c r="G16" s="1521"/>
      <c r="H16" s="1522" t="s">
        <v>705</v>
      </c>
      <c r="I16" s="1520"/>
      <c r="J16" s="1520"/>
      <c r="K16" s="1520"/>
      <c r="L16" s="1520"/>
      <c r="M16" s="1520"/>
      <c r="N16" s="1520"/>
      <c r="O16" s="1520"/>
      <c r="P16" s="1520"/>
      <c r="Q16" s="1520"/>
      <c r="R16" s="1520"/>
      <c r="S16" s="1520"/>
      <c r="T16" s="1520"/>
      <c r="U16" s="1520"/>
      <c r="V16" s="1520"/>
      <c r="W16" s="1520"/>
      <c r="X16" s="1520"/>
      <c r="Y16" s="1520"/>
      <c r="Z16" s="1520"/>
      <c r="AA16" s="1520"/>
      <c r="AB16" s="1520"/>
      <c r="AC16" s="1520"/>
      <c r="AD16" s="1520"/>
      <c r="AE16" s="1520"/>
      <c r="AF16" s="1520"/>
      <c r="AG16" s="1520"/>
      <c r="AH16" s="1520"/>
      <c r="AI16" s="1520"/>
      <c r="AJ16" s="1520"/>
      <c r="AK16" s="1520"/>
      <c r="AL16" s="1520"/>
      <c r="AM16" s="1520"/>
      <c r="AN16" s="1520"/>
      <c r="AO16" s="1521"/>
      <c r="AP16" s="768"/>
      <c r="AQ16" s="766" t="s">
        <v>685</v>
      </c>
      <c r="AR16" s="766" t="s">
        <v>685</v>
      </c>
      <c r="AS16" s="766" t="s">
        <v>685</v>
      </c>
      <c r="AT16" s="766" t="s">
        <v>685</v>
      </c>
      <c r="AU16" s="766" t="s">
        <v>685</v>
      </c>
      <c r="AV16" s="766" t="s">
        <v>685</v>
      </c>
      <c r="AW16" s="766" t="s">
        <v>685</v>
      </c>
      <c r="AX16" s="766" t="s">
        <v>685</v>
      </c>
      <c r="AY16" s="766" t="s">
        <v>685</v>
      </c>
      <c r="AZ16" s="766" t="s">
        <v>685</v>
      </c>
      <c r="BA16" s="766" t="s">
        <v>685</v>
      </c>
      <c r="BB16" s="766" t="s">
        <v>685</v>
      </c>
    </row>
    <row r="17" spans="1:54" ht="27" customHeight="1" x14ac:dyDescent="0.25">
      <c r="B17" s="1525" t="s">
        <v>706</v>
      </c>
      <c r="C17" s="1521"/>
      <c r="D17" s="1002" t="s">
        <v>707</v>
      </c>
      <c r="E17" s="1525" t="s">
        <v>708</v>
      </c>
      <c r="F17" s="1521"/>
      <c r="G17" s="1526" t="s">
        <v>709</v>
      </c>
      <c r="H17" s="1527"/>
      <c r="I17" s="1525" t="s">
        <v>710</v>
      </c>
      <c r="J17" s="1520"/>
      <c r="K17" s="1521"/>
      <c r="L17" s="1525" t="s">
        <v>711</v>
      </c>
      <c r="M17" s="1520"/>
      <c r="N17" s="1521"/>
      <c r="O17" s="1525" t="s">
        <v>712</v>
      </c>
      <c r="P17" s="1521"/>
      <c r="Q17" s="1525" t="s">
        <v>713</v>
      </c>
      <c r="R17" s="1521"/>
      <c r="S17" s="1525" t="s">
        <v>714</v>
      </c>
      <c r="T17" s="1520"/>
      <c r="U17" s="1520"/>
      <c r="V17" s="1520"/>
      <c r="W17" s="1520"/>
      <c r="X17" s="1520"/>
      <c r="Y17" s="1520"/>
      <c r="Z17" s="1521"/>
      <c r="AA17" s="1525" t="s">
        <v>715</v>
      </c>
      <c r="AB17" s="1520"/>
      <c r="AC17" s="1520"/>
      <c r="AD17" s="1520"/>
      <c r="AE17" s="1521"/>
      <c r="AF17" s="1525" t="s">
        <v>716</v>
      </c>
      <c r="AG17" s="1520"/>
      <c r="AH17" s="1521"/>
      <c r="AI17" s="769" t="s">
        <v>717</v>
      </c>
      <c r="AJ17" s="1525" t="s">
        <v>718</v>
      </c>
      <c r="AK17" s="1520"/>
      <c r="AL17" s="1520"/>
      <c r="AM17" s="1520"/>
      <c r="AN17" s="1520"/>
      <c r="AO17" s="1521"/>
      <c r="AP17" s="769" t="s">
        <v>719</v>
      </c>
      <c r="AQ17" s="769" t="s">
        <v>720</v>
      </c>
      <c r="AR17" s="769" t="s">
        <v>721</v>
      </c>
      <c r="AS17" s="769" t="s">
        <v>722</v>
      </c>
      <c r="AT17" s="769" t="s">
        <v>723</v>
      </c>
      <c r="AU17" s="769" t="s">
        <v>724</v>
      </c>
      <c r="AV17" s="769" t="s">
        <v>725</v>
      </c>
      <c r="AW17" s="769" t="s">
        <v>726</v>
      </c>
      <c r="AX17" s="769" t="s">
        <v>727</v>
      </c>
      <c r="AY17" s="769" t="s">
        <v>728</v>
      </c>
      <c r="AZ17" s="769" t="s">
        <v>729</v>
      </c>
      <c r="BA17" s="769" t="s">
        <v>730</v>
      </c>
      <c r="BB17" s="769" t="s">
        <v>731</v>
      </c>
    </row>
    <row r="18" spans="1:54" s="772" customFormat="1" ht="12.75" x14ac:dyDescent="0.2">
      <c r="A18" s="998"/>
      <c r="B18" s="1503" t="s">
        <v>361</v>
      </c>
      <c r="C18" s="1504"/>
      <c r="D18" s="997"/>
      <c r="E18" s="1503"/>
      <c r="F18" s="1504"/>
      <c r="G18" s="1531"/>
      <c r="H18" s="1531"/>
      <c r="I18" s="1503"/>
      <c r="J18" s="1504"/>
      <c r="K18" s="1504"/>
      <c r="L18" s="1503"/>
      <c r="M18" s="1504"/>
      <c r="N18" s="1504"/>
      <c r="O18" s="1503"/>
      <c r="P18" s="1504"/>
      <c r="Q18" s="1503"/>
      <c r="R18" s="1504"/>
      <c r="S18" s="1505" t="s">
        <v>58</v>
      </c>
      <c r="T18" s="1504"/>
      <c r="U18" s="1504"/>
      <c r="V18" s="1504"/>
      <c r="W18" s="1504"/>
      <c r="X18" s="1504"/>
      <c r="Y18" s="1504"/>
      <c r="Z18" s="1504"/>
      <c r="AA18" s="1503" t="s">
        <v>732</v>
      </c>
      <c r="AB18" s="1504"/>
      <c r="AC18" s="1504"/>
      <c r="AD18" s="1504"/>
      <c r="AE18" s="1504"/>
      <c r="AF18" s="1503" t="s">
        <v>733</v>
      </c>
      <c r="AG18" s="1504"/>
      <c r="AH18" s="1504"/>
      <c r="AI18" s="770" t="s">
        <v>417</v>
      </c>
      <c r="AJ18" s="1506" t="s">
        <v>734</v>
      </c>
      <c r="AK18" s="1504"/>
      <c r="AL18" s="1504"/>
      <c r="AM18" s="1504"/>
      <c r="AN18" s="1504"/>
      <c r="AO18" s="1504"/>
      <c r="AP18" s="771">
        <v>371420527317</v>
      </c>
      <c r="AQ18" s="771">
        <v>369991458556.23999</v>
      </c>
      <c r="AR18" s="771">
        <v>1429068760.76</v>
      </c>
      <c r="AS18" s="771">
        <v>0</v>
      </c>
      <c r="AT18" s="771">
        <v>298128982881.46997</v>
      </c>
      <c r="AU18" s="771">
        <v>71862475674.770004</v>
      </c>
      <c r="AV18" s="771">
        <v>276521035448.15002</v>
      </c>
      <c r="AW18" s="771">
        <v>21607947433.32</v>
      </c>
      <c r="AX18" s="771">
        <v>274374566889.14999</v>
      </c>
      <c r="AY18" s="771">
        <v>2146468559</v>
      </c>
      <c r="AZ18" s="771">
        <v>274370867043.14999</v>
      </c>
      <c r="BA18" s="771">
        <v>3699846</v>
      </c>
      <c r="BB18" s="771">
        <v>345557443.70999998</v>
      </c>
    </row>
    <row r="19" spans="1:54" s="772" customFormat="1" ht="12.75" x14ac:dyDescent="0.2">
      <c r="A19" s="998"/>
      <c r="B19" s="1503" t="s">
        <v>361</v>
      </c>
      <c r="C19" s="1504"/>
      <c r="D19" s="997"/>
      <c r="E19" s="1503"/>
      <c r="F19" s="1504"/>
      <c r="G19" s="1503"/>
      <c r="H19" s="1503"/>
      <c r="I19" s="1503"/>
      <c r="J19" s="1504"/>
      <c r="K19" s="1504"/>
      <c r="L19" s="1503"/>
      <c r="M19" s="1504"/>
      <c r="N19" s="1504"/>
      <c r="O19" s="1503"/>
      <c r="P19" s="1504"/>
      <c r="Q19" s="1503"/>
      <c r="R19" s="1504"/>
      <c r="S19" s="1505" t="s">
        <v>58</v>
      </c>
      <c r="T19" s="1504"/>
      <c r="U19" s="1504"/>
      <c r="V19" s="1504"/>
      <c r="W19" s="1504"/>
      <c r="X19" s="1504"/>
      <c r="Y19" s="1504"/>
      <c r="Z19" s="1504"/>
      <c r="AA19" s="1503" t="s">
        <v>732</v>
      </c>
      <c r="AB19" s="1504"/>
      <c r="AC19" s="1504"/>
      <c r="AD19" s="1504"/>
      <c r="AE19" s="1504"/>
      <c r="AF19" s="1503" t="s">
        <v>735</v>
      </c>
      <c r="AG19" s="1504"/>
      <c r="AH19" s="1504"/>
      <c r="AI19" s="770" t="s">
        <v>417</v>
      </c>
      <c r="AJ19" s="1506" t="s">
        <v>734</v>
      </c>
      <c r="AK19" s="1504"/>
      <c r="AL19" s="1504"/>
      <c r="AM19" s="1504"/>
      <c r="AN19" s="1504"/>
      <c r="AO19" s="1504"/>
      <c r="AP19" s="771">
        <v>129817132</v>
      </c>
      <c r="AQ19" s="771">
        <v>129817132</v>
      </c>
      <c r="AR19" s="771">
        <v>0</v>
      </c>
      <c r="AS19" s="771">
        <v>0</v>
      </c>
      <c r="AT19" s="771">
        <v>129817132</v>
      </c>
      <c r="AU19" s="771">
        <v>0</v>
      </c>
      <c r="AV19" s="771">
        <v>129817132</v>
      </c>
      <c r="AW19" s="771">
        <v>0</v>
      </c>
      <c r="AX19" s="771">
        <v>129817132</v>
      </c>
      <c r="AY19" s="771">
        <v>0</v>
      </c>
      <c r="AZ19" s="771">
        <v>129817132</v>
      </c>
      <c r="BA19" s="771">
        <v>0</v>
      </c>
      <c r="BB19" s="771">
        <v>0</v>
      </c>
    </row>
    <row r="20" spans="1:54" s="772" customFormat="1" ht="12.75" x14ac:dyDescent="0.2">
      <c r="A20" s="998"/>
      <c r="B20" s="1503" t="s">
        <v>361</v>
      </c>
      <c r="C20" s="1504"/>
      <c r="D20" s="997"/>
      <c r="E20" s="1503"/>
      <c r="F20" s="1504"/>
      <c r="G20" s="1503"/>
      <c r="H20" s="1503"/>
      <c r="I20" s="1503"/>
      <c r="J20" s="1504"/>
      <c r="K20" s="1504"/>
      <c r="L20" s="1503"/>
      <c r="M20" s="1504"/>
      <c r="N20" s="1504"/>
      <c r="O20" s="1503"/>
      <c r="P20" s="1504"/>
      <c r="Q20" s="1503"/>
      <c r="R20" s="1504"/>
      <c r="S20" s="1505" t="s">
        <v>58</v>
      </c>
      <c r="T20" s="1504"/>
      <c r="U20" s="1504"/>
      <c r="V20" s="1504"/>
      <c r="W20" s="1504"/>
      <c r="X20" s="1504"/>
      <c r="Y20" s="1504"/>
      <c r="Z20" s="1504"/>
      <c r="AA20" s="1503" t="s">
        <v>732</v>
      </c>
      <c r="AB20" s="1504"/>
      <c r="AC20" s="1504"/>
      <c r="AD20" s="1504"/>
      <c r="AE20" s="1504"/>
      <c r="AF20" s="1503" t="s">
        <v>735</v>
      </c>
      <c r="AG20" s="1504"/>
      <c r="AH20" s="1504"/>
      <c r="AI20" s="770" t="s">
        <v>433</v>
      </c>
      <c r="AJ20" s="1506" t="s">
        <v>736</v>
      </c>
      <c r="AK20" s="1504"/>
      <c r="AL20" s="1504"/>
      <c r="AM20" s="1504"/>
      <c r="AN20" s="1504"/>
      <c r="AO20" s="1504"/>
      <c r="AP20" s="771">
        <v>519000000</v>
      </c>
      <c r="AQ20" s="771">
        <v>519000000</v>
      </c>
      <c r="AR20" s="771">
        <v>0</v>
      </c>
      <c r="AS20" s="771">
        <v>0</v>
      </c>
      <c r="AT20" s="771">
        <v>519000000</v>
      </c>
      <c r="AU20" s="771">
        <v>0</v>
      </c>
      <c r="AV20" s="771">
        <v>519000000</v>
      </c>
      <c r="AW20" s="771">
        <v>0</v>
      </c>
      <c r="AX20" s="771">
        <v>519000000</v>
      </c>
      <c r="AY20" s="771">
        <v>0</v>
      </c>
      <c r="AZ20" s="771">
        <v>519000000</v>
      </c>
      <c r="BA20" s="771">
        <v>0</v>
      </c>
      <c r="BB20" s="771">
        <v>0</v>
      </c>
    </row>
    <row r="21" spans="1:54" s="772" customFormat="1" ht="12.75" x14ac:dyDescent="0.2">
      <c r="A21" s="998"/>
      <c r="B21" s="1503" t="s">
        <v>361</v>
      </c>
      <c r="C21" s="1504"/>
      <c r="D21" s="997"/>
      <c r="E21" s="1503"/>
      <c r="F21" s="1504"/>
      <c r="G21" s="1503"/>
      <c r="H21" s="1503"/>
      <c r="I21" s="1503"/>
      <c r="J21" s="1504"/>
      <c r="K21" s="1504"/>
      <c r="L21" s="1503"/>
      <c r="M21" s="1504"/>
      <c r="N21" s="1504"/>
      <c r="O21" s="1503"/>
      <c r="P21" s="1504"/>
      <c r="Q21" s="1503"/>
      <c r="R21" s="1504"/>
      <c r="S21" s="1505" t="s">
        <v>58</v>
      </c>
      <c r="T21" s="1504"/>
      <c r="U21" s="1504"/>
      <c r="V21" s="1504"/>
      <c r="W21" s="1504"/>
      <c r="X21" s="1504"/>
      <c r="Y21" s="1504"/>
      <c r="Z21" s="1504"/>
      <c r="AA21" s="1503" t="s">
        <v>732</v>
      </c>
      <c r="AB21" s="1504"/>
      <c r="AC21" s="1504"/>
      <c r="AD21" s="1504"/>
      <c r="AE21" s="1504"/>
      <c r="AF21" s="1503" t="s">
        <v>735</v>
      </c>
      <c r="AG21" s="1504"/>
      <c r="AH21" s="1504"/>
      <c r="AI21" s="770" t="s">
        <v>370</v>
      </c>
      <c r="AJ21" s="1506" t="s">
        <v>737</v>
      </c>
      <c r="AK21" s="1504"/>
      <c r="AL21" s="1504"/>
      <c r="AM21" s="1504"/>
      <c r="AN21" s="1504"/>
      <c r="AO21" s="1504"/>
      <c r="AP21" s="771">
        <v>64533630000</v>
      </c>
      <c r="AQ21" s="771">
        <v>42158446090</v>
      </c>
      <c r="AR21" s="771">
        <v>22375183910</v>
      </c>
      <c r="AS21" s="771">
        <v>0</v>
      </c>
      <c r="AT21" s="771">
        <v>12905326090</v>
      </c>
      <c r="AU21" s="771">
        <v>29253120000</v>
      </c>
      <c r="AV21" s="771">
        <v>12659783951.5</v>
      </c>
      <c r="AW21" s="771">
        <v>245542138.5</v>
      </c>
      <c r="AX21" s="771">
        <v>12585157018.5</v>
      </c>
      <c r="AY21" s="771">
        <v>74626933</v>
      </c>
      <c r="AZ21" s="771">
        <v>12585157018.5</v>
      </c>
      <c r="BA21" s="771">
        <v>0</v>
      </c>
      <c r="BB21" s="771">
        <v>0</v>
      </c>
    </row>
    <row r="22" spans="1:54" s="775" customFormat="1" ht="12.75" x14ac:dyDescent="0.2">
      <c r="A22" s="1001"/>
      <c r="B22" s="1510" t="s">
        <v>361</v>
      </c>
      <c r="C22" s="1511"/>
      <c r="D22" s="1000" t="s">
        <v>738</v>
      </c>
      <c r="E22" s="1510"/>
      <c r="F22" s="1511"/>
      <c r="G22" s="1510"/>
      <c r="H22" s="1510"/>
      <c r="I22" s="1510"/>
      <c r="J22" s="1511"/>
      <c r="K22" s="1511"/>
      <c r="L22" s="1510"/>
      <c r="M22" s="1511"/>
      <c r="N22" s="1511"/>
      <c r="O22" s="1510"/>
      <c r="P22" s="1511"/>
      <c r="Q22" s="1510"/>
      <c r="R22" s="1511"/>
      <c r="S22" s="1512" t="s">
        <v>57</v>
      </c>
      <c r="T22" s="1511"/>
      <c r="U22" s="1511"/>
      <c r="V22" s="1511"/>
      <c r="W22" s="1511"/>
      <c r="X22" s="1511"/>
      <c r="Y22" s="1511"/>
      <c r="Z22" s="1511"/>
      <c r="AA22" s="1510" t="s">
        <v>732</v>
      </c>
      <c r="AB22" s="1511"/>
      <c r="AC22" s="1511"/>
      <c r="AD22" s="1511"/>
      <c r="AE22" s="1511"/>
      <c r="AF22" s="1510" t="s">
        <v>733</v>
      </c>
      <c r="AG22" s="1511"/>
      <c r="AH22" s="1511"/>
      <c r="AI22" s="773" t="s">
        <v>417</v>
      </c>
      <c r="AJ22" s="1513" t="s">
        <v>734</v>
      </c>
      <c r="AK22" s="1511"/>
      <c r="AL22" s="1511"/>
      <c r="AM22" s="1511"/>
      <c r="AN22" s="1511"/>
      <c r="AO22" s="1511"/>
      <c r="AP22" s="774">
        <v>161776232368</v>
      </c>
      <c r="AQ22" s="774">
        <v>161677134723</v>
      </c>
      <c r="AR22" s="774">
        <v>99097645</v>
      </c>
      <c r="AS22" s="774">
        <v>0</v>
      </c>
      <c r="AT22" s="774">
        <v>121289297678.28999</v>
      </c>
      <c r="AU22" s="774">
        <v>40387837044.709999</v>
      </c>
      <c r="AV22" s="774">
        <v>120382712777.28999</v>
      </c>
      <c r="AW22" s="774">
        <v>906584901</v>
      </c>
      <c r="AX22" s="774">
        <v>120382712777.28999</v>
      </c>
      <c r="AY22" s="774">
        <v>0</v>
      </c>
      <c r="AZ22" s="774">
        <v>120382712777.28999</v>
      </c>
      <c r="BA22" s="774">
        <v>0</v>
      </c>
      <c r="BB22" s="774">
        <v>342310629.70999998</v>
      </c>
    </row>
    <row r="23" spans="1:54" s="772" customFormat="1" ht="12.75" x14ac:dyDescent="0.2">
      <c r="A23" s="998"/>
      <c r="B23" s="1503" t="s">
        <v>361</v>
      </c>
      <c r="C23" s="1504"/>
      <c r="D23" s="997" t="s">
        <v>738</v>
      </c>
      <c r="E23" s="1503" t="s">
        <v>739</v>
      </c>
      <c r="F23" s="1504"/>
      <c r="G23" s="1503"/>
      <c r="H23" s="1503"/>
      <c r="I23" s="1503"/>
      <c r="J23" s="1504"/>
      <c r="K23" s="1504"/>
      <c r="L23" s="1503"/>
      <c r="M23" s="1504"/>
      <c r="N23" s="1504"/>
      <c r="O23" s="1503"/>
      <c r="P23" s="1504"/>
      <c r="Q23" s="1503"/>
      <c r="R23" s="1504"/>
      <c r="S23" s="1505" t="s">
        <v>57</v>
      </c>
      <c r="T23" s="1504"/>
      <c r="U23" s="1504"/>
      <c r="V23" s="1504"/>
      <c r="W23" s="1504"/>
      <c r="X23" s="1504"/>
      <c r="Y23" s="1504"/>
      <c r="Z23" s="1504"/>
      <c r="AA23" s="1503" t="s">
        <v>732</v>
      </c>
      <c r="AB23" s="1504"/>
      <c r="AC23" s="1504"/>
      <c r="AD23" s="1504"/>
      <c r="AE23" s="1504"/>
      <c r="AF23" s="1503" t="s">
        <v>733</v>
      </c>
      <c r="AG23" s="1504"/>
      <c r="AH23" s="1504"/>
      <c r="AI23" s="770" t="s">
        <v>417</v>
      </c>
      <c r="AJ23" s="1506" t="s">
        <v>734</v>
      </c>
      <c r="AK23" s="1504"/>
      <c r="AL23" s="1504"/>
      <c r="AM23" s="1504"/>
      <c r="AN23" s="1504"/>
      <c r="AO23" s="1504"/>
      <c r="AP23" s="771">
        <v>161776232368</v>
      </c>
      <c r="AQ23" s="771">
        <v>161677134723</v>
      </c>
      <c r="AR23" s="771">
        <v>99097645</v>
      </c>
      <c r="AS23" s="771">
        <v>0</v>
      </c>
      <c r="AT23" s="771">
        <v>121289297678.28999</v>
      </c>
      <c r="AU23" s="771">
        <v>40387837044.709999</v>
      </c>
      <c r="AV23" s="771">
        <v>120382712777.28999</v>
      </c>
      <c r="AW23" s="771">
        <v>906584901</v>
      </c>
      <c r="AX23" s="771">
        <v>120382712777.28999</v>
      </c>
      <c r="AY23" s="771">
        <v>0</v>
      </c>
      <c r="AZ23" s="771">
        <v>120382712777.28999</v>
      </c>
      <c r="BA23" s="771">
        <v>0</v>
      </c>
      <c r="BB23" s="771">
        <v>342310629.70999998</v>
      </c>
    </row>
    <row r="24" spans="1:54" s="772" customFormat="1" ht="12.75" x14ac:dyDescent="0.2">
      <c r="A24" s="998"/>
      <c r="B24" s="1503" t="s">
        <v>361</v>
      </c>
      <c r="C24" s="1504"/>
      <c r="D24" s="997" t="s">
        <v>738</v>
      </c>
      <c r="E24" s="1503" t="s">
        <v>739</v>
      </c>
      <c r="F24" s="1504"/>
      <c r="G24" s="1503" t="s">
        <v>738</v>
      </c>
      <c r="H24" s="1503"/>
      <c r="I24" s="1503"/>
      <c r="J24" s="1504"/>
      <c r="K24" s="1504"/>
      <c r="L24" s="1503"/>
      <c r="M24" s="1504"/>
      <c r="N24" s="1504"/>
      <c r="O24" s="1503"/>
      <c r="P24" s="1504"/>
      <c r="Q24" s="1503"/>
      <c r="R24" s="1504"/>
      <c r="S24" s="1505" t="s">
        <v>740</v>
      </c>
      <c r="T24" s="1504"/>
      <c r="U24" s="1504"/>
      <c r="V24" s="1504"/>
      <c r="W24" s="1504"/>
      <c r="X24" s="1504"/>
      <c r="Y24" s="1504"/>
      <c r="Z24" s="1504"/>
      <c r="AA24" s="1503" t="s">
        <v>732</v>
      </c>
      <c r="AB24" s="1504"/>
      <c r="AC24" s="1504"/>
      <c r="AD24" s="1504"/>
      <c r="AE24" s="1504"/>
      <c r="AF24" s="1503" t="s">
        <v>733</v>
      </c>
      <c r="AG24" s="1504"/>
      <c r="AH24" s="1504"/>
      <c r="AI24" s="770" t="s">
        <v>417</v>
      </c>
      <c r="AJ24" s="1506" t="s">
        <v>734</v>
      </c>
      <c r="AK24" s="1504"/>
      <c r="AL24" s="1504"/>
      <c r="AM24" s="1504"/>
      <c r="AN24" s="1504"/>
      <c r="AO24" s="1504"/>
      <c r="AP24" s="771">
        <v>118189928468</v>
      </c>
      <c r="AQ24" s="771">
        <v>118167443266</v>
      </c>
      <c r="AR24" s="771">
        <v>22485202</v>
      </c>
      <c r="AS24" s="771">
        <v>0</v>
      </c>
      <c r="AT24" s="771">
        <v>89196224044</v>
      </c>
      <c r="AU24" s="771">
        <v>28971219222</v>
      </c>
      <c r="AV24" s="771">
        <v>89196224044</v>
      </c>
      <c r="AW24" s="771">
        <v>0</v>
      </c>
      <c r="AX24" s="771">
        <v>89196224044</v>
      </c>
      <c r="AY24" s="771">
        <v>0</v>
      </c>
      <c r="AZ24" s="771">
        <v>89196224044</v>
      </c>
      <c r="BA24" s="771">
        <v>0</v>
      </c>
      <c r="BB24" s="771">
        <v>192071417</v>
      </c>
    </row>
    <row r="25" spans="1:54" s="998" customFormat="1" ht="12.75" x14ac:dyDescent="0.2">
      <c r="A25" s="1042" t="str">
        <f>B25&amp;D25&amp;E25&amp;G25&amp;I25</f>
        <v>A1011</v>
      </c>
      <c r="B25" s="1507" t="s">
        <v>361</v>
      </c>
      <c r="C25" s="1504"/>
      <c r="D25" s="999" t="s">
        <v>738</v>
      </c>
      <c r="E25" s="1507" t="s">
        <v>739</v>
      </c>
      <c r="F25" s="1504"/>
      <c r="G25" s="1507" t="s">
        <v>738</v>
      </c>
      <c r="H25" s="1507"/>
      <c r="I25" s="1507" t="s">
        <v>738</v>
      </c>
      <c r="J25" s="1504"/>
      <c r="K25" s="1504"/>
      <c r="L25" s="1507"/>
      <c r="M25" s="1504"/>
      <c r="N25" s="1504"/>
      <c r="O25" s="1507"/>
      <c r="P25" s="1504"/>
      <c r="Q25" s="1507"/>
      <c r="R25" s="1504"/>
      <c r="S25" s="1508" t="s">
        <v>608</v>
      </c>
      <c r="T25" s="1504"/>
      <c r="U25" s="1504"/>
      <c r="V25" s="1504"/>
      <c r="W25" s="1504"/>
      <c r="X25" s="1504"/>
      <c r="Y25" s="1504"/>
      <c r="Z25" s="1504"/>
      <c r="AA25" s="1507" t="s">
        <v>732</v>
      </c>
      <c r="AB25" s="1504"/>
      <c r="AC25" s="1504"/>
      <c r="AD25" s="1504"/>
      <c r="AE25" s="1504"/>
      <c r="AF25" s="1507" t="s">
        <v>733</v>
      </c>
      <c r="AG25" s="1504"/>
      <c r="AH25" s="1504"/>
      <c r="AI25" s="999" t="s">
        <v>417</v>
      </c>
      <c r="AJ25" s="1509" t="s">
        <v>734</v>
      </c>
      <c r="AK25" s="1504"/>
      <c r="AL25" s="1504"/>
      <c r="AM25" s="1504"/>
      <c r="AN25" s="1504"/>
      <c r="AO25" s="1504"/>
      <c r="AP25" s="777">
        <v>90572182868</v>
      </c>
      <c r="AQ25" s="777">
        <v>90572182868</v>
      </c>
      <c r="AR25" s="777">
        <v>0</v>
      </c>
      <c r="AS25" s="777">
        <v>0</v>
      </c>
      <c r="AT25" s="777">
        <v>73629943579</v>
      </c>
      <c r="AU25" s="777">
        <v>16942239289</v>
      </c>
      <c r="AV25" s="777">
        <v>73629943579</v>
      </c>
      <c r="AW25" s="777">
        <v>0</v>
      </c>
      <c r="AX25" s="777">
        <v>73629943579</v>
      </c>
      <c r="AY25" s="777">
        <v>0</v>
      </c>
      <c r="AZ25" s="777">
        <v>73629943579</v>
      </c>
      <c r="BA25" s="777">
        <v>0</v>
      </c>
      <c r="BB25" s="777">
        <v>190074937</v>
      </c>
    </row>
    <row r="26" spans="1:54" s="1038" customFormat="1" ht="12.75" x14ac:dyDescent="0.2">
      <c r="A26" s="1041" t="str">
        <f>B26&amp;D26&amp;E26&amp;G26&amp;I26&amp;L26&amp;AI26</f>
        <v>A1011110</v>
      </c>
      <c r="B26" s="1534" t="s">
        <v>361</v>
      </c>
      <c r="C26" s="1533"/>
      <c r="D26" s="1039" t="s">
        <v>738</v>
      </c>
      <c r="E26" s="1534" t="s">
        <v>739</v>
      </c>
      <c r="F26" s="1533"/>
      <c r="G26" s="1534" t="s">
        <v>738</v>
      </c>
      <c r="H26" s="1534"/>
      <c r="I26" s="1534" t="s">
        <v>738</v>
      </c>
      <c r="J26" s="1533"/>
      <c r="K26" s="1533"/>
      <c r="L26" s="1534" t="s">
        <v>738</v>
      </c>
      <c r="M26" s="1533"/>
      <c r="N26" s="1533"/>
      <c r="O26" s="1534"/>
      <c r="P26" s="1533"/>
      <c r="Q26" s="1534"/>
      <c r="R26" s="1533"/>
      <c r="S26" s="1535" t="s">
        <v>362</v>
      </c>
      <c r="T26" s="1533"/>
      <c r="U26" s="1533"/>
      <c r="V26" s="1533"/>
      <c r="W26" s="1533"/>
      <c r="X26" s="1533"/>
      <c r="Y26" s="1533"/>
      <c r="Z26" s="1533"/>
      <c r="AA26" s="1534" t="s">
        <v>732</v>
      </c>
      <c r="AB26" s="1533"/>
      <c r="AC26" s="1533"/>
      <c r="AD26" s="1533"/>
      <c r="AE26" s="1533"/>
      <c r="AF26" s="1534" t="s">
        <v>733</v>
      </c>
      <c r="AG26" s="1533"/>
      <c r="AH26" s="1533"/>
      <c r="AI26" s="1039" t="s">
        <v>417</v>
      </c>
      <c r="AJ26" s="1532" t="s">
        <v>734</v>
      </c>
      <c r="AK26" s="1533"/>
      <c r="AL26" s="1533"/>
      <c r="AM26" s="1533"/>
      <c r="AN26" s="1533"/>
      <c r="AO26" s="1533"/>
      <c r="AP26" s="1040">
        <v>83798251029</v>
      </c>
      <c r="AQ26" s="1040">
        <v>83798251029</v>
      </c>
      <c r="AR26" s="1040">
        <v>0</v>
      </c>
      <c r="AS26" s="1040">
        <v>0</v>
      </c>
      <c r="AT26" s="1040">
        <v>68796641114</v>
      </c>
      <c r="AU26" s="1040">
        <v>15001609915</v>
      </c>
      <c r="AV26" s="1040">
        <v>68796641114</v>
      </c>
      <c r="AW26" s="1040">
        <v>0</v>
      </c>
      <c r="AX26" s="1040">
        <v>68796641114</v>
      </c>
      <c r="AY26" s="1040">
        <v>0</v>
      </c>
      <c r="AZ26" s="1040">
        <v>68796641114</v>
      </c>
      <c r="BA26" s="1040">
        <v>0</v>
      </c>
      <c r="BB26" s="1040">
        <v>7494959</v>
      </c>
    </row>
    <row r="27" spans="1:54" s="772" customFormat="1" ht="12.75" x14ac:dyDescent="0.2">
      <c r="A27" s="998"/>
      <c r="B27" s="1507" t="s">
        <v>361</v>
      </c>
      <c r="C27" s="1504"/>
      <c r="D27" s="999" t="s">
        <v>738</v>
      </c>
      <c r="E27" s="1507" t="s">
        <v>739</v>
      </c>
      <c r="F27" s="1504"/>
      <c r="G27" s="1507" t="s">
        <v>738</v>
      </c>
      <c r="H27" s="1507"/>
      <c r="I27" s="1507" t="s">
        <v>738</v>
      </c>
      <c r="J27" s="1504"/>
      <c r="K27" s="1504"/>
      <c r="L27" s="1507" t="s">
        <v>741</v>
      </c>
      <c r="M27" s="1504"/>
      <c r="N27" s="1504"/>
      <c r="O27" s="1507"/>
      <c r="P27" s="1504"/>
      <c r="Q27" s="1507"/>
      <c r="R27" s="1504"/>
      <c r="S27" s="1508" t="s">
        <v>363</v>
      </c>
      <c r="T27" s="1504"/>
      <c r="U27" s="1504"/>
      <c r="V27" s="1504"/>
      <c r="W27" s="1504"/>
      <c r="X27" s="1504"/>
      <c r="Y27" s="1504"/>
      <c r="Z27" s="1504"/>
      <c r="AA27" s="1507" t="s">
        <v>732</v>
      </c>
      <c r="AB27" s="1504"/>
      <c r="AC27" s="1504"/>
      <c r="AD27" s="1504"/>
      <c r="AE27" s="1504"/>
      <c r="AF27" s="1507" t="s">
        <v>733</v>
      </c>
      <c r="AG27" s="1504"/>
      <c r="AH27" s="1504"/>
      <c r="AI27" s="776" t="s">
        <v>417</v>
      </c>
      <c r="AJ27" s="1509" t="s">
        <v>734</v>
      </c>
      <c r="AK27" s="1504"/>
      <c r="AL27" s="1504"/>
      <c r="AM27" s="1504"/>
      <c r="AN27" s="1504"/>
      <c r="AO27" s="1504"/>
      <c r="AP27" s="777">
        <v>5687370614</v>
      </c>
      <c r="AQ27" s="777">
        <v>5687370614</v>
      </c>
      <c r="AR27" s="777">
        <v>0</v>
      </c>
      <c r="AS27" s="777">
        <v>0</v>
      </c>
      <c r="AT27" s="777">
        <v>3989687965</v>
      </c>
      <c r="AU27" s="777">
        <v>1697682649</v>
      </c>
      <c r="AV27" s="777">
        <v>3989687965</v>
      </c>
      <c r="AW27" s="777">
        <v>0</v>
      </c>
      <c r="AX27" s="777">
        <v>3989687965</v>
      </c>
      <c r="AY27" s="777">
        <v>0</v>
      </c>
      <c r="AZ27" s="777">
        <v>3989687965</v>
      </c>
      <c r="BA27" s="777">
        <v>0</v>
      </c>
      <c r="BB27" s="777">
        <v>2553383</v>
      </c>
    </row>
    <row r="28" spans="1:54" s="772" customFormat="1" ht="12.75" x14ac:dyDescent="0.2">
      <c r="A28" s="998"/>
      <c r="B28" s="1507" t="s">
        <v>361</v>
      </c>
      <c r="C28" s="1504"/>
      <c r="D28" s="999" t="s">
        <v>738</v>
      </c>
      <c r="E28" s="1507" t="s">
        <v>739</v>
      </c>
      <c r="F28" s="1504"/>
      <c r="G28" s="1507" t="s">
        <v>738</v>
      </c>
      <c r="H28" s="1507"/>
      <c r="I28" s="1507" t="s">
        <v>738</v>
      </c>
      <c r="J28" s="1504"/>
      <c r="K28" s="1504"/>
      <c r="L28" s="1507" t="s">
        <v>742</v>
      </c>
      <c r="M28" s="1504"/>
      <c r="N28" s="1504"/>
      <c r="O28" s="1507"/>
      <c r="P28" s="1504"/>
      <c r="Q28" s="1507"/>
      <c r="R28" s="1504"/>
      <c r="S28" s="1508" t="s">
        <v>364</v>
      </c>
      <c r="T28" s="1504"/>
      <c r="U28" s="1504"/>
      <c r="V28" s="1504"/>
      <c r="W28" s="1504"/>
      <c r="X28" s="1504"/>
      <c r="Y28" s="1504"/>
      <c r="Z28" s="1504"/>
      <c r="AA28" s="1507" t="s">
        <v>732</v>
      </c>
      <c r="AB28" s="1504"/>
      <c r="AC28" s="1504"/>
      <c r="AD28" s="1504"/>
      <c r="AE28" s="1504"/>
      <c r="AF28" s="1507" t="s">
        <v>733</v>
      </c>
      <c r="AG28" s="1504"/>
      <c r="AH28" s="1504"/>
      <c r="AI28" s="776" t="s">
        <v>417</v>
      </c>
      <c r="AJ28" s="1509" t="s">
        <v>734</v>
      </c>
      <c r="AK28" s="1504"/>
      <c r="AL28" s="1504"/>
      <c r="AM28" s="1504"/>
      <c r="AN28" s="1504"/>
      <c r="AO28" s="1504"/>
      <c r="AP28" s="777">
        <v>1086561225</v>
      </c>
      <c r="AQ28" s="777">
        <v>1086561225</v>
      </c>
      <c r="AR28" s="777">
        <v>0</v>
      </c>
      <c r="AS28" s="777">
        <v>0</v>
      </c>
      <c r="AT28" s="777">
        <v>843614500</v>
      </c>
      <c r="AU28" s="777">
        <v>242946725</v>
      </c>
      <c r="AV28" s="777">
        <v>843614500</v>
      </c>
      <c r="AW28" s="777">
        <v>0</v>
      </c>
      <c r="AX28" s="777">
        <v>843614500</v>
      </c>
      <c r="AY28" s="777">
        <v>0</v>
      </c>
      <c r="AZ28" s="777">
        <v>843614500</v>
      </c>
      <c r="BA28" s="777">
        <v>0</v>
      </c>
      <c r="BB28" s="777">
        <v>180026595</v>
      </c>
    </row>
    <row r="29" spans="1:54" s="772" customFormat="1" ht="12.75" x14ac:dyDescent="0.2">
      <c r="A29" s="998"/>
      <c r="B29" s="1507" t="s">
        <v>361</v>
      </c>
      <c r="C29" s="1504"/>
      <c r="D29" s="999" t="s">
        <v>738</v>
      </c>
      <c r="E29" s="1507" t="s">
        <v>739</v>
      </c>
      <c r="F29" s="1504"/>
      <c r="G29" s="1507" t="s">
        <v>738</v>
      </c>
      <c r="H29" s="1507"/>
      <c r="I29" s="1507" t="s">
        <v>742</v>
      </c>
      <c r="J29" s="1504"/>
      <c r="K29" s="1504"/>
      <c r="L29" s="1507"/>
      <c r="M29" s="1504"/>
      <c r="N29" s="1504"/>
      <c r="O29" s="1507"/>
      <c r="P29" s="1504"/>
      <c r="Q29" s="1507"/>
      <c r="R29" s="1504"/>
      <c r="S29" s="1508" t="s">
        <v>609</v>
      </c>
      <c r="T29" s="1504"/>
      <c r="U29" s="1504"/>
      <c r="V29" s="1504"/>
      <c r="W29" s="1504"/>
      <c r="X29" s="1504"/>
      <c r="Y29" s="1504"/>
      <c r="Z29" s="1504"/>
      <c r="AA29" s="1507" t="s">
        <v>732</v>
      </c>
      <c r="AB29" s="1504"/>
      <c r="AC29" s="1504"/>
      <c r="AD29" s="1504"/>
      <c r="AE29" s="1504"/>
      <c r="AF29" s="1507" t="s">
        <v>733</v>
      </c>
      <c r="AG29" s="1504"/>
      <c r="AH29" s="1504"/>
      <c r="AI29" s="776" t="s">
        <v>417</v>
      </c>
      <c r="AJ29" s="1509" t="s">
        <v>734</v>
      </c>
      <c r="AK29" s="1504"/>
      <c r="AL29" s="1504"/>
      <c r="AM29" s="1504"/>
      <c r="AN29" s="1504"/>
      <c r="AO29" s="1504"/>
      <c r="AP29" s="777">
        <v>1626168798</v>
      </c>
      <c r="AQ29" s="777">
        <v>1610878798</v>
      </c>
      <c r="AR29" s="777">
        <v>15290000</v>
      </c>
      <c r="AS29" s="777">
        <v>0</v>
      </c>
      <c r="AT29" s="777">
        <v>1325784690</v>
      </c>
      <c r="AU29" s="777">
        <v>285094108</v>
      </c>
      <c r="AV29" s="777">
        <v>1325784690</v>
      </c>
      <c r="AW29" s="777">
        <v>0</v>
      </c>
      <c r="AX29" s="777">
        <v>1325784690</v>
      </c>
      <c r="AY29" s="777">
        <v>0</v>
      </c>
      <c r="AZ29" s="777">
        <v>1325784690</v>
      </c>
      <c r="BA29" s="777">
        <v>0</v>
      </c>
      <c r="BB29" s="777">
        <v>0</v>
      </c>
    </row>
    <row r="30" spans="1:54" s="772" customFormat="1" ht="12.75" x14ac:dyDescent="0.2">
      <c r="A30" s="998"/>
      <c r="B30" s="1507" t="s">
        <v>361</v>
      </c>
      <c r="C30" s="1504"/>
      <c r="D30" s="999" t="s">
        <v>738</v>
      </c>
      <c r="E30" s="1507" t="s">
        <v>739</v>
      </c>
      <c r="F30" s="1504"/>
      <c r="G30" s="1507" t="s">
        <v>738</v>
      </c>
      <c r="H30" s="1507"/>
      <c r="I30" s="1507" t="s">
        <v>742</v>
      </c>
      <c r="J30" s="1504"/>
      <c r="K30" s="1504"/>
      <c r="L30" s="1507" t="s">
        <v>741</v>
      </c>
      <c r="M30" s="1504"/>
      <c r="N30" s="1504"/>
      <c r="O30" s="1507"/>
      <c r="P30" s="1504"/>
      <c r="Q30" s="1507"/>
      <c r="R30" s="1504"/>
      <c r="S30" s="1508" t="s">
        <v>365</v>
      </c>
      <c r="T30" s="1504"/>
      <c r="U30" s="1504"/>
      <c r="V30" s="1504"/>
      <c r="W30" s="1504"/>
      <c r="X30" s="1504"/>
      <c r="Y30" s="1504"/>
      <c r="Z30" s="1504"/>
      <c r="AA30" s="1507" t="s">
        <v>732</v>
      </c>
      <c r="AB30" s="1504"/>
      <c r="AC30" s="1504"/>
      <c r="AD30" s="1504"/>
      <c r="AE30" s="1504"/>
      <c r="AF30" s="1507" t="s">
        <v>733</v>
      </c>
      <c r="AG30" s="1504"/>
      <c r="AH30" s="1504"/>
      <c r="AI30" s="776" t="s">
        <v>417</v>
      </c>
      <c r="AJ30" s="1509" t="s">
        <v>734</v>
      </c>
      <c r="AK30" s="1504"/>
      <c r="AL30" s="1504"/>
      <c r="AM30" s="1504"/>
      <c r="AN30" s="1504"/>
      <c r="AO30" s="1504"/>
      <c r="AP30" s="777">
        <v>1626168798</v>
      </c>
      <c r="AQ30" s="777">
        <v>1610878798</v>
      </c>
      <c r="AR30" s="777">
        <v>15290000</v>
      </c>
      <c r="AS30" s="777">
        <v>0</v>
      </c>
      <c r="AT30" s="777">
        <v>1325784690</v>
      </c>
      <c r="AU30" s="777">
        <v>285094108</v>
      </c>
      <c r="AV30" s="777">
        <v>1325784690</v>
      </c>
      <c r="AW30" s="777">
        <v>0</v>
      </c>
      <c r="AX30" s="777">
        <v>1325784690</v>
      </c>
      <c r="AY30" s="777">
        <v>0</v>
      </c>
      <c r="AZ30" s="777">
        <v>1325784690</v>
      </c>
      <c r="BA30" s="777">
        <v>0</v>
      </c>
      <c r="BB30" s="777">
        <v>0</v>
      </c>
    </row>
    <row r="31" spans="1:54" s="772" customFormat="1" ht="12.75" x14ac:dyDescent="0.2">
      <c r="A31" s="998"/>
      <c r="B31" s="1507" t="s">
        <v>361</v>
      </c>
      <c r="C31" s="1504"/>
      <c r="D31" s="999" t="s">
        <v>738</v>
      </c>
      <c r="E31" s="1507" t="s">
        <v>739</v>
      </c>
      <c r="F31" s="1504"/>
      <c r="G31" s="1507" t="s">
        <v>738</v>
      </c>
      <c r="H31" s="1507"/>
      <c r="I31" s="1507" t="s">
        <v>743</v>
      </c>
      <c r="J31" s="1504"/>
      <c r="K31" s="1504"/>
      <c r="L31" s="1507"/>
      <c r="M31" s="1504"/>
      <c r="N31" s="1504"/>
      <c r="O31" s="1507"/>
      <c r="P31" s="1504"/>
      <c r="Q31" s="1507"/>
      <c r="R31" s="1504"/>
      <c r="S31" s="1508" t="s">
        <v>611</v>
      </c>
      <c r="T31" s="1504"/>
      <c r="U31" s="1504"/>
      <c r="V31" s="1504"/>
      <c r="W31" s="1504"/>
      <c r="X31" s="1504"/>
      <c r="Y31" s="1504"/>
      <c r="Z31" s="1504"/>
      <c r="AA31" s="1507" t="s">
        <v>732</v>
      </c>
      <c r="AB31" s="1504"/>
      <c r="AC31" s="1504"/>
      <c r="AD31" s="1504"/>
      <c r="AE31" s="1504"/>
      <c r="AF31" s="1507" t="s">
        <v>733</v>
      </c>
      <c r="AG31" s="1504"/>
      <c r="AH31" s="1504"/>
      <c r="AI31" s="776" t="s">
        <v>417</v>
      </c>
      <c r="AJ31" s="1509" t="s">
        <v>734</v>
      </c>
      <c r="AK31" s="1504"/>
      <c r="AL31" s="1504"/>
      <c r="AM31" s="1504"/>
      <c r="AN31" s="1504"/>
      <c r="AO31" s="1504"/>
      <c r="AP31" s="777">
        <v>24756636000</v>
      </c>
      <c r="AQ31" s="777">
        <v>24756636000</v>
      </c>
      <c r="AR31" s="777">
        <v>0</v>
      </c>
      <c r="AS31" s="777">
        <v>0</v>
      </c>
      <c r="AT31" s="777">
        <v>13530816241</v>
      </c>
      <c r="AU31" s="777">
        <v>11225819759</v>
      </c>
      <c r="AV31" s="777">
        <v>13530816241</v>
      </c>
      <c r="AW31" s="777">
        <v>0</v>
      </c>
      <c r="AX31" s="777">
        <v>13530816241</v>
      </c>
      <c r="AY31" s="777">
        <v>0</v>
      </c>
      <c r="AZ31" s="777">
        <v>13530816241</v>
      </c>
      <c r="BA31" s="777">
        <v>0</v>
      </c>
      <c r="BB31" s="777">
        <v>1996480</v>
      </c>
    </row>
    <row r="32" spans="1:54" s="772" customFormat="1" ht="12.75" x14ac:dyDescent="0.2">
      <c r="A32" s="998"/>
      <c r="B32" s="1507" t="s">
        <v>361</v>
      </c>
      <c r="C32" s="1504"/>
      <c r="D32" s="999" t="s">
        <v>738</v>
      </c>
      <c r="E32" s="1507" t="s">
        <v>739</v>
      </c>
      <c r="F32" s="1504"/>
      <c r="G32" s="1507" t="s">
        <v>738</v>
      </c>
      <c r="H32" s="1507"/>
      <c r="I32" s="1507" t="s">
        <v>743</v>
      </c>
      <c r="J32" s="1504"/>
      <c r="K32" s="1504"/>
      <c r="L32" s="1507" t="s">
        <v>738</v>
      </c>
      <c r="M32" s="1504"/>
      <c r="N32" s="1504"/>
      <c r="O32" s="1507"/>
      <c r="P32" s="1504"/>
      <c r="Q32" s="1507"/>
      <c r="R32" s="1504"/>
      <c r="S32" s="1508" t="s">
        <v>366</v>
      </c>
      <c r="T32" s="1504"/>
      <c r="U32" s="1504"/>
      <c r="V32" s="1504"/>
      <c r="W32" s="1504"/>
      <c r="X32" s="1504"/>
      <c r="Y32" s="1504"/>
      <c r="Z32" s="1504"/>
      <c r="AA32" s="1507" t="s">
        <v>732</v>
      </c>
      <c r="AB32" s="1504"/>
      <c r="AC32" s="1504"/>
      <c r="AD32" s="1504"/>
      <c r="AE32" s="1504"/>
      <c r="AF32" s="1507" t="s">
        <v>733</v>
      </c>
      <c r="AG32" s="1504"/>
      <c r="AH32" s="1504"/>
      <c r="AI32" s="776" t="s">
        <v>417</v>
      </c>
      <c r="AJ32" s="1509" t="s">
        <v>734</v>
      </c>
      <c r="AK32" s="1504"/>
      <c r="AL32" s="1504"/>
      <c r="AM32" s="1504"/>
      <c r="AN32" s="1504"/>
      <c r="AO32" s="1504"/>
      <c r="AP32" s="777">
        <v>3142140445</v>
      </c>
      <c r="AQ32" s="777">
        <v>3142140445</v>
      </c>
      <c r="AR32" s="777">
        <v>0</v>
      </c>
      <c r="AS32" s="777">
        <v>0</v>
      </c>
      <c r="AT32" s="777">
        <v>2614109689</v>
      </c>
      <c r="AU32" s="777">
        <v>528030756</v>
      </c>
      <c r="AV32" s="777">
        <v>2614109689</v>
      </c>
      <c r="AW32" s="777">
        <v>0</v>
      </c>
      <c r="AX32" s="777">
        <v>2614109689</v>
      </c>
      <c r="AY32" s="777">
        <v>0</v>
      </c>
      <c r="AZ32" s="777">
        <v>2614109689</v>
      </c>
      <c r="BA32" s="777">
        <v>0</v>
      </c>
      <c r="BB32" s="777">
        <v>0</v>
      </c>
    </row>
    <row r="33" spans="1:54" s="772" customFormat="1" ht="12.75" x14ac:dyDescent="0.2">
      <c r="A33" s="998"/>
      <c r="B33" s="1507" t="s">
        <v>361</v>
      </c>
      <c r="C33" s="1504"/>
      <c r="D33" s="999" t="s">
        <v>738</v>
      </c>
      <c r="E33" s="1507" t="s">
        <v>739</v>
      </c>
      <c r="F33" s="1504"/>
      <c r="G33" s="1507" t="s">
        <v>738</v>
      </c>
      <c r="H33" s="1507"/>
      <c r="I33" s="1507" t="s">
        <v>743</v>
      </c>
      <c r="J33" s="1504"/>
      <c r="K33" s="1504"/>
      <c r="L33" s="1507" t="s">
        <v>741</v>
      </c>
      <c r="M33" s="1504"/>
      <c r="N33" s="1504"/>
      <c r="O33" s="1507"/>
      <c r="P33" s="1504"/>
      <c r="Q33" s="1507"/>
      <c r="R33" s="1504"/>
      <c r="S33" s="1508" t="s">
        <v>367</v>
      </c>
      <c r="T33" s="1504"/>
      <c r="U33" s="1504"/>
      <c r="V33" s="1504"/>
      <c r="W33" s="1504"/>
      <c r="X33" s="1504"/>
      <c r="Y33" s="1504"/>
      <c r="Z33" s="1504"/>
      <c r="AA33" s="1507" t="s">
        <v>732</v>
      </c>
      <c r="AB33" s="1504"/>
      <c r="AC33" s="1504"/>
      <c r="AD33" s="1504"/>
      <c r="AE33" s="1504"/>
      <c r="AF33" s="1507" t="s">
        <v>733</v>
      </c>
      <c r="AG33" s="1504"/>
      <c r="AH33" s="1504"/>
      <c r="AI33" s="776" t="s">
        <v>417</v>
      </c>
      <c r="AJ33" s="1509" t="s">
        <v>734</v>
      </c>
      <c r="AK33" s="1504"/>
      <c r="AL33" s="1504"/>
      <c r="AM33" s="1504"/>
      <c r="AN33" s="1504"/>
      <c r="AO33" s="1504"/>
      <c r="AP33" s="777">
        <v>2852786777</v>
      </c>
      <c r="AQ33" s="777">
        <v>2852786777</v>
      </c>
      <c r="AR33" s="777">
        <v>0</v>
      </c>
      <c r="AS33" s="777">
        <v>0</v>
      </c>
      <c r="AT33" s="777">
        <v>2197403284</v>
      </c>
      <c r="AU33" s="777">
        <v>655383493</v>
      </c>
      <c r="AV33" s="777">
        <v>2197403284</v>
      </c>
      <c r="AW33" s="777">
        <v>0</v>
      </c>
      <c r="AX33" s="777">
        <v>2197403284</v>
      </c>
      <c r="AY33" s="777">
        <v>0</v>
      </c>
      <c r="AZ33" s="777">
        <v>2197403284</v>
      </c>
      <c r="BA33" s="777">
        <v>0</v>
      </c>
      <c r="BB33" s="777">
        <v>0</v>
      </c>
    </row>
    <row r="34" spans="1:54" s="772" customFormat="1" ht="12.75" x14ac:dyDescent="0.2">
      <c r="A34" s="998"/>
      <c r="B34" s="1507" t="s">
        <v>361</v>
      </c>
      <c r="C34" s="1504"/>
      <c r="D34" s="999" t="s">
        <v>738</v>
      </c>
      <c r="E34" s="1507" t="s">
        <v>739</v>
      </c>
      <c r="F34" s="1504"/>
      <c r="G34" s="1507" t="s">
        <v>738</v>
      </c>
      <c r="H34" s="1507"/>
      <c r="I34" s="1507" t="s">
        <v>743</v>
      </c>
      <c r="J34" s="1504"/>
      <c r="K34" s="1504"/>
      <c r="L34" s="1507" t="s">
        <v>744</v>
      </c>
      <c r="M34" s="1504"/>
      <c r="N34" s="1504"/>
      <c r="O34" s="1507"/>
      <c r="P34" s="1504"/>
      <c r="Q34" s="1507"/>
      <c r="R34" s="1504"/>
      <c r="S34" s="1508" t="s">
        <v>368</v>
      </c>
      <c r="T34" s="1504"/>
      <c r="U34" s="1504"/>
      <c r="V34" s="1504"/>
      <c r="W34" s="1504"/>
      <c r="X34" s="1504"/>
      <c r="Y34" s="1504"/>
      <c r="Z34" s="1504"/>
      <c r="AA34" s="1507" t="s">
        <v>732</v>
      </c>
      <c r="AB34" s="1504"/>
      <c r="AC34" s="1504"/>
      <c r="AD34" s="1504"/>
      <c r="AE34" s="1504"/>
      <c r="AF34" s="1507" t="s">
        <v>733</v>
      </c>
      <c r="AG34" s="1504"/>
      <c r="AH34" s="1504"/>
      <c r="AI34" s="776" t="s">
        <v>417</v>
      </c>
      <c r="AJ34" s="1509" t="s">
        <v>734</v>
      </c>
      <c r="AK34" s="1504"/>
      <c r="AL34" s="1504"/>
      <c r="AM34" s="1504"/>
      <c r="AN34" s="1504"/>
      <c r="AO34" s="1504"/>
      <c r="AP34" s="777">
        <v>3777972785</v>
      </c>
      <c r="AQ34" s="777">
        <v>3777972785</v>
      </c>
      <c r="AR34" s="777">
        <v>0</v>
      </c>
      <c r="AS34" s="777">
        <v>0</v>
      </c>
      <c r="AT34" s="777">
        <v>3754764849</v>
      </c>
      <c r="AU34" s="777">
        <v>23207936</v>
      </c>
      <c r="AV34" s="777">
        <v>3754764849</v>
      </c>
      <c r="AW34" s="777">
        <v>0</v>
      </c>
      <c r="AX34" s="777">
        <v>3754764849</v>
      </c>
      <c r="AY34" s="777">
        <v>0</v>
      </c>
      <c r="AZ34" s="777">
        <v>3754764849</v>
      </c>
      <c r="BA34" s="777">
        <v>0</v>
      </c>
      <c r="BB34" s="777">
        <v>0</v>
      </c>
    </row>
    <row r="35" spans="1:54" s="772" customFormat="1" ht="12.75" x14ac:dyDescent="0.2">
      <c r="A35" s="998"/>
      <c r="B35" s="1507" t="s">
        <v>361</v>
      </c>
      <c r="C35" s="1504"/>
      <c r="D35" s="999" t="s">
        <v>738</v>
      </c>
      <c r="E35" s="1507" t="s">
        <v>739</v>
      </c>
      <c r="F35" s="1504"/>
      <c r="G35" s="1507" t="s">
        <v>738</v>
      </c>
      <c r="H35" s="1507"/>
      <c r="I35" s="1507" t="s">
        <v>743</v>
      </c>
      <c r="J35" s="1504"/>
      <c r="K35" s="1504"/>
      <c r="L35" s="1507" t="s">
        <v>745</v>
      </c>
      <c r="M35" s="1504"/>
      <c r="N35" s="1504"/>
      <c r="O35" s="1507"/>
      <c r="P35" s="1504"/>
      <c r="Q35" s="1507"/>
      <c r="R35" s="1504"/>
      <c r="S35" s="1508" t="s">
        <v>369</v>
      </c>
      <c r="T35" s="1504"/>
      <c r="U35" s="1504"/>
      <c r="V35" s="1504"/>
      <c r="W35" s="1504"/>
      <c r="X35" s="1504"/>
      <c r="Y35" s="1504"/>
      <c r="Z35" s="1504"/>
      <c r="AA35" s="1507" t="s">
        <v>732</v>
      </c>
      <c r="AB35" s="1504"/>
      <c r="AC35" s="1504"/>
      <c r="AD35" s="1504"/>
      <c r="AE35" s="1504"/>
      <c r="AF35" s="1507" t="s">
        <v>733</v>
      </c>
      <c r="AG35" s="1504"/>
      <c r="AH35" s="1504"/>
      <c r="AI35" s="776" t="s">
        <v>417</v>
      </c>
      <c r="AJ35" s="1509" t="s">
        <v>734</v>
      </c>
      <c r="AK35" s="1504"/>
      <c r="AL35" s="1504"/>
      <c r="AM35" s="1504"/>
      <c r="AN35" s="1504"/>
      <c r="AO35" s="1504"/>
      <c r="AP35" s="777">
        <v>4162865456</v>
      </c>
      <c r="AQ35" s="777">
        <v>4162865456</v>
      </c>
      <c r="AR35" s="777">
        <v>0</v>
      </c>
      <c r="AS35" s="777">
        <v>0</v>
      </c>
      <c r="AT35" s="777">
        <v>3054554127</v>
      </c>
      <c r="AU35" s="777">
        <v>1108311329</v>
      </c>
      <c r="AV35" s="777">
        <v>3054554127</v>
      </c>
      <c r="AW35" s="777">
        <v>0</v>
      </c>
      <c r="AX35" s="777">
        <v>3054554127</v>
      </c>
      <c r="AY35" s="777">
        <v>0</v>
      </c>
      <c r="AZ35" s="777">
        <v>3054554127</v>
      </c>
      <c r="BA35" s="777">
        <v>0</v>
      </c>
      <c r="BB35" s="777">
        <v>1996480</v>
      </c>
    </row>
    <row r="36" spans="1:54" s="772" customFormat="1" ht="12.75" x14ac:dyDescent="0.2">
      <c r="A36" s="998"/>
      <c r="B36" s="1507" t="s">
        <v>361</v>
      </c>
      <c r="C36" s="1504"/>
      <c r="D36" s="999" t="s">
        <v>738</v>
      </c>
      <c r="E36" s="1507" t="s">
        <v>739</v>
      </c>
      <c r="F36" s="1504"/>
      <c r="G36" s="1507" t="s">
        <v>738</v>
      </c>
      <c r="H36" s="1507"/>
      <c r="I36" s="1507" t="s">
        <v>743</v>
      </c>
      <c r="J36" s="1504"/>
      <c r="K36" s="1504"/>
      <c r="L36" s="1507" t="s">
        <v>370</v>
      </c>
      <c r="M36" s="1504"/>
      <c r="N36" s="1504"/>
      <c r="O36" s="1507"/>
      <c r="P36" s="1504"/>
      <c r="Q36" s="1507"/>
      <c r="R36" s="1504"/>
      <c r="S36" s="1508" t="s">
        <v>371</v>
      </c>
      <c r="T36" s="1504"/>
      <c r="U36" s="1504"/>
      <c r="V36" s="1504"/>
      <c r="W36" s="1504"/>
      <c r="X36" s="1504"/>
      <c r="Y36" s="1504"/>
      <c r="Z36" s="1504"/>
      <c r="AA36" s="1507" t="s">
        <v>732</v>
      </c>
      <c r="AB36" s="1504"/>
      <c r="AC36" s="1504"/>
      <c r="AD36" s="1504"/>
      <c r="AE36" s="1504"/>
      <c r="AF36" s="1507" t="s">
        <v>733</v>
      </c>
      <c r="AG36" s="1504"/>
      <c r="AH36" s="1504"/>
      <c r="AI36" s="776" t="s">
        <v>417</v>
      </c>
      <c r="AJ36" s="1509" t="s">
        <v>734</v>
      </c>
      <c r="AK36" s="1504"/>
      <c r="AL36" s="1504"/>
      <c r="AM36" s="1504"/>
      <c r="AN36" s="1504"/>
      <c r="AO36" s="1504"/>
      <c r="AP36" s="777">
        <v>8837627022</v>
      </c>
      <c r="AQ36" s="777">
        <v>8837627022</v>
      </c>
      <c r="AR36" s="777">
        <v>0</v>
      </c>
      <c r="AS36" s="777">
        <v>0</v>
      </c>
      <c r="AT36" s="777">
        <v>243135346</v>
      </c>
      <c r="AU36" s="777">
        <v>8594491676</v>
      </c>
      <c r="AV36" s="777">
        <v>243135346</v>
      </c>
      <c r="AW36" s="777">
        <v>0</v>
      </c>
      <c r="AX36" s="777">
        <v>243135346</v>
      </c>
      <c r="AY36" s="777">
        <v>0</v>
      </c>
      <c r="AZ36" s="777">
        <v>243135346</v>
      </c>
      <c r="BA36" s="777">
        <v>0</v>
      </c>
      <c r="BB36" s="777">
        <v>0</v>
      </c>
    </row>
    <row r="37" spans="1:54" s="772" customFormat="1" ht="12.75" x14ac:dyDescent="0.2">
      <c r="A37" s="998"/>
      <c r="B37" s="1507" t="s">
        <v>361</v>
      </c>
      <c r="C37" s="1504"/>
      <c r="D37" s="999" t="s">
        <v>738</v>
      </c>
      <c r="E37" s="1507" t="s">
        <v>739</v>
      </c>
      <c r="F37" s="1504"/>
      <c r="G37" s="1507" t="s">
        <v>738</v>
      </c>
      <c r="H37" s="1507"/>
      <c r="I37" s="1507" t="s">
        <v>743</v>
      </c>
      <c r="J37" s="1504"/>
      <c r="K37" s="1504"/>
      <c r="L37" s="1507" t="s">
        <v>746</v>
      </c>
      <c r="M37" s="1504"/>
      <c r="N37" s="1504"/>
      <c r="O37" s="1507"/>
      <c r="P37" s="1504"/>
      <c r="Q37" s="1507"/>
      <c r="R37" s="1504"/>
      <c r="S37" s="1508" t="s">
        <v>372</v>
      </c>
      <c r="T37" s="1504"/>
      <c r="U37" s="1504"/>
      <c r="V37" s="1504"/>
      <c r="W37" s="1504"/>
      <c r="X37" s="1504"/>
      <c r="Y37" s="1504"/>
      <c r="Z37" s="1504"/>
      <c r="AA37" s="1507" t="s">
        <v>732</v>
      </c>
      <c r="AB37" s="1504"/>
      <c r="AC37" s="1504"/>
      <c r="AD37" s="1504"/>
      <c r="AE37" s="1504"/>
      <c r="AF37" s="1507" t="s">
        <v>733</v>
      </c>
      <c r="AG37" s="1504"/>
      <c r="AH37" s="1504"/>
      <c r="AI37" s="776" t="s">
        <v>417</v>
      </c>
      <c r="AJ37" s="1509" t="s">
        <v>734</v>
      </c>
      <c r="AK37" s="1504"/>
      <c r="AL37" s="1504"/>
      <c r="AM37" s="1504"/>
      <c r="AN37" s="1504"/>
      <c r="AO37" s="1504"/>
      <c r="AP37" s="777">
        <v>1983243515</v>
      </c>
      <c r="AQ37" s="777">
        <v>1983243515</v>
      </c>
      <c r="AR37" s="777">
        <v>0</v>
      </c>
      <c r="AS37" s="777">
        <v>0</v>
      </c>
      <c r="AT37" s="777">
        <v>1666848946</v>
      </c>
      <c r="AU37" s="777">
        <v>316394569</v>
      </c>
      <c r="AV37" s="777">
        <v>1666848946</v>
      </c>
      <c r="AW37" s="777">
        <v>0</v>
      </c>
      <c r="AX37" s="777">
        <v>1666848946</v>
      </c>
      <c r="AY37" s="777">
        <v>0</v>
      </c>
      <c r="AZ37" s="777">
        <v>1666848946</v>
      </c>
      <c r="BA37" s="777">
        <v>0</v>
      </c>
      <c r="BB37" s="777">
        <v>0</v>
      </c>
    </row>
    <row r="38" spans="1:54" s="772" customFormat="1" ht="12.75" x14ac:dyDescent="0.2">
      <c r="A38" s="998"/>
      <c r="B38" s="1507" t="s">
        <v>361</v>
      </c>
      <c r="C38" s="1504"/>
      <c r="D38" s="999" t="s">
        <v>738</v>
      </c>
      <c r="E38" s="1507" t="s">
        <v>739</v>
      </c>
      <c r="F38" s="1504"/>
      <c r="G38" s="1507" t="s">
        <v>738</v>
      </c>
      <c r="H38" s="1507"/>
      <c r="I38" s="1507" t="s">
        <v>747</v>
      </c>
      <c r="J38" s="1504"/>
      <c r="K38" s="1504"/>
      <c r="L38" s="1507"/>
      <c r="M38" s="1504"/>
      <c r="N38" s="1504"/>
      <c r="O38" s="1507"/>
      <c r="P38" s="1504"/>
      <c r="Q38" s="1507"/>
      <c r="R38" s="1504"/>
      <c r="S38" s="1508" t="s">
        <v>613</v>
      </c>
      <c r="T38" s="1504"/>
      <c r="U38" s="1504"/>
      <c r="V38" s="1504"/>
      <c r="W38" s="1504"/>
      <c r="X38" s="1504"/>
      <c r="Y38" s="1504"/>
      <c r="Z38" s="1504"/>
      <c r="AA38" s="1507" t="s">
        <v>732</v>
      </c>
      <c r="AB38" s="1504"/>
      <c r="AC38" s="1504"/>
      <c r="AD38" s="1504"/>
      <c r="AE38" s="1504"/>
      <c r="AF38" s="1507" t="s">
        <v>733</v>
      </c>
      <c r="AG38" s="1504"/>
      <c r="AH38" s="1504"/>
      <c r="AI38" s="776" t="s">
        <v>417</v>
      </c>
      <c r="AJ38" s="1509" t="s">
        <v>734</v>
      </c>
      <c r="AK38" s="1504"/>
      <c r="AL38" s="1504"/>
      <c r="AM38" s="1504"/>
      <c r="AN38" s="1504"/>
      <c r="AO38" s="1504"/>
      <c r="AP38" s="777">
        <v>1227000000</v>
      </c>
      <c r="AQ38" s="777">
        <v>1227000000</v>
      </c>
      <c r="AR38" s="777">
        <v>0</v>
      </c>
      <c r="AS38" s="777">
        <v>0</v>
      </c>
      <c r="AT38" s="777">
        <v>708933934</v>
      </c>
      <c r="AU38" s="777">
        <v>518066066</v>
      </c>
      <c r="AV38" s="777">
        <v>708933934</v>
      </c>
      <c r="AW38" s="777">
        <v>0</v>
      </c>
      <c r="AX38" s="777">
        <v>708933934</v>
      </c>
      <c r="AY38" s="777">
        <v>0</v>
      </c>
      <c r="AZ38" s="777">
        <v>708933934</v>
      </c>
      <c r="BA38" s="777">
        <v>0</v>
      </c>
      <c r="BB38" s="777">
        <v>0</v>
      </c>
    </row>
    <row r="39" spans="1:54" s="772" customFormat="1" ht="12.75" x14ac:dyDescent="0.2">
      <c r="A39" s="998"/>
      <c r="B39" s="1507" t="s">
        <v>361</v>
      </c>
      <c r="C39" s="1504"/>
      <c r="D39" s="999" t="s">
        <v>738</v>
      </c>
      <c r="E39" s="1507" t="s">
        <v>739</v>
      </c>
      <c r="F39" s="1504"/>
      <c r="G39" s="1507" t="s">
        <v>738</v>
      </c>
      <c r="H39" s="1507"/>
      <c r="I39" s="1507" t="s">
        <v>747</v>
      </c>
      <c r="J39" s="1504"/>
      <c r="K39" s="1504"/>
      <c r="L39" s="1507" t="s">
        <v>738</v>
      </c>
      <c r="M39" s="1504"/>
      <c r="N39" s="1504"/>
      <c r="O39" s="1507"/>
      <c r="P39" s="1504"/>
      <c r="Q39" s="1507"/>
      <c r="R39" s="1504"/>
      <c r="S39" s="1508" t="s">
        <v>373</v>
      </c>
      <c r="T39" s="1504"/>
      <c r="U39" s="1504"/>
      <c r="V39" s="1504"/>
      <c r="W39" s="1504"/>
      <c r="X39" s="1504"/>
      <c r="Y39" s="1504"/>
      <c r="Z39" s="1504"/>
      <c r="AA39" s="1507" t="s">
        <v>732</v>
      </c>
      <c r="AB39" s="1504"/>
      <c r="AC39" s="1504"/>
      <c r="AD39" s="1504"/>
      <c r="AE39" s="1504"/>
      <c r="AF39" s="1507" t="s">
        <v>733</v>
      </c>
      <c r="AG39" s="1504"/>
      <c r="AH39" s="1504"/>
      <c r="AI39" s="776" t="s">
        <v>417</v>
      </c>
      <c r="AJ39" s="1509" t="s">
        <v>734</v>
      </c>
      <c r="AK39" s="1504"/>
      <c r="AL39" s="1504"/>
      <c r="AM39" s="1504"/>
      <c r="AN39" s="1504"/>
      <c r="AO39" s="1504"/>
      <c r="AP39" s="777">
        <v>321334427</v>
      </c>
      <c r="AQ39" s="777">
        <v>321334427</v>
      </c>
      <c r="AR39" s="777">
        <v>0</v>
      </c>
      <c r="AS39" s="777">
        <v>0</v>
      </c>
      <c r="AT39" s="777">
        <v>224413146</v>
      </c>
      <c r="AU39" s="777">
        <v>96921281</v>
      </c>
      <c r="AV39" s="777">
        <v>224413146</v>
      </c>
      <c r="AW39" s="777">
        <v>0</v>
      </c>
      <c r="AX39" s="777">
        <v>224413146</v>
      </c>
      <c r="AY39" s="777">
        <v>0</v>
      </c>
      <c r="AZ39" s="777">
        <v>224413146</v>
      </c>
      <c r="BA39" s="777">
        <v>0</v>
      </c>
      <c r="BB39" s="777">
        <v>0</v>
      </c>
    </row>
    <row r="40" spans="1:54" s="772" customFormat="1" ht="12.75" x14ac:dyDescent="0.2">
      <c r="A40" s="998"/>
      <c r="B40" s="1507" t="s">
        <v>361</v>
      </c>
      <c r="C40" s="1504"/>
      <c r="D40" s="999" t="s">
        <v>738</v>
      </c>
      <c r="E40" s="1507" t="s">
        <v>739</v>
      </c>
      <c r="F40" s="1504"/>
      <c r="G40" s="1507" t="s">
        <v>738</v>
      </c>
      <c r="H40" s="1507"/>
      <c r="I40" s="1507" t="s">
        <v>747</v>
      </c>
      <c r="J40" s="1504"/>
      <c r="K40" s="1504"/>
      <c r="L40" s="1507" t="s">
        <v>748</v>
      </c>
      <c r="M40" s="1504"/>
      <c r="N40" s="1504"/>
      <c r="O40" s="1507"/>
      <c r="P40" s="1504"/>
      <c r="Q40" s="1507"/>
      <c r="R40" s="1504"/>
      <c r="S40" s="1508" t="s">
        <v>374</v>
      </c>
      <c r="T40" s="1504"/>
      <c r="U40" s="1504"/>
      <c r="V40" s="1504"/>
      <c r="W40" s="1504"/>
      <c r="X40" s="1504"/>
      <c r="Y40" s="1504"/>
      <c r="Z40" s="1504"/>
      <c r="AA40" s="1507" t="s">
        <v>732</v>
      </c>
      <c r="AB40" s="1504"/>
      <c r="AC40" s="1504"/>
      <c r="AD40" s="1504"/>
      <c r="AE40" s="1504"/>
      <c r="AF40" s="1507" t="s">
        <v>733</v>
      </c>
      <c r="AG40" s="1504"/>
      <c r="AH40" s="1504"/>
      <c r="AI40" s="776" t="s">
        <v>417</v>
      </c>
      <c r="AJ40" s="1509" t="s">
        <v>734</v>
      </c>
      <c r="AK40" s="1504"/>
      <c r="AL40" s="1504"/>
      <c r="AM40" s="1504"/>
      <c r="AN40" s="1504"/>
      <c r="AO40" s="1504"/>
      <c r="AP40" s="777">
        <v>905665573</v>
      </c>
      <c r="AQ40" s="777">
        <v>905665573</v>
      </c>
      <c r="AR40" s="777">
        <v>0</v>
      </c>
      <c r="AS40" s="777">
        <v>0</v>
      </c>
      <c r="AT40" s="777">
        <v>484520788</v>
      </c>
      <c r="AU40" s="777">
        <v>421144785</v>
      </c>
      <c r="AV40" s="777">
        <v>484520788</v>
      </c>
      <c r="AW40" s="777">
        <v>0</v>
      </c>
      <c r="AX40" s="777">
        <v>484520788</v>
      </c>
      <c r="AY40" s="777">
        <v>0</v>
      </c>
      <c r="AZ40" s="777">
        <v>484520788</v>
      </c>
      <c r="BA40" s="777">
        <v>0</v>
      </c>
      <c r="BB40" s="777">
        <v>0</v>
      </c>
    </row>
    <row r="41" spans="1:54" s="772" customFormat="1" ht="12.75" x14ac:dyDescent="0.2">
      <c r="A41" s="998"/>
      <c r="B41" s="1507" t="s">
        <v>361</v>
      </c>
      <c r="C41" s="1504"/>
      <c r="D41" s="999" t="s">
        <v>738</v>
      </c>
      <c r="E41" s="1507" t="s">
        <v>739</v>
      </c>
      <c r="F41" s="1504"/>
      <c r="G41" s="1507" t="s">
        <v>738</v>
      </c>
      <c r="H41" s="1507"/>
      <c r="I41" s="1507" t="s">
        <v>749</v>
      </c>
      <c r="J41" s="1504"/>
      <c r="K41" s="1504"/>
      <c r="L41" s="1507"/>
      <c r="M41" s="1504"/>
      <c r="N41" s="1504"/>
      <c r="O41" s="1507"/>
      <c r="P41" s="1504"/>
      <c r="Q41" s="1507"/>
      <c r="R41" s="1504"/>
      <c r="S41" s="1508" t="s">
        <v>750</v>
      </c>
      <c r="T41" s="1504"/>
      <c r="U41" s="1504"/>
      <c r="V41" s="1504"/>
      <c r="W41" s="1504"/>
      <c r="X41" s="1504"/>
      <c r="Y41" s="1504"/>
      <c r="Z41" s="1504"/>
      <c r="AA41" s="1507" t="s">
        <v>732</v>
      </c>
      <c r="AB41" s="1504"/>
      <c r="AC41" s="1504"/>
      <c r="AD41" s="1504"/>
      <c r="AE41" s="1504"/>
      <c r="AF41" s="1507" t="s">
        <v>733</v>
      </c>
      <c r="AG41" s="1504"/>
      <c r="AH41" s="1504"/>
      <c r="AI41" s="776" t="s">
        <v>417</v>
      </c>
      <c r="AJ41" s="1509" t="s">
        <v>734</v>
      </c>
      <c r="AK41" s="1504"/>
      <c r="AL41" s="1504"/>
      <c r="AM41" s="1504"/>
      <c r="AN41" s="1504"/>
      <c r="AO41" s="1504"/>
      <c r="AP41" s="777">
        <v>7940802</v>
      </c>
      <c r="AQ41" s="777">
        <v>745600</v>
      </c>
      <c r="AR41" s="777">
        <v>7195202</v>
      </c>
      <c r="AS41" s="777">
        <v>0</v>
      </c>
      <c r="AT41" s="777">
        <v>745600</v>
      </c>
      <c r="AU41" s="777">
        <v>0</v>
      </c>
      <c r="AV41" s="777">
        <v>745600</v>
      </c>
      <c r="AW41" s="777">
        <v>0</v>
      </c>
      <c r="AX41" s="777">
        <v>745600</v>
      </c>
      <c r="AY41" s="777">
        <v>0</v>
      </c>
      <c r="AZ41" s="777">
        <v>745600</v>
      </c>
      <c r="BA41" s="777">
        <v>0</v>
      </c>
      <c r="BB41" s="777">
        <v>0</v>
      </c>
    </row>
    <row r="42" spans="1:54" s="772" customFormat="1" ht="12.75" x14ac:dyDescent="0.2">
      <c r="A42" s="998"/>
      <c r="B42" s="1503" t="s">
        <v>361</v>
      </c>
      <c r="C42" s="1504"/>
      <c r="D42" s="997" t="s">
        <v>738</v>
      </c>
      <c r="E42" s="1503" t="s">
        <v>739</v>
      </c>
      <c r="F42" s="1504"/>
      <c r="G42" s="1503" t="s">
        <v>741</v>
      </c>
      <c r="H42" s="1503"/>
      <c r="I42" s="1503"/>
      <c r="J42" s="1504"/>
      <c r="K42" s="1504"/>
      <c r="L42" s="1503"/>
      <c r="M42" s="1504"/>
      <c r="N42" s="1504"/>
      <c r="O42" s="1503"/>
      <c r="P42" s="1504"/>
      <c r="Q42" s="1503"/>
      <c r="R42" s="1504"/>
      <c r="S42" s="1505" t="s">
        <v>616</v>
      </c>
      <c r="T42" s="1504"/>
      <c r="U42" s="1504"/>
      <c r="V42" s="1504"/>
      <c r="W42" s="1504"/>
      <c r="X42" s="1504"/>
      <c r="Y42" s="1504"/>
      <c r="Z42" s="1504"/>
      <c r="AA42" s="1503" t="s">
        <v>732</v>
      </c>
      <c r="AB42" s="1504"/>
      <c r="AC42" s="1504"/>
      <c r="AD42" s="1504"/>
      <c r="AE42" s="1504"/>
      <c r="AF42" s="1503" t="s">
        <v>733</v>
      </c>
      <c r="AG42" s="1504"/>
      <c r="AH42" s="1504"/>
      <c r="AI42" s="770" t="s">
        <v>417</v>
      </c>
      <c r="AJ42" s="1506" t="s">
        <v>734</v>
      </c>
      <c r="AK42" s="1504"/>
      <c r="AL42" s="1504"/>
      <c r="AM42" s="1504"/>
      <c r="AN42" s="1504"/>
      <c r="AO42" s="1504"/>
      <c r="AP42" s="771">
        <v>2758049500</v>
      </c>
      <c r="AQ42" s="771">
        <v>2691109089</v>
      </c>
      <c r="AR42" s="771">
        <v>66940411</v>
      </c>
      <c r="AS42" s="771">
        <v>0</v>
      </c>
      <c r="AT42" s="771">
        <v>2334567624</v>
      </c>
      <c r="AU42" s="771">
        <v>356541465</v>
      </c>
      <c r="AV42" s="771">
        <v>1427982723</v>
      </c>
      <c r="AW42" s="771">
        <v>906584901</v>
      </c>
      <c r="AX42" s="771">
        <v>1427982723</v>
      </c>
      <c r="AY42" s="771">
        <v>0</v>
      </c>
      <c r="AZ42" s="771">
        <v>1427982723</v>
      </c>
      <c r="BA42" s="771">
        <v>0</v>
      </c>
      <c r="BB42" s="771">
        <v>0</v>
      </c>
    </row>
    <row r="43" spans="1:54" s="772" customFormat="1" ht="12.75" x14ac:dyDescent="0.2">
      <c r="A43" s="998"/>
      <c r="B43" s="1507" t="s">
        <v>361</v>
      </c>
      <c r="C43" s="1504"/>
      <c r="D43" s="999" t="s">
        <v>738</v>
      </c>
      <c r="E43" s="1507" t="s">
        <v>739</v>
      </c>
      <c r="F43" s="1504"/>
      <c r="G43" s="1507" t="s">
        <v>741</v>
      </c>
      <c r="H43" s="1507"/>
      <c r="I43" s="1507" t="s">
        <v>751</v>
      </c>
      <c r="J43" s="1504"/>
      <c r="K43" s="1504"/>
      <c r="L43" s="1507"/>
      <c r="M43" s="1504"/>
      <c r="N43" s="1504"/>
      <c r="O43" s="1507"/>
      <c r="P43" s="1504"/>
      <c r="Q43" s="1507"/>
      <c r="R43" s="1504"/>
      <c r="S43" s="1508" t="s">
        <v>375</v>
      </c>
      <c r="T43" s="1504"/>
      <c r="U43" s="1504"/>
      <c r="V43" s="1504"/>
      <c r="W43" s="1504"/>
      <c r="X43" s="1504"/>
      <c r="Y43" s="1504"/>
      <c r="Z43" s="1504"/>
      <c r="AA43" s="1507" t="s">
        <v>732</v>
      </c>
      <c r="AB43" s="1504"/>
      <c r="AC43" s="1504"/>
      <c r="AD43" s="1504"/>
      <c r="AE43" s="1504"/>
      <c r="AF43" s="1507" t="s">
        <v>733</v>
      </c>
      <c r="AG43" s="1504"/>
      <c r="AH43" s="1504"/>
      <c r="AI43" s="776" t="s">
        <v>417</v>
      </c>
      <c r="AJ43" s="1509" t="s">
        <v>734</v>
      </c>
      <c r="AK43" s="1504"/>
      <c r="AL43" s="1504"/>
      <c r="AM43" s="1504"/>
      <c r="AN43" s="1504"/>
      <c r="AO43" s="1504"/>
      <c r="AP43" s="777">
        <v>2758049500</v>
      </c>
      <c r="AQ43" s="777">
        <v>2691109089</v>
      </c>
      <c r="AR43" s="777">
        <v>66940411</v>
      </c>
      <c r="AS43" s="777">
        <v>0</v>
      </c>
      <c r="AT43" s="777">
        <v>2334567624</v>
      </c>
      <c r="AU43" s="777">
        <v>356541465</v>
      </c>
      <c r="AV43" s="777">
        <v>1427982723</v>
      </c>
      <c r="AW43" s="777">
        <v>906584901</v>
      </c>
      <c r="AX43" s="777">
        <v>1427982723</v>
      </c>
      <c r="AY43" s="777">
        <v>0</v>
      </c>
      <c r="AZ43" s="777">
        <v>1427982723</v>
      </c>
      <c r="BA43" s="777">
        <v>0</v>
      </c>
      <c r="BB43" s="777">
        <v>0</v>
      </c>
    </row>
    <row r="44" spans="1:54" s="772" customFormat="1" ht="12.75" x14ac:dyDescent="0.2">
      <c r="A44" s="998"/>
      <c r="B44" s="1507" t="s">
        <v>361</v>
      </c>
      <c r="C44" s="1504"/>
      <c r="D44" s="999" t="s">
        <v>738</v>
      </c>
      <c r="E44" s="1507" t="s">
        <v>739</v>
      </c>
      <c r="F44" s="1504"/>
      <c r="G44" s="1507" t="s">
        <v>743</v>
      </c>
      <c r="H44" s="1507"/>
      <c r="I44" s="1507"/>
      <c r="J44" s="1504"/>
      <c r="K44" s="1504"/>
      <c r="L44" s="1507"/>
      <c r="M44" s="1504"/>
      <c r="N44" s="1504"/>
      <c r="O44" s="1507"/>
      <c r="P44" s="1504"/>
      <c r="Q44" s="1507"/>
      <c r="R44" s="1504"/>
      <c r="S44" s="1508" t="s">
        <v>618</v>
      </c>
      <c r="T44" s="1504"/>
      <c r="U44" s="1504"/>
      <c r="V44" s="1504"/>
      <c r="W44" s="1504"/>
      <c r="X44" s="1504"/>
      <c r="Y44" s="1504"/>
      <c r="Z44" s="1504"/>
      <c r="AA44" s="1507" t="s">
        <v>732</v>
      </c>
      <c r="AB44" s="1504"/>
      <c r="AC44" s="1504"/>
      <c r="AD44" s="1504"/>
      <c r="AE44" s="1504"/>
      <c r="AF44" s="1507" t="s">
        <v>733</v>
      </c>
      <c r="AG44" s="1504"/>
      <c r="AH44" s="1504"/>
      <c r="AI44" s="776" t="s">
        <v>417</v>
      </c>
      <c r="AJ44" s="1509" t="s">
        <v>734</v>
      </c>
      <c r="AK44" s="1504"/>
      <c r="AL44" s="1504"/>
      <c r="AM44" s="1504"/>
      <c r="AN44" s="1504"/>
      <c r="AO44" s="1504"/>
      <c r="AP44" s="777">
        <v>40828254400</v>
      </c>
      <c r="AQ44" s="777">
        <v>40818582368</v>
      </c>
      <c r="AR44" s="777">
        <v>9672032</v>
      </c>
      <c r="AS44" s="777">
        <v>0</v>
      </c>
      <c r="AT44" s="777">
        <v>29758506010.290001</v>
      </c>
      <c r="AU44" s="777">
        <v>11060076357.709999</v>
      </c>
      <c r="AV44" s="777">
        <v>29758506010.290001</v>
      </c>
      <c r="AW44" s="777">
        <v>0</v>
      </c>
      <c r="AX44" s="777">
        <v>29758506010.290001</v>
      </c>
      <c r="AY44" s="777">
        <v>0</v>
      </c>
      <c r="AZ44" s="777">
        <v>29758506010.290001</v>
      </c>
      <c r="BA44" s="777">
        <v>0</v>
      </c>
      <c r="BB44" s="777">
        <v>150239212.71000001</v>
      </c>
    </row>
    <row r="45" spans="1:54" s="772" customFormat="1" ht="12.75" x14ac:dyDescent="0.2">
      <c r="A45" s="998"/>
      <c r="B45" s="1503" t="s">
        <v>361</v>
      </c>
      <c r="C45" s="1504"/>
      <c r="D45" s="997" t="s">
        <v>738</v>
      </c>
      <c r="E45" s="1503" t="s">
        <v>739</v>
      </c>
      <c r="F45" s="1504"/>
      <c r="G45" s="1503" t="s">
        <v>743</v>
      </c>
      <c r="H45" s="1503"/>
      <c r="I45" s="1503" t="s">
        <v>738</v>
      </c>
      <c r="J45" s="1504"/>
      <c r="K45" s="1504"/>
      <c r="L45" s="1503"/>
      <c r="M45" s="1504"/>
      <c r="N45" s="1504"/>
      <c r="O45" s="1503"/>
      <c r="P45" s="1504"/>
      <c r="Q45" s="1503"/>
      <c r="R45" s="1504"/>
      <c r="S45" s="1505" t="s">
        <v>620</v>
      </c>
      <c r="T45" s="1504"/>
      <c r="U45" s="1504"/>
      <c r="V45" s="1504"/>
      <c r="W45" s="1504"/>
      <c r="X45" s="1504"/>
      <c r="Y45" s="1504"/>
      <c r="Z45" s="1504"/>
      <c r="AA45" s="1503" t="s">
        <v>732</v>
      </c>
      <c r="AB45" s="1504"/>
      <c r="AC45" s="1504"/>
      <c r="AD45" s="1504"/>
      <c r="AE45" s="1504"/>
      <c r="AF45" s="1503" t="s">
        <v>733</v>
      </c>
      <c r="AG45" s="1504"/>
      <c r="AH45" s="1504"/>
      <c r="AI45" s="770" t="s">
        <v>417</v>
      </c>
      <c r="AJ45" s="1506" t="s">
        <v>734</v>
      </c>
      <c r="AK45" s="1504"/>
      <c r="AL45" s="1504"/>
      <c r="AM45" s="1504"/>
      <c r="AN45" s="1504"/>
      <c r="AO45" s="1504"/>
      <c r="AP45" s="771">
        <v>21973224000</v>
      </c>
      <c r="AQ45" s="771">
        <v>21963551968</v>
      </c>
      <c r="AR45" s="771">
        <v>9672032</v>
      </c>
      <c r="AS45" s="771">
        <v>0</v>
      </c>
      <c r="AT45" s="771">
        <v>15059622992.290001</v>
      </c>
      <c r="AU45" s="771">
        <v>6903928975.71</v>
      </c>
      <c r="AV45" s="771">
        <v>15059622992.290001</v>
      </c>
      <c r="AW45" s="771">
        <v>0</v>
      </c>
      <c r="AX45" s="771">
        <v>15059622992.290001</v>
      </c>
      <c r="AY45" s="771">
        <v>0</v>
      </c>
      <c r="AZ45" s="771">
        <v>15059622992.290001</v>
      </c>
      <c r="BA45" s="771">
        <v>0</v>
      </c>
      <c r="BB45" s="771">
        <v>144043479.71000001</v>
      </c>
    </row>
    <row r="46" spans="1:54" s="772" customFormat="1" ht="12.75" x14ac:dyDescent="0.2">
      <c r="A46" s="998"/>
      <c r="B46" s="1507" t="s">
        <v>361</v>
      </c>
      <c r="C46" s="1504"/>
      <c r="D46" s="999" t="s">
        <v>738</v>
      </c>
      <c r="E46" s="1507" t="s">
        <v>739</v>
      </c>
      <c r="F46" s="1504"/>
      <c r="G46" s="1507" t="s">
        <v>743</v>
      </c>
      <c r="H46" s="1507"/>
      <c r="I46" s="1507" t="s">
        <v>738</v>
      </c>
      <c r="J46" s="1504"/>
      <c r="K46" s="1504"/>
      <c r="L46" s="1507" t="s">
        <v>738</v>
      </c>
      <c r="M46" s="1504"/>
      <c r="N46" s="1504"/>
      <c r="O46" s="1507"/>
      <c r="P46" s="1504"/>
      <c r="Q46" s="1507"/>
      <c r="R46" s="1504"/>
      <c r="S46" s="1508" t="s">
        <v>376</v>
      </c>
      <c r="T46" s="1504"/>
      <c r="U46" s="1504"/>
      <c r="V46" s="1504"/>
      <c r="W46" s="1504"/>
      <c r="X46" s="1504"/>
      <c r="Y46" s="1504"/>
      <c r="Z46" s="1504"/>
      <c r="AA46" s="1507" t="s">
        <v>732</v>
      </c>
      <c r="AB46" s="1504"/>
      <c r="AC46" s="1504"/>
      <c r="AD46" s="1504"/>
      <c r="AE46" s="1504"/>
      <c r="AF46" s="1507" t="s">
        <v>733</v>
      </c>
      <c r="AG46" s="1504"/>
      <c r="AH46" s="1504"/>
      <c r="AI46" s="776" t="s">
        <v>417</v>
      </c>
      <c r="AJ46" s="1509" t="s">
        <v>734</v>
      </c>
      <c r="AK46" s="1504"/>
      <c r="AL46" s="1504"/>
      <c r="AM46" s="1504"/>
      <c r="AN46" s="1504"/>
      <c r="AO46" s="1504"/>
      <c r="AP46" s="777">
        <v>4247370203</v>
      </c>
      <c r="AQ46" s="777">
        <v>4247370203</v>
      </c>
      <c r="AR46" s="777">
        <v>0</v>
      </c>
      <c r="AS46" s="777">
        <v>0</v>
      </c>
      <c r="AT46" s="777">
        <v>3342285948</v>
      </c>
      <c r="AU46" s="777">
        <v>905084255</v>
      </c>
      <c r="AV46" s="777">
        <v>3342285948</v>
      </c>
      <c r="AW46" s="777">
        <v>0</v>
      </c>
      <c r="AX46" s="777">
        <v>3342285948</v>
      </c>
      <c r="AY46" s="777">
        <v>0</v>
      </c>
      <c r="AZ46" s="777">
        <v>3342285948</v>
      </c>
      <c r="BA46" s="777">
        <v>0</v>
      </c>
      <c r="BB46" s="777">
        <v>435852</v>
      </c>
    </row>
    <row r="47" spans="1:54" s="772" customFormat="1" ht="12.75" x14ac:dyDescent="0.2">
      <c r="A47" s="998"/>
      <c r="B47" s="1507" t="s">
        <v>361</v>
      </c>
      <c r="C47" s="1504"/>
      <c r="D47" s="999" t="s">
        <v>738</v>
      </c>
      <c r="E47" s="1507" t="s">
        <v>739</v>
      </c>
      <c r="F47" s="1504"/>
      <c r="G47" s="1507" t="s">
        <v>743</v>
      </c>
      <c r="H47" s="1507"/>
      <c r="I47" s="1507" t="s">
        <v>738</v>
      </c>
      <c r="J47" s="1504"/>
      <c r="K47" s="1504"/>
      <c r="L47" s="1507" t="s">
        <v>741</v>
      </c>
      <c r="M47" s="1504"/>
      <c r="N47" s="1504"/>
      <c r="O47" s="1507"/>
      <c r="P47" s="1504"/>
      <c r="Q47" s="1507"/>
      <c r="R47" s="1504"/>
      <c r="S47" s="1508" t="s">
        <v>377</v>
      </c>
      <c r="T47" s="1504"/>
      <c r="U47" s="1504"/>
      <c r="V47" s="1504"/>
      <c r="W47" s="1504"/>
      <c r="X47" s="1504"/>
      <c r="Y47" s="1504"/>
      <c r="Z47" s="1504"/>
      <c r="AA47" s="1507" t="s">
        <v>732</v>
      </c>
      <c r="AB47" s="1504"/>
      <c r="AC47" s="1504"/>
      <c r="AD47" s="1504"/>
      <c r="AE47" s="1504"/>
      <c r="AF47" s="1507" t="s">
        <v>733</v>
      </c>
      <c r="AG47" s="1504"/>
      <c r="AH47" s="1504"/>
      <c r="AI47" s="776" t="s">
        <v>417</v>
      </c>
      <c r="AJ47" s="1509" t="s">
        <v>734</v>
      </c>
      <c r="AK47" s="1504"/>
      <c r="AL47" s="1504"/>
      <c r="AM47" s="1504"/>
      <c r="AN47" s="1504"/>
      <c r="AO47" s="1504"/>
      <c r="AP47" s="777">
        <v>3397203153</v>
      </c>
      <c r="AQ47" s="777">
        <v>3387531121</v>
      </c>
      <c r="AR47" s="777">
        <v>9672032</v>
      </c>
      <c r="AS47" s="777">
        <v>0</v>
      </c>
      <c r="AT47" s="777">
        <v>112296663</v>
      </c>
      <c r="AU47" s="777">
        <v>3275234458</v>
      </c>
      <c r="AV47" s="777">
        <v>112296663</v>
      </c>
      <c r="AW47" s="777">
        <v>0</v>
      </c>
      <c r="AX47" s="777">
        <v>112296663</v>
      </c>
      <c r="AY47" s="777">
        <v>0</v>
      </c>
      <c r="AZ47" s="777">
        <v>112296663</v>
      </c>
      <c r="BA47" s="777">
        <v>0</v>
      </c>
      <c r="BB47" s="777">
        <v>0</v>
      </c>
    </row>
    <row r="48" spans="1:54" s="772" customFormat="1" ht="12.75" x14ac:dyDescent="0.2">
      <c r="A48" s="998"/>
      <c r="B48" s="1507" t="s">
        <v>361</v>
      </c>
      <c r="C48" s="1504"/>
      <c r="D48" s="999" t="s">
        <v>738</v>
      </c>
      <c r="E48" s="1507" t="s">
        <v>739</v>
      </c>
      <c r="F48" s="1504"/>
      <c r="G48" s="1507" t="s">
        <v>743</v>
      </c>
      <c r="H48" s="1507"/>
      <c r="I48" s="1507" t="s">
        <v>738</v>
      </c>
      <c r="J48" s="1504"/>
      <c r="K48" s="1504"/>
      <c r="L48" s="1507" t="s">
        <v>748</v>
      </c>
      <c r="M48" s="1504"/>
      <c r="N48" s="1504"/>
      <c r="O48" s="1507"/>
      <c r="P48" s="1504"/>
      <c r="Q48" s="1507"/>
      <c r="R48" s="1504"/>
      <c r="S48" s="1508" t="s">
        <v>378</v>
      </c>
      <c r="T48" s="1504"/>
      <c r="U48" s="1504"/>
      <c r="V48" s="1504"/>
      <c r="W48" s="1504"/>
      <c r="X48" s="1504"/>
      <c r="Y48" s="1504"/>
      <c r="Z48" s="1504"/>
      <c r="AA48" s="1507" t="s">
        <v>732</v>
      </c>
      <c r="AB48" s="1504"/>
      <c r="AC48" s="1504"/>
      <c r="AD48" s="1504"/>
      <c r="AE48" s="1504"/>
      <c r="AF48" s="1507" t="s">
        <v>733</v>
      </c>
      <c r="AG48" s="1504"/>
      <c r="AH48" s="1504"/>
      <c r="AI48" s="776" t="s">
        <v>417</v>
      </c>
      <c r="AJ48" s="1509" t="s">
        <v>734</v>
      </c>
      <c r="AK48" s="1504"/>
      <c r="AL48" s="1504"/>
      <c r="AM48" s="1504"/>
      <c r="AN48" s="1504"/>
      <c r="AO48" s="1504"/>
      <c r="AP48" s="777">
        <v>5118480408</v>
      </c>
      <c r="AQ48" s="777">
        <v>5118480408</v>
      </c>
      <c r="AR48" s="777">
        <v>0</v>
      </c>
      <c r="AS48" s="777">
        <v>0</v>
      </c>
      <c r="AT48" s="777">
        <v>4137434774</v>
      </c>
      <c r="AU48" s="777">
        <v>981045634</v>
      </c>
      <c r="AV48" s="777">
        <v>4137434774</v>
      </c>
      <c r="AW48" s="777">
        <v>0</v>
      </c>
      <c r="AX48" s="777">
        <v>4137434774</v>
      </c>
      <c r="AY48" s="777">
        <v>0</v>
      </c>
      <c r="AZ48" s="777">
        <v>4137434774</v>
      </c>
      <c r="BA48" s="777">
        <v>0</v>
      </c>
      <c r="BB48" s="777">
        <v>1415035</v>
      </c>
    </row>
    <row r="49" spans="1:54" s="772" customFormat="1" ht="12.75" x14ac:dyDescent="0.2">
      <c r="A49" s="998"/>
      <c r="B49" s="1507" t="s">
        <v>361</v>
      </c>
      <c r="C49" s="1504"/>
      <c r="D49" s="999" t="s">
        <v>738</v>
      </c>
      <c r="E49" s="1507" t="s">
        <v>739</v>
      </c>
      <c r="F49" s="1504"/>
      <c r="G49" s="1507" t="s">
        <v>743</v>
      </c>
      <c r="H49" s="1507"/>
      <c r="I49" s="1507" t="s">
        <v>738</v>
      </c>
      <c r="J49" s="1504"/>
      <c r="K49" s="1504"/>
      <c r="L49" s="1507" t="s">
        <v>742</v>
      </c>
      <c r="M49" s="1504"/>
      <c r="N49" s="1504"/>
      <c r="O49" s="1507"/>
      <c r="P49" s="1504"/>
      <c r="Q49" s="1507"/>
      <c r="R49" s="1504"/>
      <c r="S49" s="1508" t="s">
        <v>379</v>
      </c>
      <c r="T49" s="1504"/>
      <c r="U49" s="1504"/>
      <c r="V49" s="1504"/>
      <c r="W49" s="1504"/>
      <c r="X49" s="1504"/>
      <c r="Y49" s="1504"/>
      <c r="Z49" s="1504"/>
      <c r="AA49" s="1507" t="s">
        <v>732</v>
      </c>
      <c r="AB49" s="1504"/>
      <c r="AC49" s="1504"/>
      <c r="AD49" s="1504"/>
      <c r="AE49" s="1504"/>
      <c r="AF49" s="1507" t="s">
        <v>733</v>
      </c>
      <c r="AG49" s="1504"/>
      <c r="AH49" s="1504"/>
      <c r="AI49" s="776" t="s">
        <v>417</v>
      </c>
      <c r="AJ49" s="1509" t="s">
        <v>734</v>
      </c>
      <c r="AK49" s="1504"/>
      <c r="AL49" s="1504"/>
      <c r="AM49" s="1504"/>
      <c r="AN49" s="1504"/>
      <c r="AO49" s="1504"/>
      <c r="AP49" s="777">
        <v>8151842568</v>
      </c>
      <c r="AQ49" s="777">
        <v>8151842568</v>
      </c>
      <c r="AR49" s="777">
        <v>0</v>
      </c>
      <c r="AS49" s="777">
        <v>0</v>
      </c>
      <c r="AT49" s="777">
        <v>6614160062.29</v>
      </c>
      <c r="AU49" s="777">
        <v>1537682505.71</v>
      </c>
      <c r="AV49" s="777">
        <v>6614160062.29</v>
      </c>
      <c r="AW49" s="777">
        <v>0</v>
      </c>
      <c r="AX49" s="777">
        <v>6614160062.29</v>
      </c>
      <c r="AY49" s="777">
        <v>0</v>
      </c>
      <c r="AZ49" s="777">
        <v>6614160062.29</v>
      </c>
      <c r="BA49" s="777">
        <v>0</v>
      </c>
      <c r="BB49" s="777">
        <v>128057419.70999999</v>
      </c>
    </row>
    <row r="50" spans="1:54" s="772" customFormat="1" ht="12.75" x14ac:dyDescent="0.2">
      <c r="A50" s="998"/>
      <c r="B50" s="1507" t="s">
        <v>361</v>
      </c>
      <c r="C50" s="1504"/>
      <c r="D50" s="999" t="s">
        <v>738</v>
      </c>
      <c r="E50" s="1507" t="s">
        <v>739</v>
      </c>
      <c r="F50" s="1504"/>
      <c r="G50" s="1507" t="s">
        <v>743</v>
      </c>
      <c r="H50" s="1507"/>
      <c r="I50" s="1507" t="s">
        <v>738</v>
      </c>
      <c r="J50" s="1504"/>
      <c r="K50" s="1504"/>
      <c r="L50" s="1507" t="s">
        <v>743</v>
      </c>
      <c r="M50" s="1504"/>
      <c r="N50" s="1504"/>
      <c r="O50" s="1507"/>
      <c r="P50" s="1504"/>
      <c r="Q50" s="1507"/>
      <c r="R50" s="1504"/>
      <c r="S50" s="1508" t="s">
        <v>380</v>
      </c>
      <c r="T50" s="1504"/>
      <c r="U50" s="1504"/>
      <c r="V50" s="1504"/>
      <c r="W50" s="1504"/>
      <c r="X50" s="1504"/>
      <c r="Y50" s="1504"/>
      <c r="Z50" s="1504"/>
      <c r="AA50" s="1507" t="s">
        <v>732</v>
      </c>
      <c r="AB50" s="1504"/>
      <c r="AC50" s="1504"/>
      <c r="AD50" s="1504"/>
      <c r="AE50" s="1504"/>
      <c r="AF50" s="1507" t="s">
        <v>733</v>
      </c>
      <c r="AG50" s="1504"/>
      <c r="AH50" s="1504"/>
      <c r="AI50" s="776" t="s">
        <v>417</v>
      </c>
      <c r="AJ50" s="1509" t="s">
        <v>734</v>
      </c>
      <c r="AK50" s="1504"/>
      <c r="AL50" s="1504"/>
      <c r="AM50" s="1504"/>
      <c r="AN50" s="1504"/>
      <c r="AO50" s="1504"/>
      <c r="AP50" s="777">
        <v>1058327668</v>
      </c>
      <c r="AQ50" s="777">
        <v>1058327668</v>
      </c>
      <c r="AR50" s="777">
        <v>0</v>
      </c>
      <c r="AS50" s="777">
        <v>0</v>
      </c>
      <c r="AT50" s="777">
        <v>853445545</v>
      </c>
      <c r="AU50" s="777">
        <v>204882123</v>
      </c>
      <c r="AV50" s="777">
        <v>853445545</v>
      </c>
      <c r="AW50" s="777">
        <v>0</v>
      </c>
      <c r="AX50" s="777">
        <v>853445545</v>
      </c>
      <c r="AY50" s="777">
        <v>0</v>
      </c>
      <c r="AZ50" s="777">
        <v>853445545</v>
      </c>
      <c r="BA50" s="777">
        <v>0</v>
      </c>
      <c r="BB50" s="777">
        <v>14135173</v>
      </c>
    </row>
    <row r="51" spans="1:54" s="772" customFormat="1" ht="12.75" x14ac:dyDescent="0.2">
      <c r="A51" s="998"/>
      <c r="B51" s="1503" t="s">
        <v>361</v>
      </c>
      <c r="C51" s="1504"/>
      <c r="D51" s="997" t="s">
        <v>738</v>
      </c>
      <c r="E51" s="1503" t="s">
        <v>739</v>
      </c>
      <c r="F51" s="1504"/>
      <c r="G51" s="1503" t="s">
        <v>743</v>
      </c>
      <c r="H51" s="1503"/>
      <c r="I51" s="1503" t="s">
        <v>741</v>
      </c>
      <c r="J51" s="1504"/>
      <c r="K51" s="1504"/>
      <c r="L51" s="1503"/>
      <c r="M51" s="1504"/>
      <c r="N51" s="1504"/>
      <c r="O51" s="1503"/>
      <c r="P51" s="1504"/>
      <c r="Q51" s="1503"/>
      <c r="R51" s="1504"/>
      <c r="S51" s="1505" t="s">
        <v>752</v>
      </c>
      <c r="T51" s="1504"/>
      <c r="U51" s="1504"/>
      <c r="V51" s="1504"/>
      <c r="W51" s="1504"/>
      <c r="X51" s="1504"/>
      <c r="Y51" s="1504"/>
      <c r="Z51" s="1504"/>
      <c r="AA51" s="1503" t="s">
        <v>732</v>
      </c>
      <c r="AB51" s="1504"/>
      <c r="AC51" s="1504"/>
      <c r="AD51" s="1504"/>
      <c r="AE51" s="1504"/>
      <c r="AF51" s="1503" t="s">
        <v>733</v>
      </c>
      <c r="AG51" s="1504"/>
      <c r="AH51" s="1504"/>
      <c r="AI51" s="770" t="s">
        <v>417</v>
      </c>
      <c r="AJ51" s="1506" t="s">
        <v>734</v>
      </c>
      <c r="AK51" s="1504"/>
      <c r="AL51" s="1504"/>
      <c r="AM51" s="1504"/>
      <c r="AN51" s="1504"/>
      <c r="AO51" s="1504"/>
      <c r="AP51" s="771">
        <v>13499872539</v>
      </c>
      <c r="AQ51" s="771">
        <v>13499872539</v>
      </c>
      <c r="AR51" s="771">
        <v>0</v>
      </c>
      <c r="AS51" s="771">
        <v>0</v>
      </c>
      <c r="AT51" s="771">
        <v>10397390818</v>
      </c>
      <c r="AU51" s="771">
        <v>3102481721</v>
      </c>
      <c r="AV51" s="771">
        <v>10397390818</v>
      </c>
      <c r="AW51" s="771">
        <v>0</v>
      </c>
      <c r="AX51" s="771">
        <v>10397390818</v>
      </c>
      <c r="AY51" s="771">
        <v>0</v>
      </c>
      <c r="AZ51" s="771">
        <v>10397390818</v>
      </c>
      <c r="BA51" s="771">
        <v>0</v>
      </c>
      <c r="BB51" s="771">
        <v>6195733</v>
      </c>
    </row>
    <row r="52" spans="1:54" s="772" customFormat="1" ht="12.75" x14ac:dyDescent="0.2">
      <c r="A52" s="998"/>
      <c r="B52" s="1507" t="s">
        <v>361</v>
      </c>
      <c r="C52" s="1504"/>
      <c r="D52" s="999" t="s">
        <v>738</v>
      </c>
      <c r="E52" s="1507" t="s">
        <v>739</v>
      </c>
      <c r="F52" s="1504"/>
      <c r="G52" s="1507" t="s">
        <v>743</v>
      </c>
      <c r="H52" s="1507"/>
      <c r="I52" s="1507" t="s">
        <v>741</v>
      </c>
      <c r="J52" s="1504"/>
      <c r="K52" s="1504"/>
      <c r="L52" s="1507" t="s">
        <v>738</v>
      </c>
      <c r="M52" s="1504"/>
      <c r="N52" s="1504"/>
      <c r="O52" s="1507"/>
      <c r="P52" s="1504"/>
      <c r="Q52" s="1507"/>
      <c r="R52" s="1504"/>
      <c r="S52" s="1508" t="s">
        <v>381</v>
      </c>
      <c r="T52" s="1504"/>
      <c r="U52" s="1504"/>
      <c r="V52" s="1504"/>
      <c r="W52" s="1504"/>
      <c r="X52" s="1504"/>
      <c r="Y52" s="1504"/>
      <c r="Z52" s="1504"/>
      <c r="AA52" s="1507" t="s">
        <v>732</v>
      </c>
      <c r="AB52" s="1504"/>
      <c r="AC52" s="1504"/>
      <c r="AD52" s="1504"/>
      <c r="AE52" s="1504"/>
      <c r="AF52" s="1507" t="s">
        <v>733</v>
      </c>
      <c r="AG52" s="1504"/>
      <c r="AH52" s="1504"/>
      <c r="AI52" s="776" t="s">
        <v>417</v>
      </c>
      <c r="AJ52" s="1509" t="s">
        <v>734</v>
      </c>
      <c r="AK52" s="1504"/>
      <c r="AL52" s="1504"/>
      <c r="AM52" s="1504"/>
      <c r="AN52" s="1504"/>
      <c r="AO52" s="1504"/>
      <c r="AP52" s="777">
        <v>148627109</v>
      </c>
      <c r="AQ52" s="777">
        <v>148627109</v>
      </c>
      <c r="AR52" s="777">
        <v>0</v>
      </c>
      <c r="AS52" s="777">
        <v>0</v>
      </c>
      <c r="AT52" s="777">
        <v>98732900</v>
      </c>
      <c r="AU52" s="777">
        <v>49894209</v>
      </c>
      <c r="AV52" s="777">
        <v>98732900</v>
      </c>
      <c r="AW52" s="777">
        <v>0</v>
      </c>
      <c r="AX52" s="777">
        <v>98732900</v>
      </c>
      <c r="AY52" s="777">
        <v>0</v>
      </c>
      <c r="AZ52" s="777">
        <v>98732900</v>
      </c>
      <c r="BA52" s="777">
        <v>0</v>
      </c>
      <c r="BB52" s="777">
        <v>0</v>
      </c>
    </row>
    <row r="53" spans="1:54" s="772" customFormat="1" ht="12.75" x14ac:dyDescent="0.2">
      <c r="A53" s="998"/>
      <c r="B53" s="1507" t="s">
        <v>361</v>
      </c>
      <c r="C53" s="1504"/>
      <c r="D53" s="999" t="s">
        <v>738</v>
      </c>
      <c r="E53" s="1507" t="s">
        <v>739</v>
      </c>
      <c r="F53" s="1504"/>
      <c r="G53" s="1507" t="s">
        <v>743</v>
      </c>
      <c r="H53" s="1507"/>
      <c r="I53" s="1507" t="s">
        <v>741</v>
      </c>
      <c r="J53" s="1504"/>
      <c r="K53" s="1504"/>
      <c r="L53" s="1507" t="s">
        <v>741</v>
      </c>
      <c r="M53" s="1504"/>
      <c r="N53" s="1504"/>
      <c r="O53" s="1507"/>
      <c r="P53" s="1504"/>
      <c r="Q53" s="1507"/>
      <c r="R53" s="1504"/>
      <c r="S53" s="1508" t="s">
        <v>382</v>
      </c>
      <c r="T53" s="1504"/>
      <c r="U53" s="1504"/>
      <c r="V53" s="1504"/>
      <c r="W53" s="1504"/>
      <c r="X53" s="1504"/>
      <c r="Y53" s="1504"/>
      <c r="Z53" s="1504"/>
      <c r="AA53" s="1507" t="s">
        <v>732</v>
      </c>
      <c r="AB53" s="1504"/>
      <c r="AC53" s="1504"/>
      <c r="AD53" s="1504"/>
      <c r="AE53" s="1504"/>
      <c r="AF53" s="1507" t="s">
        <v>733</v>
      </c>
      <c r="AG53" s="1504"/>
      <c r="AH53" s="1504"/>
      <c r="AI53" s="776" t="s">
        <v>417</v>
      </c>
      <c r="AJ53" s="1509" t="s">
        <v>734</v>
      </c>
      <c r="AK53" s="1504"/>
      <c r="AL53" s="1504"/>
      <c r="AM53" s="1504"/>
      <c r="AN53" s="1504"/>
      <c r="AO53" s="1504"/>
      <c r="AP53" s="777">
        <v>6543597377</v>
      </c>
      <c r="AQ53" s="777">
        <v>6543597377</v>
      </c>
      <c r="AR53" s="777">
        <v>0</v>
      </c>
      <c r="AS53" s="777">
        <v>0</v>
      </c>
      <c r="AT53" s="777">
        <v>4811560283</v>
      </c>
      <c r="AU53" s="777">
        <v>1732037094</v>
      </c>
      <c r="AV53" s="777">
        <v>4811560283</v>
      </c>
      <c r="AW53" s="777">
        <v>0</v>
      </c>
      <c r="AX53" s="777">
        <v>4811560283</v>
      </c>
      <c r="AY53" s="777">
        <v>0</v>
      </c>
      <c r="AZ53" s="777">
        <v>4811560283</v>
      </c>
      <c r="BA53" s="777">
        <v>0</v>
      </c>
      <c r="BB53" s="777">
        <v>0</v>
      </c>
    </row>
    <row r="54" spans="1:54" s="772" customFormat="1" ht="12.75" x14ac:dyDescent="0.2">
      <c r="A54" s="998"/>
      <c r="B54" s="1507" t="s">
        <v>361</v>
      </c>
      <c r="C54" s="1504"/>
      <c r="D54" s="999" t="s">
        <v>738</v>
      </c>
      <c r="E54" s="1507" t="s">
        <v>739</v>
      </c>
      <c r="F54" s="1504"/>
      <c r="G54" s="1507" t="s">
        <v>743</v>
      </c>
      <c r="H54" s="1507"/>
      <c r="I54" s="1507" t="s">
        <v>741</v>
      </c>
      <c r="J54" s="1504"/>
      <c r="K54" s="1504"/>
      <c r="L54" s="1507" t="s">
        <v>748</v>
      </c>
      <c r="M54" s="1504"/>
      <c r="N54" s="1504"/>
      <c r="O54" s="1507"/>
      <c r="P54" s="1504"/>
      <c r="Q54" s="1507"/>
      <c r="R54" s="1504"/>
      <c r="S54" s="1508" t="s">
        <v>383</v>
      </c>
      <c r="T54" s="1504"/>
      <c r="U54" s="1504"/>
      <c r="V54" s="1504"/>
      <c r="W54" s="1504"/>
      <c r="X54" s="1504"/>
      <c r="Y54" s="1504"/>
      <c r="Z54" s="1504"/>
      <c r="AA54" s="1507" t="s">
        <v>732</v>
      </c>
      <c r="AB54" s="1504"/>
      <c r="AC54" s="1504"/>
      <c r="AD54" s="1504"/>
      <c r="AE54" s="1504"/>
      <c r="AF54" s="1507" t="s">
        <v>733</v>
      </c>
      <c r="AG54" s="1504"/>
      <c r="AH54" s="1504"/>
      <c r="AI54" s="776" t="s">
        <v>417</v>
      </c>
      <c r="AJ54" s="1509" t="s">
        <v>734</v>
      </c>
      <c r="AK54" s="1504"/>
      <c r="AL54" s="1504"/>
      <c r="AM54" s="1504"/>
      <c r="AN54" s="1504"/>
      <c r="AO54" s="1504"/>
      <c r="AP54" s="777">
        <v>6718291834</v>
      </c>
      <c r="AQ54" s="777">
        <v>6718291834</v>
      </c>
      <c r="AR54" s="777">
        <v>0</v>
      </c>
      <c r="AS54" s="777">
        <v>0</v>
      </c>
      <c r="AT54" s="777">
        <v>5424335760</v>
      </c>
      <c r="AU54" s="777">
        <v>1293956074</v>
      </c>
      <c r="AV54" s="777">
        <v>5424335760</v>
      </c>
      <c r="AW54" s="777">
        <v>0</v>
      </c>
      <c r="AX54" s="777">
        <v>5424335760</v>
      </c>
      <c r="AY54" s="777">
        <v>0</v>
      </c>
      <c r="AZ54" s="777">
        <v>5424335760</v>
      </c>
      <c r="BA54" s="777">
        <v>0</v>
      </c>
      <c r="BB54" s="777">
        <v>6195733</v>
      </c>
    </row>
    <row r="55" spans="1:54" s="772" customFormat="1" ht="12.75" x14ac:dyDescent="0.2">
      <c r="A55" s="998"/>
      <c r="B55" s="1507" t="s">
        <v>361</v>
      </c>
      <c r="C55" s="1504"/>
      <c r="D55" s="999" t="s">
        <v>738</v>
      </c>
      <c r="E55" s="1507" t="s">
        <v>739</v>
      </c>
      <c r="F55" s="1504"/>
      <c r="G55" s="1507" t="s">
        <v>743</v>
      </c>
      <c r="H55" s="1507"/>
      <c r="I55" s="1507" t="s">
        <v>741</v>
      </c>
      <c r="J55" s="1504"/>
      <c r="K55" s="1504"/>
      <c r="L55" s="1507" t="s">
        <v>753</v>
      </c>
      <c r="M55" s="1504"/>
      <c r="N55" s="1504"/>
      <c r="O55" s="1507"/>
      <c r="P55" s="1504"/>
      <c r="Q55" s="1507"/>
      <c r="R55" s="1504"/>
      <c r="S55" s="1508" t="s">
        <v>384</v>
      </c>
      <c r="T55" s="1504"/>
      <c r="U55" s="1504"/>
      <c r="V55" s="1504"/>
      <c r="W55" s="1504"/>
      <c r="X55" s="1504"/>
      <c r="Y55" s="1504"/>
      <c r="Z55" s="1504"/>
      <c r="AA55" s="1507" t="s">
        <v>732</v>
      </c>
      <c r="AB55" s="1504"/>
      <c r="AC55" s="1504"/>
      <c r="AD55" s="1504"/>
      <c r="AE55" s="1504"/>
      <c r="AF55" s="1507" t="s">
        <v>733</v>
      </c>
      <c r="AG55" s="1504"/>
      <c r="AH55" s="1504"/>
      <c r="AI55" s="776" t="s">
        <v>417</v>
      </c>
      <c r="AJ55" s="1509" t="s">
        <v>734</v>
      </c>
      <c r="AK55" s="1504"/>
      <c r="AL55" s="1504"/>
      <c r="AM55" s="1504"/>
      <c r="AN55" s="1504"/>
      <c r="AO55" s="1504"/>
      <c r="AP55" s="777">
        <v>89356219</v>
      </c>
      <c r="AQ55" s="777">
        <v>89356219</v>
      </c>
      <c r="AR55" s="777">
        <v>0</v>
      </c>
      <c r="AS55" s="777">
        <v>0</v>
      </c>
      <c r="AT55" s="777">
        <v>62761875</v>
      </c>
      <c r="AU55" s="777">
        <v>26594344</v>
      </c>
      <c r="AV55" s="777">
        <v>62761875</v>
      </c>
      <c r="AW55" s="777">
        <v>0</v>
      </c>
      <c r="AX55" s="777">
        <v>62761875</v>
      </c>
      <c r="AY55" s="777">
        <v>0</v>
      </c>
      <c r="AZ55" s="777">
        <v>62761875</v>
      </c>
      <c r="BA55" s="777">
        <v>0</v>
      </c>
      <c r="BB55" s="777">
        <v>0</v>
      </c>
    </row>
    <row r="56" spans="1:54" s="772" customFormat="1" ht="12.75" x14ac:dyDescent="0.2">
      <c r="A56" s="998"/>
      <c r="B56" s="1507" t="s">
        <v>361</v>
      </c>
      <c r="C56" s="1504"/>
      <c r="D56" s="999" t="s">
        <v>738</v>
      </c>
      <c r="E56" s="1507" t="s">
        <v>739</v>
      </c>
      <c r="F56" s="1504"/>
      <c r="G56" s="1507" t="s">
        <v>743</v>
      </c>
      <c r="H56" s="1507"/>
      <c r="I56" s="1507" t="s">
        <v>753</v>
      </c>
      <c r="J56" s="1504"/>
      <c r="K56" s="1504"/>
      <c r="L56" s="1507"/>
      <c r="M56" s="1504"/>
      <c r="N56" s="1504"/>
      <c r="O56" s="1507"/>
      <c r="P56" s="1504"/>
      <c r="Q56" s="1507"/>
      <c r="R56" s="1504"/>
      <c r="S56" s="1508" t="s">
        <v>385</v>
      </c>
      <c r="T56" s="1504"/>
      <c r="U56" s="1504"/>
      <c r="V56" s="1504"/>
      <c r="W56" s="1504"/>
      <c r="X56" s="1504"/>
      <c r="Y56" s="1504"/>
      <c r="Z56" s="1504"/>
      <c r="AA56" s="1507" t="s">
        <v>732</v>
      </c>
      <c r="AB56" s="1504"/>
      <c r="AC56" s="1504"/>
      <c r="AD56" s="1504"/>
      <c r="AE56" s="1504"/>
      <c r="AF56" s="1507" t="s">
        <v>733</v>
      </c>
      <c r="AG56" s="1504"/>
      <c r="AH56" s="1504"/>
      <c r="AI56" s="776" t="s">
        <v>417</v>
      </c>
      <c r="AJ56" s="1509" t="s">
        <v>734</v>
      </c>
      <c r="AK56" s="1504"/>
      <c r="AL56" s="1504"/>
      <c r="AM56" s="1504"/>
      <c r="AN56" s="1504"/>
      <c r="AO56" s="1504"/>
      <c r="AP56" s="777">
        <v>3207076847</v>
      </c>
      <c r="AQ56" s="777">
        <v>3207076847</v>
      </c>
      <c r="AR56" s="777">
        <v>0</v>
      </c>
      <c r="AS56" s="777">
        <v>0</v>
      </c>
      <c r="AT56" s="777">
        <v>2581005100</v>
      </c>
      <c r="AU56" s="777">
        <v>626071747</v>
      </c>
      <c r="AV56" s="777">
        <v>2581005100</v>
      </c>
      <c r="AW56" s="777">
        <v>0</v>
      </c>
      <c r="AX56" s="777">
        <v>2581005100</v>
      </c>
      <c r="AY56" s="777">
        <v>0</v>
      </c>
      <c r="AZ56" s="777">
        <v>2581005100</v>
      </c>
      <c r="BA56" s="777">
        <v>0</v>
      </c>
      <c r="BB56" s="777">
        <v>0</v>
      </c>
    </row>
    <row r="57" spans="1:54" s="772" customFormat="1" ht="12.75" x14ac:dyDescent="0.2">
      <c r="A57" s="998"/>
      <c r="B57" s="1507" t="s">
        <v>361</v>
      </c>
      <c r="C57" s="1504"/>
      <c r="D57" s="999" t="s">
        <v>738</v>
      </c>
      <c r="E57" s="1507" t="s">
        <v>739</v>
      </c>
      <c r="F57" s="1504"/>
      <c r="G57" s="1507" t="s">
        <v>743</v>
      </c>
      <c r="H57" s="1507"/>
      <c r="I57" s="1507" t="s">
        <v>754</v>
      </c>
      <c r="J57" s="1504"/>
      <c r="K57" s="1504"/>
      <c r="L57" s="1507"/>
      <c r="M57" s="1504"/>
      <c r="N57" s="1504"/>
      <c r="O57" s="1507"/>
      <c r="P57" s="1504"/>
      <c r="Q57" s="1507"/>
      <c r="R57" s="1504"/>
      <c r="S57" s="1508" t="s">
        <v>386</v>
      </c>
      <c r="T57" s="1504"/>
      <c r="U57" s="1504"/>
      <c r="V57" s="1504"/>
      <c r="W57" s="1504"/>
      <c r="X57" s="1504"/>
      <c r="Y57" s="1504"/>
      <c r="Z57" s="1504"/>
      <c r="AA57" s="1507" t="s">
        <v>732</v>
      </c>
      <c r="AB57" s="1504"/>
      <c r="AC57" s="1504"/>
      <c r="AD57" s="1504"/>
      <c r="AE57" s="1504"/>
      <c r="AF57" s="1507" t="s">
        <v>733</v>
      </c>
      <c r="AG57" s="1504"/>
      <c r="AH57" s="1504"/>
      <c r="AI57" s="776" t="s">
        <v>417</v>
      </c>
      <c r="AJ57" s="1509" t="s">
        <v>734</v>
      </c>
      <c r="AK57" s="1504"/>
      <c r="AL57" s="1504"/>
      <c r="AM57" s="1504"/>
      <c r="AN57" s="1504"/>
      <c r="AO57" s="1504"/>
      <c r="AP57" s="777">
        <v>534630552</v>
      </c>
      <c r="AQ57" s="777">
        <v>534630552</v>
      </c>
      <c r="AR57" s="777">
        <v>0</v>
      </c>
      <c r="AS57" s="777">
        <v>0</v>
      </c>
      <c r="AT57" s="777">
        <v>430129600</v>
      </c>
      <c r="AU57" s="777">
        <v>104500952</v>
      </c>
      <c r="AV57" s="777">
        <v>430129600</v>
      </c>
      <c r="AW57" s="777">
        <v>0</v>
      </c>
      <c r="AX57" s="777">
        <v>430129600</v>
      </c>
      <c r="AY57" s="777">
        <v>0</v>
      </c>
      <c r="AZ57" s="777">
        <v>430129600</v>
      </c>
      <c r="BA57" s="777">
        <v>0</v>
      </c>
      <c r="BB57" s="777">
        <v>0</v>
      </c>
    </row>
    <row r="58" spans="1:54" s="772" customFormat="1" ht="12.75" x14ac:dyDescent="0.2">
      <c r="A58" s="998"/>
      <c r="B58" s="1507" t="s">
        <v>361</v>
      </c>
      <c r="C58" s="1504"/>
      <c r="D58" s="999" t="s">
        <v>738</v>
      </c>
      <c r="E58" s="1507" t="s">
        <v>739</v>
      </c>
      <c r="F58" s="1504"/>
      <c r="G58" s="1507" t="s">
        <v>743</v>
      </c>
      <c r="H58" s="1507"/>
      <c r="I58" s="1507" t="s">
        <v>755</v>
      </c>
      <c r="J58" s="1504"/>
      <c r="K58" s="1504"/>
      <c r="L58" s="1507"/>
      <c r="M58" s="1504"/>
      <c r="N58" s="1504"/>
      <c r="O58" s="1507"/>
      <c r="P58" s="1504"/>
      <c r="Q58" s="1507"/>
      <c r="R58" s="1504"/>
      <c r="S58" s="1508" t="s">
        <v>387</v>
      </c>
      <c r="T58" s="1504"/>
      <c r="U58" s="1504"/>
      <c r="V58" s="1504"/>
      <c r="W58" s="1504"/>
      <c r="X58" s="1504"/>
      <c r="Y58" s="1504"/>
      <c r="Z58" s="1504"/>
      <c r="AA58" s="1507" t="s">
        <v>732</v>
      </c>
      <c r="AB58" s="1504"/>
      <c r="AC58" s="1504"/>
      <c r="AD58" s="1504"/>
      <c r="AE58" s="1504"/>
      <c r="AF58" s="1507" t="s">
        <v>733</v>
      </c>
      <c r="AG58" s="1504"/>
      <c r="AH58" s="1504"/>
      <c r="AI58" s="776" t="s">
        <v>417</v>
      </c>
      <c r="AJ58" s="1509" t="s">
        <v>734</v>
      </c>
      <c r="AK58" s="1504"/>
      <c r="AL58" s="1504"/>
      <c r="AM58" s="1504"/>
      <c r="AN58" s="1504"/>
      <c r="AO58" s="1504"/>
      <c r="AP58" s="777">
        <v>534630583</v>
      </c>
      <c r="AQ58" s="777">
        <v>534630583</v>
      </c>
      <c r="AR58" s="777">
        <v>0</v>
      </c>
      <c r="AS58" s="777">
        <v>0</v>
      </c>
      <c r="AT58" s="777">
        <v>430129600</v>
      </c>
      <c r="AU58" s="777">
        <v>104500983</v>
      </c>
      <c r="AV58" s="777">
        <v>430129600</v>
      </c>
      <c r="AW58" s="777">
        <v>0</v>
      </c>
      <c r="AX58" s="777">
        <v>430129600</v>
      </c>
      <c r="AY58" s="777">
        <v>0</v>
      </c>
      <c r="AZ58" s="777">
        <v>430129600</v>
      </c>
      <c r="BA58" s="777">
        <v>0</v>
      </c>
      <c r="BB58" s="777">
        <v>0</v>
      </c>
    </row>
    <row r="59" spans="1:54" s="772" customFormat="1" ht="12.75" x14ac:dyDescent="0.2">
      <c r="A59" s="998"/>
      <c r="B59" s="1507" t="s">
        <v>361</v>
      </c>
      <c r="C59" s="1504"/>
      <c r="D59" s="999" t="s">
        <v>738</v>
      </c>
      <c r="E59" s="1507" t="s">
        <v>739</v>
      </c>
      <c r="F59" s="1504"/>
      <c r="G59" s="1507" t="s">
        <v>743</v>
      </c>
      <c r="H59" s="1507"/>
      <c r="I59" s="1507" t="s">
        <v>747</v>
      </c>
      <c r="J59" s="1504"/>
      <c r="K59" s="1504"/>
      <c r="L59" s="1507"/>
      <c r="M59" s="1504"/>
      <c r="N59" s="1504"/>
      <c r="O59" s="1507"/>
      <c r="P59" s="1504"/>
      <c r="Q59" s="1507"/>
      <c r="R59" s="1504"/>
      <c r="S59" s="1508" t="s">
        <v>388</v>
      </c>
      <c r="T59" s="1504"/>
      <c r="U59" s="1504"/>
      <c r="V59" s="1504"/>
      <c r="W59" s="1504"/>
      <c r="X59" s="1504"/>
      <c r="Y59" s="1504"/>
      <c r="Z59" s="1504"/>
      <c r="AA59" s="1507" t="s">
        <v>732</v>
      </c>
      <c r="AB59" s="1504"/>
      <c r="AC59" s="1504"/>
      <c r="AD59" s="1504"/>
      <c r="AE59" s="1504"/>
      <c r="AF59" s="1507" t="s">
        <v>733</v>
      </c>
      <c r="AG59" s="1504"/>
      <c r="AH59" s="1504"/>
      <c r="AI59" s="776" t="s">
        <v>417</v>
      </c>
      <c r="AJ59" s="1509" t="s">
        <v>734</v>
      </c>
      <c r="AK59" s="1504"/>
      <c r="AL59" s="1504"/>
      <c r="AM59" s="1504"/>
      <c r="AN59" s="1504"/>
      <c r="AO59" s="1504"/>
      <c r="AP59" s="777">
        <v>1078819879</v>
      </c>
      <c r="AQ59" s="777">
        <v>1078819879</v>
      </c>
      <c r="AR59" s="777">
        <v>0</v>
      </c>
      <c r="AS59" s="777">
        <v>0</v>
      </c>
      <c r="AT59" s="777">
        <v>860227900</v>
      </c>
      <c r="AU59" s="777">
        <v>218591979</v>
      </c>
      <c r="AV59" s="777">
        <v>860227900</v>
      </c>
      <c r="AW59" s="777">
        <v>0</v>
      </c>
      <c r="AX59" s="777">
        <v>860227900</v>
      </c>
      <c r="AY59" s="777">
        <v>0</v>
      </c>
      <c r="AZ59" s="777">
        <v>860227900</v>
      </c>
      <c r="BA59" s="777">
        <v>0</v>
      </c>
      <c r="BB59" s="777">
        <v>0</v>
      </c>
    </row>
    <row r="60" spans="1:54" s="775" customFormat="1" ht="12.75" x14ac:dyDescent="0.2">
      <c r="A60" s="1001"/>
      <c r="B60" s="1510" t="s">
        <v>361</v>
      </c>
      <c r="C60" s="1511"/>
      <c r="D60" s="1000" t="s">
        <v>741</v>
      </c>
      <c r="E60" s="1510"/>
      <c r="F60" s="1511"/>
      <c r="G60" s="1510"/>
      <c r="H60" s="1510"/>
      <c r="I60" s="1510"/>
      <c r="J60" s="1511"/>
      <c r="K60" s="1511"/>
      <c r="L60" s="1510"/>
      <c r="M60" s="1511"/>
      <c r="N60" s="1511"/>
      <c r="O60" s="1510"/>
      <c r="P60" s="1511"/>
      <c r="Q60" s="1510"/>
      <c r="R60" s="1511"/>
      <c r="S60" s="1512" t="s">
        <v>59</v>
      </c>
      <c r="T60" s="1511"/>
      <c r="U60" s="1511"/>
      <c r="V60" s="1511"/>
      <c r="W60" s="1511"/>
      <c r="X60" s="1511"/>
      <c r="Y60" s="1511"/>
      <c r="Z60" s="1511"/>
      <c r="AA60" s="1510" t="s">
        <v>732</v>
      </c>
      <c r="AB60" s="1511"/>
      <c r="AC60" s="1511"/>
      <c r="AD60" s="1511"/>
      <c r="AE60" s="1511"/>
      <c r="AF60" s="1510" t="s">
        <v>733</v>
      </c>
      <c r="AG60" s="1511"/>
      <c r="AH60" s="1511"/>
      <c r="AI60" s="773" t="s">
        <v>417</v>
      </c>
      <c r="AJ60" s="1513" t="s">
        <v>734</v>
      </c>
      <c r="AK60" s="1511"/>
      <c r="AL60" s="1511"/>
      <c r="AM60" s="1511"/>
      <c r="AN60" s="1511"/>
      <c r="AO60" s="1511"/>
      <c r="AP60" s="774">
        <v>15187497500</v>
      </c>
      <c r="AQ60" s="774">
        <v>14343370117.24</v>
      </c>
      <c r="AR60" s="774">
        <v>844127382.75999999</v>
      </c>
      <c r="AS60" s="774">
        <v>0</v>
      </c>
      <c r="AT60" s="774">
        <v>13125883752.18</v>
      </c>
      <c r="AU60" s="774">
        <v>1217486365.0599999</v>
      </c>
      <c r="AV60" s="774">
        <v>9665135564.8600006</v>
      </c>
      <c r="AW60" s="774">
        <v>3460748187.3200002</v>
      </c>
      <c r="AX60" s="774">
        <v>9658983671.8600006</v>
      </c>
      <c r="AY60" s="774">
        <v>6151893</v>
      </c>
      <c r="AZ60" s="774">
        <v>9655676225.8600006</v>
      </c>
      <c r="BA60" s="774">
        <v>3307446</v>
      </c>
      <c r="BB60" s="774">
        <v>1113481</v>
      </c>
    </row>
    <row r="61" spans="1:54" s="772" customFormat="1" ht="12.75" x14ac:dyDescent="0.2">
      <c r="A61" s="998"/>
      <c r="B61" s="1503" t="s">
        <v>361</v>
      </c>
      <c r="C61" s="1504"/>
      <c r="D61" s="997" t="s">
        <v>741</v>
      </c>
      <c r="E61" s="1503" t="s">
        <v>739</v>
      </c>
      <c r="F61" s="1504"/>
      <c r="G61" s="1503"/>
      <c r="H61" s="1503"/>
      <c r="I61" s="1503"/>
      <c r="J61" s="1504"/>
      <c r="K61" s="1504"/>
      <c r="L61" s="1503"/>
      <c r="M61" s="1504"/>
      <c r="N61" s="1504"/>
      <c r="O61" s="1503"/>
      <c r="P61" s="1504"/>
      <c r="Q61" s="1503"/>
      <c r="R61" s="1504"/>
      <c r="S61" s="1505" t="s">
        <v>59</v>
      </c>
      <c r="T61" s="1504"/>
      <c r="U61" s="1504"/>
      <c r="V61" s="1504"/>
      <c r="W61" s="1504"/>
      <c r="X61" s="1504"/>
      <c r="Y61" s="1504"/>
      <c r="Z61" s="1504"/>
      <c r="AA61" s="1503" t="s">
        <v>732</v>
      </c>
      <c r="AB61" s="1504"/>
      <c r="AC61" s="1504"/>
      <c r="AD61" s="1504"/>
      <c r="AE61" s="1504"/>
      <c r="AF61" s="1503" t="s">
        <v>733</v>
      </c>
      <c r="AG61" s="1504"/>
      <c r="AH61" s="1504"/>
      <c r="AI61" s="770" t="s">
        <v>417</v>
      </c>
      <c r="AJ61" s="1506" t="s">
        <v>734</v>
      </c>
      <c r="AK61" s="1504"/>
      <c r="AL61" s="1504"/>
      <c r="AM61" s="1504"/>
      <c r="AN61" s="1504"/>
      <c r="AO61" s="1504"/>
      <c r="AP61" s="771">
        <v>15187497500</v>
      </c>
      <c r="AQ61" s="771">
        <v>14343370117.24</v>
      </c>
      <c r="AR61" s="771">
        <v>844127382.75999999</v>
      </c>
      <c r="AS61" s="771">
        <v>0</v>
      </c>
      <c r="AT61" s="771">
        <v>13125883752.18</v>
      </c>
      <c r="AU61" s="771">
        <v>1217486365.0599999</v>
      </c>
      <c r="AV61" s="771">
        <v>9665135564.8600006</v>
      </c>
      <c r="AW61" s="771">
        <v>3460748187.3200002</v>
      </c>
      <c r="AX61" s="771">
        <v>9658983671.8600006</v>
      </c>
      <c r="AY61" s="771">
        <v>6151893</v>
      </c>
      <c r="AZ61" s="771">
        <v>9655676225.8600006</v>
      </c>
      <c r="BA61" s="771">
        <v>3307446</v>
      </c>
      <c r="BB61" s="771">
        <v>1113481</v>
      </c>
    </row>
    <row r="62" spans="1:54" s="772" customFormat="1" ht="12.75" x14ac:dyDescent="0.2">
      <c r="A62" s="998"/>
      <c r="B62" s="1507" t="s">
        <v>361</v>
      </c>
      <c r="C62" s="1504"/>
      <c r="D62" s="999" t="s">
        <v>741</v>
      </c>
      <c r="E62" s="1507" t="s">
        <v>739</v>
      </c>
      <c r="F62" s="1504"/>
      <c r="G62" s="1507" t="s">
        <v>748</v>
      </c>
      <c r="H62" s="1507"/>
      <c r="I62" s="1507"/>
      <c r="J62" s="1504"/>
      <c r="K62" s="1504"/>
      <c r="L62" s="1507"/>
      <c r="M62" s="1504"/>
      <c r="N62" s="1504"/>
      <c r="O62" s="1507"/>
      <c r="P62" s="1504"/>
      <c r="Q62" s="1507"/>
      <c r="R62" s="1504"/>
      <c r="S62" s="1508" t="s">
        <v>625</v>
      </c>
      <c r="T62" s="1504"/>
      <c r="U62" s="1504"/>
      <c r="V62" s="1504"/>
      <c r="W62" s="1504"/>
      <c r="X62" s="1504"/>
      <c r="Y62" s="1504"/>
      <c r="Z62" s="1504"/>
      <c r="AA62" s="1507" t="s">
        <v>732</v>
      </c>
      <c r="AB62" s="1504"/>
      <c r="AC62" s="1504"/>
      <c r="AD62" s="1504"/>
      <c r="AE62" s="1504"/>
      <c r="AF62" s="1507" t="s">
        <v>733</v>
      </c>
      <c r="AG62" s="1504"/>
      <c r="AH62" s="1504"/>
      <c r="AI62" s="776" t="s">
        <v>417</v>
      </c>
      <c r="AJ62" s="1509" t="s">
        <v>734</v>
      </c>
      <c r="AK62" s="1504"/>
      <c r="AL62" s="1504"/>
      <c r="AM62" s="1504"/>
      <c r="AN62" s="1504"/>
      <c r="AO62" s="1504"/>
      <c r="AP62" s="777">
        <v>334000000</v>
      </c>
      <c r="AQ62" s="777">
        <v>319924179</v>
      </c>
      <c r="AR62" s="777">
        <v>14075821</v>
      </c>
      <c r="AS62" s="777">
        <v>0</v>
      </c>
      <c r="AT62" s="777">
        <v>319100576</v>
      </c>
      <c r="AU62" s="777">
        <v>823603</v>
      </c>
      <c r="AV62" s="777">
        <v>319100576</v>
      </c>
      <c r="AW62" s="777">
        <v>0</v>
      </c>
      <c r="AX62" s="777">
        <v>319100576</v>
      </c>
      <c r="AY62" s="777">
        <v>0</v>
      </c>
      <c r="AZ62" s="777">
        <v>319100576</v>
      </c>
      <c r="BA62" s="777">
        <v>0</v>
      </c>
      <c r="BB62" s="777">
        <v>0</v>
      </c>
    </row>
    <row r="63" spans="1:54" s="772" customFormat="1" ht="12.75" x14ac:dyDescent="0.2">
      <c r="A63" s="998"/>
      <c r="B63" s="1503" t="s">
        <v>361</v>
      </c>
      <c r="C63" s="1504"/>
      <c r="D63" s="997" t="s">
        <v>741</v>
      </c>
      <c r="E63" s="1503" t="s">
        <v>739</v>
      </c>
      <c r="F63" s="1504"/>
      <c r="G63" s="1503" t="s">
        <v>748</v>
      </c>
      <c r="H63" s="1503"/>
      <c r="I63" s="1503" t="s">
        <v>756</v>
      </c>
      <c r="J63" s="1504"/>
      <c r="K63" s="1504"/>
      <c r="L63" s="1503"/>
      <c r="M63" s="1504"/>
      <c r="N63" s="1504"/>
      <c r="O63" s="1503"/>
      <c r="P63" s="1504"/>
      <c r="Q63" s="1503"/>
      <c r="R63" s="1504"/>
      <c r="S63" s="1505" t="s">
        <v>632</v>
      </c>
      <c r="T63" s="1504"/>
      <c r="U63" s="1504"/>
      <c r="V63" s="1504"/>
      <c r="W63" s="1504"/>
      <c r="X63" s="1504"/>
      <c r="Y63" s="1504"/>
      <c r="Z63" s="1504"/>
      <c r="AA63" s="1503" t="s">
        <v>732</v>
      </c>
      <c r="AB63" s="1504"/>
      <c r="AC63" s="1504"/>
      <c r="AD63" s="1504"/>
      <c r="AE63" s="1504"/>
      <c r="AF63" s="1503" t="s">
        <v>733</v>
      </c>
      <c r="AG63" s="1504"/>
      <c r="AH63" s="1504"/>
      <c r="AI63" s="770" t="s">
        <v>417</v>
      </c>
      <c r="AJ63" s="1506" t="s">
        <v>734</v>
      </c>
      <c r="AK63" s="1504"/>
      <c r="AL63" s="1504"/>
      <c r="AM63" s="1504"/>
      <c r="AN63" s="1504"/>
      <c r="AO63" s="1504"/>
      <c r="AP63" s="771">
        <v>334000000</v>
      </c>
      <c r="AQ63" s="771">
        <v>319924179</v>
      </c>
      <c r="AR63" s="771">
        <v>14075821</v>
      </c>
      <c r="AS63" s="771">
        <v>0</v>
      </c>
      <c r="AT63" s="771">
        <v>319100576</v>
      </c>
      <c r="AU63" s="771">
        <v>823603</v>
      </c>
      <c r="AV63" s="771">
        <v>319100576</v>
      </c>
      <c r="AW63" s="771">
        <v>0</v>
      </c>
      <c r="AX63" s="771">
        <v>319100576</v>
      </c>
      <c r="AY63" s="771">
        <v>0</v>
      </c>
      <c r="AZ63" s="771">
        <v>319100576</v>
      </c>
      <c r="BA63" s="771">
        <v>0</v>
      </c>
      <c r="BB63" s="771">
        <v>0</v>
      </c>
    </row>
    <row r="64" spans="1:54" s="772" customFormat="1" ht="12.75" x14ac:dyDescent="0.2">
      <c r="A64" s="998"/>
      <c r="B64" s="1507" t="s">
        <v>361</v>
      </c>
      <c r="C64" s="1504"/>
      <c r="D64" s="999" t="s">
        <v>741</v>
      </c>
      <c r="E64" s="1507" t="s">
        <v>739</v>
      </c>
      <c r="F64" s="1504"/>
      <c r="G64" s="1507" t="s">
        <v>748</v>
      </c>
      <c r="H64" s="1507"/>
      <c r="I64" s="1507" t="s">
        <v>756</v>
      </c>
      <c r="J64" s="1504"/>
      <c r="K64" s="1504"/>
      <c r="L64" s="1507" t="s">
        <v>741</v>
      </c>
      <c r="M64" s="1504"/>
      <c r="N64" s="1504"/>
      <c r="O64" s="1507"/>
      <c r="P64" s="1504"/>
      <c r="Q64" s="1507"/>
      <c r="R64" s="1504"/>
      <c r="S64" s="1508" t="s">
        <v>389</v>
      </c>
      <c r="T64" s="1504"/>
      <c r="U64" s="1504"/>
      <c r="V64" s="1504"/>
      <c r="W64" s="1504"/>
      <c r="X64" s="1504"/>
      <c r="Y64" s="1504"/>
      <c r="Z64" s="1504"/>
      <c r="AA64" s="1507" t="s">
        <v>732</v>
      </c>
      <c r="AB64" s="1504"/>
      <c r="AC64" s="1504"/>
      <c r="AD64" s="1504"/>
      <c r="AE64" s="1504"/>
      <c r="AF64" s="1507" t="s">
        <v>733</v>
      </c>
      <c r="AG64" s="1504"/>
      <c r="AH64" s="1504"/>
      <c r="AI64" s="776" t="s">
        <v>417</v>
      </c>
      <c r="AJ64" s="1509" t="s">
        <v>734</v>
      </c>
      <c r="AK64" s="1504"/>
      <c r="AL64" s="1504"/>
      <c r="AM64" s="1504"/>
      <c r="AN64" s="1504"/>
      <c r="AO64" s="1504"/>
      <c r="AP64" s="777">
        <v>6375300</v>
      </c>
      <c r="AQ64" s="777">
        <v>6375300</v>
      </c>
      <c r="AR64" s="777">
        <v>0</v>
      </c>
      <c r="AS64" s="777">
        <v>0</v>
      </c>
      <c r="AT64" s="777">
        <v>6375300</v>
      </c>
      <c r="AU64" s="777">
        <v>0</v>
      </c>
      <c r="AV64" s="777">
        <v>6375300</v>
      </c>
      <c r="AW64" s="777">
        <v>0</v>
      </c>
      <c r="AX64" s="777">
        <v>6375300</v>
      </c>
      <c r="AY64" s="777">
        <v>0</v>
      </c>
      <c r="AZ64" s="777">
        <v>6375300</v>
      </c>
      <c r="BA64" s="777">
        <v>0</v>
      </c>
      <c r="BB64" s="777">
        <v>0</v>
      </c>
    </row>
    <row r="65" spans="1:54" s="772" customFormat="1" ht="12.75" x14ac:dyDescent="0.2">
      <c r="A65" s="998"/>
      <c r="B65" s="1507" t="s">
        <v>361</v>
      </c>
      <c r="C65" s="1504"/>
      <c r="D65" s="999" t="s">
        <v>741</v>
      </c>
      <c r="E65" s="1507" t="s">
        <v>739</v>
      </c>
      <c r="F65" s="1504"/>
      <c r="G65" s="1507" t="s">
        <v>748</v>
      </c>
      <c r="H65" s="1507"/>
      <c r="I65" s="1507" t="s">
        <v>756</v>
      </c>
      <c r="J65" s="1504"/>
      <c r="K65" s="1504"/>
      <c r="L65" s="1507" t="s">
        <v>748</v>
      </c>
      <c r="M65" s="1504"/>
      <c r="N65" s="1504"/>
      <c r="O65" s="1507"/>
      <c r="P65" s="1504"/>
      <c r="Q65" s="1507"/>
      <c r="R65" s="1504"/>
      <c r="S65" s="1508" t="s">
        <v>390</v>
      </c>
      <c r="T65" s="1504"/>
      <c r="U65" s="1504"/>
      <c r="V65" s="1504"/>
      <c r="W65" s="1504"/>
      <c r="X65" s="1504"/>
      <c r="Y65" s="1504"/>
      <c r="Z65" s="1504"/>
      <c r="AA65" s="1507" t="s">
        <v>732</v>
      </c>
      <c r="AB65" s="1504"/>
      <c r="AC65" s="1504"/>
      <c r="AD65" s="1504"/>
      <c r="AE65" s="1504"/>
      <c r="AF65" s="1507" t="s">
        <v>733</v>
      </c>
      <c r="AG65" s="1504"/>
      <c r="AH65" s="1504"/>
      <c r="AI65" s="776" t="s">
        <v>417</v>
      </c>
      <c r="AJ65" s="1509" t="s">
        <v>734</v>
      </c>
      <c r="AK65" s="1504"/>
      <c r="AL65" s="1504"/>
      <c r="AM65" s="1504"/>
      <c r="AN65" s="1504"/>
      <c r="AO65" s="1504"/>
      <c r="AP65" s="777">
        <v>326124700</v>
      </c>
      <c r="AQ65" s="777">
        <v>312682959</v>
      </c>
      <c r="AR65" s="777">
        <v>13441741</v>
      </c>
      <c r="AS65" s="777">
        <v>0</v>
      </c>
      <c r="AT65" s="777">
        <v>311859356</v>
      </c>
      <c r="AU65" s="777">
        <v>823603</v>
      </c>
      <c r="AV65" s="777">
        <v>311859356</v>
      </c>
      <c r="AW65" s="777">
        <v>0</v>
      </c>
      <c r="AX65" s="777">
        <v>311859356</v>
      </c>
      <c r="AY65" s="777">
        <v>0</v>
      </c>
      <c r="AZ65" s="777">
        <v>311859356</v>
      </c>
      <c r="BA65" s="777">
        <v>0</v>
      </c>
      <c r="BB65" s="777">
        <v>0</v>
      </c>
    </row>
    <row r="66" spans="1:54" s="772" customFormat="1" ht="12.75" x14ac:dyDescent="0.2">
      <c r="A66" s="998"/>
      <c r="B66" s="1507" t="s">
        <v>361</v>
      </c>
      <c r="C66" s="1504"/>
      <c r="D66" s="999" t="s">
        <v>741</v>
      </c>
      <c r="E66" s="1507" t="s">
        <v>739</v>
      </c>
      <c r="F66" s="1504"/>
      <c r="G66" s="1507" t="s">
        <v>748</v>
      </c>
      <c r="H66" s="1507"/>
      <c r="I66" s="1507" t="s">
        <v>756</v>
      </c>
      <c r="J66" s="1504"/>
      <c r="K66" s="1504"/>
      <c r="L66" s="1507" t="s">
        <v>370</v>
      </c>
      <c r="M66" s="1504"/>
      <c r="N66" s="1504"/>
      <c r="O66" s="1507"/>
      <c r="P66" s="1504"/>
      <c r="Q66" s="1507"/>
      <c r="R66" s="1504"/>
      <c r="S66" s="1508" t="s">
        <v>391</v>
      </c>
      <c r="T66" s="1504"/>
      <c r="U66" s="1504"/>
      <c r="V66" s="1504"/>
      <c r="W66" s="1504"/>
      <c r="X66" s="1504"/>
      <c r="Y66" s="1504"/>
      <c r="Z66" s="1504"/>
      <c r="AA66" s="1507" t="s">
        <v>732</v>
      </c>
      <c r="AB66" s="1504"/>
      <c r="AC66" s="1504"/>
      <c r="AD66" s="1504"/>
      <c r="AE66" s="1504"/>
      <c r="AF66" s="1507" t="s">
        <v>733</v>
      </c>
      <c r="AG66" s="1504"/>
      <c r="AH66" s="1504"/>
      <c r="AI66" s="776" t="s">
        <v>417</v>
      </c>
      <c r="AJ66" s="1509" t="s">
        <v>734</v>
      </c>
      <c r="AK66" s="1504"/>
      <c r="AL66" s="1504"/>
      <c r="AM66" s="1504"/>
      <c r="AN66" s="1504"/>
      <c r="AO66" s="1504"/>
      <c r="AP66" s="777">
        <v>0</v>
      </c>
      <c r="AQ66" s="777">
        <v>0</v>
      </c>
      <c r="AR66" s="777">
        <v>0</v>
      </c>
      <c r="AS66" s="777">
        <v>0</v>
      </c>
      <c r="AT66" s="777">
        <v>0</v>
      </c>
      <c r="AU66" s="777">
        <v>0</v>
      </c>
      <c r="AV66" s="777">
        <v>0</v>
      </c>
      <c r="AW66" s="777">
        <v>0</v>
      </c>
      <c r="AX66" s="777">
        <v>0</v>
      </c>
      <c r="AY66" s="777">
        <v>0</v>
      </c>
      <c r="AZ66" s="777">
        <v>0</v>
      </c>
      <c r="BA66" s="777">
        <v>0</v>
      </c>
      <c r="BB66" s="777">
        <v>0</v>
      </c>
    </row>
    <row r="67" spans="1:54" s="772" customFormat="1" ht="12.75" x14ac:dyDescent="0.2">
      <c r="A67" s="998"/>
      <c r="B67" s="1507" t="s">
        <v>361</v>
      </c>
      <c r="C67" s="1504"/>
      <c r="D67" s="999" t="s">
        <v>741</v>
      </c>
      <c r="E67" s="1507" t="s">
        <v>739</v>
      </c>
      <c r="F67" s="1504"/>
      <c r="G67" s="1507" t="s">
        <v>748</v>
      </c>
      <c r="H67" s="1507"/>
      <c r="I67" s="1507" t="s">
        <v>756</v>
      </c>
      <c r="J67" s="1504"/>
      <c r="K67" s="1504"/>
      <c r="L67" s="1507" t="s">
        <v>757</v>
      </c>
      <c r="M67" s="1504"/>
      <c r="N67" s="1504"/>
      <c r="O67" s="1507"/>
      <c r="P67" s="1504"/>
      <c r="Q67" s="1507"/>
      <c r="R67" s="1504"/>
      <c r="S67" s="1508" t="s">
        <v>392</v>
      </c>
      <c r="T67" s="1504"/>
      <c r="U67" s="1504"/>
      <c r="V67" s="1504"/>
      <c r="W67" s="1504"/>
      <c r="X67" s="1504"/>
      <c r="Y67" s="1504"/>
      <c r="Z67" s="1504"/>
      <c r="AA67" s="1507" t="s">
        <v>732</v>
      </c>
      <c r="AB67" s="1504"/>
      <c r="AC67" s="1504"/>
      <c r="AD67" s="1504"/>
      <c r="AE67" s="1504"/>
      <c r="AF67" s="1507" t="s">
        <v>733</v>
      </c>
      <c r="AG67" s="1504"/>
      <c r="AH67" s="1504"/>
      <c r="AI67" s="776" t="s">
        <v>417</v>
      </c>
      <c r="AJ67" s="1509" t="s">
        <v>734</v>
      </c>
      <c r="AK67" s="1504"/>
      <c r="AL67" s="1504"/>
      <c r="AM67" s="1504"/>
      <c r="AN67" s="1504"/>
      <c r="AO67" s="1504"/>
      <c r="AP67" s="777">
        <v>1500000</v>
      </c>
      <c r="AQ67" s="777">
        <v>865920</v>
      </c>
      <c r="AR67" s="777">
        <v>634080</v>
      </c>
      <c r="AS67" s="777">
        <v>0</v>
      </c>
      <c r="AT67" s="777">
        <v>865920</v>
      </c>
      <c r="AU67" s="777">
        <v>0</v>
      </c>
      <c r="AV67" s="777">
        <v>865920</v>
      </c>
      <c r="AW67" s="777">
        <v>0</v>
      </c>
      <c r="AX67" s="777">
        <v>865920</v>
      </c>
      <c r="AY67" s="777">
        <v>0</v>
      </c>
      <c r="AZ67" s="777">
        <v>865920</v>
      </c>
      <c r="BA67" s="777">
        <v>0</v>
      </c>
      <c r="BB67" s="777">
        <v>0</v>
      </c>
    </row>
    <row r="68" spans="1:54" s="772" customFormat="1" ht="12.75" x14ac:dyDescent="0.2">
      <c r="A68" s="998"/>
      <c r="B68" s="1503" t="s">
        <v>361</v>
      </c>
      <c r="C68" s="1504"/>
      <c r="D68" s="997" t="s">
        <v>741</v>
      </c>
      <c r="E68" s="1503" t="s">
        <v>739</v>
      </c>
      <c r="F68" s="1504"/>
      <c r="G68" s="1503" t="s">
        <v>748</v>
      </c>
      <c r="H68" s="1503"/>
      <c r="I68" s="1503" t="s">
        <v>758</v>
      </c>
      <c r="J68" s="1504"/>
      <c r="K68" s="1504"/>
      <c r="L68" s="1503"/>
      <c r="M68" s="1504"/>
      <c r="N68" s="1504"/>
      <c r="O68" s="1503"/>
      <c r="P68" s="1504"/>
      <c r="Q68" s="1503"/>
      <c r="R68" s="1504"/>
      <c r="S68" s="1505" t="s">
        <v>628</v>
      </c>
      <c r="T68" s="1504"/>
      <c r="U68" s="1504"/>
      <c r="V68" s="1504"/>
      <c r="W68" s="1504"/>
      <c r="X68" s="1504"/>
      <c r="Y68" s="1504"/>
      <c r="Z68" s="1504"/>
      <c r="AA68" s="1503" t="s">
        <v>732</v>
      </c>
      <c r="AB68" s="1504"/>
      <c r="AC68" s="1504"/>
      <c r="AD68" s="1504"/>
      <c r="AE68" s="1504"/>
      <c r="AF68" s="1503" t="s">
        <v>733</v>
      </c>
      <c r="AG68" s="1504"/>
      <c r="AH68" s="1504"/>
      <c r="AI68" s="770" t="s">
        <v>417</v>
      </c>
      <c r="AJ68" s="1506" t="s">
        <v>734</v>
      </c>
      <c r="AK68" s="1504"/>
      <c r="AL68" s="1504"/>
      <c r="AM68" s="1504"/>
      <c r="AN68" s="1504"/>
      <c r="AO68" s="1504"/>
      <c r="AP68" s="771">
        <v>0</v>
      </c>
      <c r="AQ68" s="771">
        <v>0</v>
      </c>
      <c r="AR68" s="771">
        <v>0</v>
      </c>
      <c r="AS68" s="771">
        <v>0</v>
      </c>
      <c r="AT68" s="771">
        <v>0</v>
      </c>
      <c r="AU68" s="771">
        <v>0</v>
      </c>
      <c r="AV68" s="771">
        <v>0</v>
      </c>
      <c r="AW68" s="771">
        <v>0</v>
      </c>
      <c r="AX68" s="771">
        <v>0</v>
      </c>
      <c r="AY68" s="771">
        <v>0</v>
      </c>
      <c r="AZ68" s="771">
        <v>0</v>
      </c>
      <c r="BA68" s="771">
        <v>0</v>
      </c>
      <c r="BB68" s="771">
        <v>0</v>
      </c>
    </row>
    <row r="69" spans="1:54" s="772" customFormat="1" ht="12.75" x14ac:dyDescent="0.2">
      <c r="A69" s="998"/>
      <c r="B69" s="1507" t="s">
        <v>361</v>
      </c>
      <c r="C69" s="1504"/>
      <c r="D69" s="999" t="s">
        <v>741</v>
      </c>
      <c r="E69" s="1507" t="s">
        <v>739</v>
      </c>
      <c r="F69" s="1504"/>
      <c r="G69" s="1507" t="s">
        <v>748</v>
      </c>
      <c r="H69" s="1507"/>
      <c r="I69" s="1507" t="s">
        <v>758</v>
      </c>
      <c r="J69" s="1504"/>
      <c r="K69" s="1504"/>
      <c r="L69" s="1507" t="s">
        <v>738</v>
      </c>
      <c r="M69" s="1504"/>
      <c r="N69" s="1504"/>
      <c r="O69" s="1507"/>
      <c r="P69" s="1504"/>
      <c r="Q69" s="1507"/>
      <c r="R69" s="1504"/>
      <c r="S69" s="1508" t="s">
        <v>393</v>
      </c>
      <c r="T69" s="1504"/>
      <c r="U69" s="1504"/>
      <c r="V69" s="1504"/>
      <c r="W69" s="1504"/>
      <c r="X69" s="1504"/>
      <c r="Y69" s="1504"/>
      <c r="Z69" s="1504"/>
      <c r="AA69" s="1507" t="s">
        <v>732</v>
      </c>
      <c r="AB69" s="1504"/>
      <c r="AC69" s="1504"/>
      <c r="AD69" s="1504"/>
      <c r="AE69" s="1504"/>
      <c r="AF69" s="1507" t="s">
        <v>733</v>
      </c>
      <c r="AG69" s="1504"/>
      <c r="AH69" s="1504"/>
      <c r="AI69" s="776" t="s">
        <v>417</v>
      </c>
      <c r="AJ69" s="1509" t="s">
        <v>734</v>
      </c>
      <c r="AK69" s="1504"/>
      <c r="AL69" s="1504"/>
      <c r="AM69" s="1504"/>
      <c r="AN69" s="1504"/>
      <c r="AO69" s="1504"/>
      <c r="AP69" s="777">
        <v>0</v>
      </c>
      <c r="AQ69" s="777">
        <v>0</v>
      </c>
      <c r="AR69" s="777">
        <v>0</v>
      </c>
      <c r="AS69" s="777">
        <v>0</v>
      </c>
      <c r="AT69" s="777">
        <v>0</v>
      </c>
      <c r="AU69" s="777">
        <v>0</v>
      </c>
      <c r="AV69" s="777">
        <v>0</v>
      </c>
      <c r="AW69" s="777">
        <v>0</v>
      </c>
      <c r="AX69" s="777">
        <v>0</v>
      </c>
      <c r="AY69" s="777">
        <v>0</v>
      </c>
      <c r="AZ69" s="777">
        <v>0</v>
      </c>
      <c r="BA69" s="777">
        <v>0</v>
      </c>
      <c r="BB69" s="777">
        <v>0</v>
      </c>
    </row>
    <row r="70" spans="1:54" s="772" customFormat="1" ht="12.75" x14ac:dyDescent="0.2">
      <c r="A70" s="998"/>
      <c r="B70" s="1507" t="s">
        <v>361</v>
      </c>
      <c r="C70" s="1504"/>
      <c r="D70" s="999" t="s">
        <v>741</v>
      </c>
      <c r="E70" s="1507" t="s">
        <v>739</v>
      </c>
      <c r="F70" s="1504"/>
      <c r="G70" s="1507" t="s">
        <v>748</v>
      </c>
      <c r="H70" s="1507"/>
      <c r="I70" s="1507" t="s">
        <v>758</v>
      </c>
      <c r="J70" s="1504"/>
      <c r="K70" s="1504"/>
      <c r="L70" s="1507" t="s">
        <v>741</v>
      </c>
      <c r="M70" s="1504"/>
      <c r="N70" s="1504"/>
      <c r="O70" s="1507"/>
      <c r="P70" s="1504"/>
      <c r="Q70" s="1507"/>
      <c r="R70" s="1504"/>
      <c r="S70" s="1508" t="s">
        <v>394</v>
      </c>
      <c r="T70" s="1504"/>
      <c r="U70" s="1504"/>
      <c r="V70" s="1504"/>
      <c r="W70" s="1504"/>
      <c r="X70" s="1504"/>
      <c r="Y70" s="1504"/>
      <c r="Z70" s="1504"/>
      <c r="AA70" s="1507" t="s">
        <v>732</v>
      </c>
      <c r="AB70" s="1504"/>
      <c r="AC70" s="1504"/>
      <c r="AD70" s="1504"/>
      <c r="AE70" s="1504"/>
      <c r="AF70" s="1507" t="s">
        <v>733</v>
      </c>
      <c r="AG70" s="1504"/>
      <c r="AH70" s="1504"/>
      <c r="AI70" s="776" t="s">
        <v>417</v>
      </c>
      <c r="AJ70" s="1509" t="s">
        <v>734</v>
      </c>
      <c r="AK70" s="1504"/>
      <c r="AL70" s="1504"/>
      <c r="AM70" s="1504"/>
      <c r="AN70" s="1504"/>
      <c r="AO70" s="1504"/>
      <c r="AP70" s="777">
        <v>0</v>
      </c>
      <c r="AQ70" s="777">
        <v>0</v>
      </c>
      <c r="AR70" s="777">
        <v>0</v>
      </c>
      <c r="AS70" s="777">
        <v>0</v>
      </c>
      <c r="AT70" s="777">
        <v>0</v>
      </c>
      <c r="AU70" s="777">
        <v>0</v>
      </c>
      <c r="AV70" s="777">
        <v>0</v>
      </c>
      <c r="AW70" s="777">
        <v>0</v>
      </c>
      <c r="AX70" s="777">
        <v>0</v>
      </c>
      <c r="AY70" s="777">
        <v>0</v>
      </c>
      <c r="AZ70" s="777">
        <v>0</v>
      </c>
      <c r="BA70" s="777">
        <v>0</v>
      </c>
      <c r="BB70" s="777">
        <v>0</v>
      </c>
    </row>
    <row r="71" spans="1:54" s="772" customFormat="1" ht="12.75" x14ac:dyDescent="0.2">
      <c r="A71" s="998"/>
      <c r="B71" s="1507" t="s">
        <v>361</v>
      </c>
      <c r="C71" s="1504"/>
      <c r="D71" s="999" t="s">
        <v>741</v>
      </c>
      <c r="E71" s="1507" t="s">
        <v>739</v>
      </c>
      <c r="F71" s="1504"/>
      <c r="G71" s="1507" t="s">
        <v>742</v>
      </c>
      <c r="H71" s="1507"/>
      <c r="I71" s="1507"/>
      <c r="J71" s="1504"/>
      <c r="K71" s="1504"/>
      <c r="L71" s="1507"/>
      <c r="M71" s="1504"/>
      <c r="N71" s="1504"/>
      <c r="O71" s="1507"/>
      <c r="P71" s="1504"/>
      <c r="Q71" s="1507"/>
      <c r="R71" s="1504"/>
      <c r="S71" s="1508" t="s">
        <v>630</v>
      </c>
      <c r="T71" s="1504"/>
      <c r="U71" s="1504"/>
      <c r="V71" s="1504"/>
      <c r="W71" s="1504"/>
      <c r="X71" s="1504"/>
      <c r="Y71" s="1504"/>
      <c r="Z71" s="1504"/>
      <c r="AA71" s="1507" t="s">
        <v>732</v>
      </c>
      <c r="AB71" s="1504"/>
      <c r="AC71" s="1504"/>
      <c r="AD71" s="1504"/>
      <c r="AE71" s="1504"/>
      <c r="AF71" s="1507" t="s">
        <v>733</v>
      </c>
      <c r="AG71" s="1504"/>
      <c r="AH71" s="1504"/>
      <c r="AI71" s="776" t="s">
        <v>417</v>
      </c>
      <c r="AJ71" s="1509" t="s">
        <v>734</v>
      </c>
      <c r="AK71" s="1504"/>
      <c r="AL71" s="1504"/>
      <c r="AM71" s="1504"/>
      <c r="AN71" s="1504"/>
      <c r="AO71" s="1504"/>
      <c r="AP71" s="777">
        <v>14853497500</v>
      </c>
      <c r="AQ71" s="777">
        <v>14023445938.24</v>
      </c>
      <c r="AR71" s="777">
        <v>830051561.75999999</v>
      </c>
      <c r="AS71" s="777">
        <v>0</v>
      </c>
      <c r="AT71" s="777">
        <v>12806783176.18</v>
      </c>
      <c r="AU71" s="777">
        <v>1216662762.0599999</v>
      </c>
      <c r="AV71" s="777">
        <v>9346034988.8600006</v>
      </c>
      <c r="AW71" s="777">
        <v>3460748187.3200002</v>
      </c>
      <c r="AX71" s="777">
        <v>9339883095.8600006</v>
      </c>
      <c r="AY71" s="777">
        <v>6151893</v>
      </c>
      <c r="AZ71" s="777">
        <v>9336575649.8600006</v>
      </c>
      <c r="BA71" s="777">
        <v>3307446</v>
      </c>
      <c r="BB71" s="777">
        <v>1113481</v>
      </c>
    </row>
    <row r="72" spans="1:54" s="772" customFormat="1" ht="12.75" x14ac:dyDescent="0.2">
      <c r="A72" s="998"/>
      <c r="B72" s="1503" t="s">
        <v>361</v>
      </c>
      <c r="C72" s="1504"/>
      <c r="D72" s="997" t="s">
        <v>741</v>
      </c>
      <c r="E72" s="1503" t="s">
        <v>739</v>
      </c>
      <c r="F72" s="1504"/>
      <c r="G72" s="1503" t="s">
        <v>742</v>
      </c>
      <c r="H72" s="1503"/>
      <c r="I72" s="1503" t="s">
        <v>738</v>
      </c>
      <c r="J72" s="1504"/>
      <c r="K72" s="1504"/>
      <c r="L72" s="1503"/>
      <c r="M72" s="1504"/>
      <c r="N72" s="1504"/>
      <c r="O72" s="1503"/>
      <c r="P72" s="1504"/>
      <c r="Q72" s="1503"/>
      <c r="R72" s="1504"/>
      <c r="S72" s="1505" t="s">
        <v>633</v>
      </c>
      <c r="T72" s="1504"/>
      <c r="U72" s="1504"/>
      <c r="V72" s="1504"/>
      <c r="W72" s="1504"/>
      <c r="X72" s="1504"/>
      <c r="Y72" s="1504"/>
      <c r="Z72" s="1504"/>
      <c r="AA72" s="1503" t="s">
        <v>732</v>
      </c>
      <c r="AB72" s="1504"/>
      <c r="AC72" s="1504"/>
      <c r="AD72" s="1504"/>
      <c r="AE72" s="1504"/>
      <c r="AF72" s="1503" t="s">
        <v>733</v>
      </c>
      <c r="AG72" s="1504"/>
      <c r="AH72" s="1504"/>
      <c r="AI72" s="770" t="s">
        <v>417</v>
      </c>
      <c r="AJ72" s="1506" t="s">
        <v>734</v>
      </c>
      <c r="AK72" s="1504"/>
      <c r="AL72" s="1504"/>
      <c r="AM72" s="1504"/>
      <c r="AN72" s="1504"/>
      <c r="AO72" s="1504"/>
      <c r="AP72" s="771">
        <v>810719443</v>
      </c>
      <c r="AQ72" s="771">
        <v>784831693</v>
      </c>
      <c r="AR72" s="771">
        <v>25887750</v>
      </c>
      <c r="AS72" s="771">
        <v>0</v>
      </c>
      <c r="AT72" s="771">
        <v>783836349</v>
      </c>
      <c r="AU72" s="771">
        <v>995344</v>
      </c>
      <c r="AV72" s="771">
        <v>470893842</v>
      </c>
      <c r="AW72" s="771">
        <v>312942507</v>
      </c>
      <c r="AX72" s="771">
        <v>470893842</v>
      </c>
      <c r="AY72" s="771">
        <v>0</v>
      </c>
      <c r="AZ72" s="771">
        <v>470893842</v>
      </c>
      <c r="BA72" s="771">
        <v>0</v>
      </c>
      <c r="BB72" s="771">
        <v>0</v>
      </c>
    </row>
    <row r="73" spans="1:54" s="772" customFormat="1" ht="12.75" x14ac:dyDescent="0.2">
      <c r="A73" s="998"/>
      <c r="B73" s="1507" t="s">
        <v>361</v>
      </c>
      <c r="C73" s="1504"/>
      <c r="D73" s="999" t="s">
        <v>741</v>
      </c>
      <c r="E73" s="1507" t="s">
        <v>739</v>
      </c>
      <c r="F73" s="1504"/>
      <c r="G73" s="1507" t="s">
        <v>742</v>
      </c>
      <c r="H73" s="1507"/>
      <c r="I73" s="1507" t="s">
        <v>738</v>
      </c>
      <c r="J73" s="1504"/>
      <c r="K73" s="1504"/>
      <c r="L73" s="1507" t="s">
        <v>748</v>
      </c>
      <c r="M73" s="1504"/>
      <c r="N73" s="1504"/>
      <c r="O73" s="1507"/>
      <c r="P73" s="1504"/>
      <c r="Q73" s="1507"/>
      <c r="R73" s="1504"/>
      <c r="S73" s="1508" t="s">
        <v>575</v>
      </c>
      <c r="T73" s="1504"/>
      <c r="U73" s="1504"/>
      <c r="V73" s="1504"/>
      <c r="W73" s="1504"/>
      <c r="X73" s="1504"/>
      <c r="Y73" s="1504"/>
      <c r="Z73" s="1504"/>
      <c r="AA73" s="1507" t="s">
        <v>732</v>
      </c>
      <c r="AB73" s="1504"/>
      <c r="AC73" s="1504"/>
      <c r="AD73" s="1504"/>
      <c r="AE73" s="1504"/>
      <c r="AF73" s="1507" t="s">
        <v>733</v>
      </c>
      <c r="AG73" s="1504"/>
      <c r="AH73" s="1504"/>
      <c r="AI73" s="776" t="s">
        <v>417</v>
      </c>
      <c r="AJ73" s="1509" t="s">
        <v>734</v>
      </c>
      <c r="AK73" s="1504"/>
      <c r="AL73" s="1504"/>
      <c r="AM73" s="1504"/>
      <c r="AN73" s="1504"/>
      <c r="AO73" s="1504"/>
      <c r="AP73" s="777">
        <v>10000000</v>
      </c>
      <c r="AQ73" s="777">
        <v>620850</v>
      </c>
      <c r="AR73" s="777">
        <v>9379150</v>
      </c>
      <c r="AS73" s="777">
        <v>0</v>
      </c>
      <c r="AT73" s="777">
        <v>620850</v>
      </c>
      <c r="AU73" s="777">
        <v>0</v>
      </c>
      <c r="AV73" s="777">
        <v>620850</v>
      </c>
      <c r="AW73" s="777">
        <v>0</v>
      </c>
      <c r="AX73" s="777">
        <v>620850</v>
      </c>
      <c r="AY73" s="777">
        <v>0</v>
      </c>
      <c r="AZ73" s="777">
        <v>620850</v>
      </c>
      <c r="BA73" s="777">
        <v>0</v>
      </c>
      <c r="BB73" s="777">
        <v>0</v>
      </c>
    </row>
    <row r="74" spans="1:54" s="772" customFormat="1" ht="12.75" x14ac:dyDescent="0.2">
      <c r="A74" s="998"/>
      <c r="B74" s="1507" t="s">
        <v>361</v>
      </c>
      <c r="C74" s="1504"/>
      <c r="D74" s="999" t="s">
        <v>741</v>
      </c>
      <c r="E74" s="1507" t="s">
        <v>739</v>
      </c>
      <c r="F74" s="1504"/>
      <c r="G74" s="1507" t="s">
        <v>742</v>
      </c>
      <c r="H74" s="1507"/>
      <c r="I74" s="1507" t="s">
        <v>738</v>
      </c>
      <c r="J74" s="1504"/>
      <c r="K74" s="1504"/>
      <c r="L74" s="1507" t="s">
        <v>742</v>
      </c>
      <c r="M74" s="1504"/>
      <c r="N74" s="1504"/>
      <c r="O74" s="1507"/>
      <c r="P74" s="1504"/>
      <c r="Q74" s="1507"/>
      <c r="R74" s="1504"/>
      <c r="S74" s="1508" t="s">
        <v>395</v>
      </c>
      <c r="T74" s="1504"/>
      <c r="U74" s="1504"/>
      <c r="V74" s="1504"/>
      <c r="W74" s="1504"/>
      <c r="X74" s="1504"/>
      <c r="Y74" s="1504"/>
      <c r="Z74" s="1504"/>
      <c r="AA74" s="1507" t="s">
        <v>732</v>
      </c>
      <c r="AB74" s="1504"/>
      <c r="AC74" s="1504"/>
      <c r="AD74" s="1504"/>
      <c r="AE74" s="1504"/>
      <c r="AF74" s="1507" t="s">
        <v>733</v>
      </c>
      <c r="AG74" s="1504"/>
      <c r="AH74" s="1504"/>
      <c r="AI74" s="776" t="s">
        <v>417</v>
      </c>
      <c r="AJ74" s="1509" t="s">
        <v>734</v>
      </c>
      <c r="AK74" s="1504"/>
      <c r="AL74" s="1504"/>
      <c r="AM74" s="1504"/>
      <c r="AN74" s="1504"/>
      <c r="AO74" s="1504"/>
      <c r="AP74" s="777">
        <v>4500000</v>
      </c>
      <c r="AQ74" s="777">
        <v>500000</v>
      </c>
      <c r="AR74" s="777">
        <v>4000000</v>
      </c>
      <c r="AS74" s="777">
        <v>0</v>
      </c>
      <c r="AT74" s="777">
        <v>500000</v>
      </c>
      <c r="AU74" s="777">
        <v>0</v>
      </c>
      <c r="AV74" s="777">
        <v>500000</v>
      </c>
      <c r="AW74" s="777">
        <v>0</v>
      </c>
      <c r="AX74" s="777">
        <v>500000</v>
      </c>
      <c r="AY74" s="777">
        <v>0</v>
      </c>
      <c r="AZ74" s="777">
        <v>500000</v>
      </c>
      <c r="BA74" s="777">
        <v>0</v>
      </c>
      <c r="BB74" s="777">
        <v>0</v>
      </c>
    </row>
    <row r="75" spans="1:54" s="772" customFormat="1" ht="12.75" x14ac:dyDescent="0.2">
      <c r="A75" s="998"/>
      <c r="B75" s="1507" t="s">
        <v>361</v>
      </c>
      <c r="C75" s="1504"/>
      <c r="D75" s="999" t="s">
        <v>741</v>
      </c>
      <c r="E75" s="1507" t="s">
        <v>739</v>
      </c>
      <c r="F75" s="1504"/>
      <c r="G75" s="1507" t="s">
        <v>742</v>
      </c>
      <c r="H75" s="1507"/>
      <c r="I75" s="1507" t="s">
        <v>738</v>
      </c>
      <c r="J75" s="1504"/>
      <c r="K75" s="1504"/>
      <c r="L75" s="1507" t="s">
        <v>753</v>
      </c>
      <c r="M75" s="1504"/>
      <c r="N75" s="1504"/>
      <c r="O75" s="1507"/>
      <c r="P75" s="1504"/>
      <c r="Q75" s="1507"/>
      <c r="R75" s="1504"/>
      <c r="S75" s="1508" t="s">
        <v>396</v>
      </c>
      <c r="T75" s="1504"/>
      <c r="U75" s="1504"/>
      <c r="V75" s="1504"/>
      <c r="W75" s="1504"/>
      <c r="X75" s="1504"/>
      <c r="Y75" s="1504"/>
      <c r="Z75" s="1504"/>
      <c r="AA75" s="1507" t="s">
        <v>732</v>
      </c>
      <c r="AB75" s="1504"/>
      <c r="AC75" s="1504"/>
      <c r="AD75" s="1504"/>
      <c r="AE75" s="1504"/>
      <c r="AF75" s="1507" t="s">
        <v>733</v>
      </c>
      <c r="AG75" s="1504"/>
      <c r="AH75" s="1504"/>
      <c r="AI75" s="776" t="s">
        <v>417</v>
      </c>
      <c r="AJ75" s="1509" t="s">
        <v>734</v>
      </c>
      <c r="AK75" s="1504"/>
      <c r="AL75" s="1504"/>
      <c r="AM75" s="1504"/>
      <c r="AN75" s="1504"/>
      <c r="AO75" s="1504"/>
      <c r="AP75" s="777">
        <v>411500000</v>
      </c>
      <c r="AQ75" s="777">
        <v>407391400</v>
      </c>
      <c r="AR75" s="777">
        <v>4108600</v>
      </c>
      <c r="AS75" s="777">
        <v>0</v>
      </c>
      <c r="AT75" s="777">
        <v>407008534</v>
      </c>
      <c r="AU75" s="777">
        <v>382866</v>
      </c>
      <c r="AV75" s="777">
        <v>399054248</v>
      </c>
      <c r="AW75" s="777">
        <v>7954286</v>
      </c>
      <c r="AX75" s="777">
        <v>399054248</v>
      </c>
      <c r="AY75" s="777">
        <v>0</v>
      </c>
      <c r="AZ75" s="777">
        <v>399054248</v>
      </c>
      <c r="BA75" s="777">
        <v>0</v>
      </c>
      <c r="BB75" s="777">
        <v>0</v>
      </c>
    </row>
    <row r="76" spans="1:54" s="772" customFormat="1" ht="12.75" x14ac:dyDescent="0.2">
      <c r="A76" s="998"/>
      <c r="B76" s="1507" t="s">
        <v>361</v>
      </c>
      <c r="C76" s="1504"/>
      <c r="D76" s="999" t="s">
        <v>741</v>
      </c>
      <c r="E76" s="1507" t="s">
        <v>739</v>
      </c>
      <c r="F76" s="1504"/>
      <c r="G76" s="1507" t="s">
        <v>742</v>
      </c>
      <c r="H76" s="1507"/>
      <c r="I76" s="1507" t="s">
        <v>738</v>
      </c>
      <c r="J76" s="1504"/>
      <c r="K76" s="1504"/>
      <c r="L76" s="1507" t="s">
        <v>755</v>
      </c>
      <c r="M76" s="1504"/>
      <c r="N76" s="1504"/>
      <c r="O76" s="1507"/>
      <c r="P76" s="1504"/>
      <c r="Q76" s="1507"/>
      <c r="R76" s="1504"/>
      <c r="S76" s="1508" t="s">
        <v>397</v>
      </c>
      <c r="T76" s="1504"/>
      <c r="U76" s="1504"/>
      <c r="V76" s="1504"/>
      <c r="W76" s="1504"/>
      <c r="X76" s="1504"/>
      <c r="Y76" s="1504"/>
      <c r="Z76" s="1504"/>
      <c r="AA76" s="1507" t="s">
        <v>732</v>
      </c>
      <c r="AB76" s="1504"/>
      <c r="AC76" s="1504"/>
      <c r="AD76" s="1504"/>
      <c r="AE76" s="1504"/>
      <c r="AF76" s="1507" t="s">
        <v>733</v>
      </c>
      <c r="AG76" s="1504"/>
      <c r="AH76" s="1504"/>
      <c r="AI76" s="776" t="s">
        <v>417</v>
      </c>
      <c r="AJ76" s="1509" t="s">
        <v>734</v>
      </c>
      <c r="AK76" s="1504"/>
      <c r="AL76" s="1504"/>
      <c r="AM76" s="1504"/>
      <c r="AN76" s="1504"/>
      <c r="AO76" s="1504"/>
      <c r="AP76" s="777">
        <v>114219443</v>
      </c>
      <c r="AQ76" s="777">
        <v>114219443</v>
      </c>
      <c r="AR76" s="777">
        <v>0</v>
      </c>
      <c r="AS76" s="777">
        <v>0</v>
      </c>
      <c r="AT76" s="777">
        <v>114018744</v>
      </c>
      <c r="AU76" s="777">
        <v>200699</v>
      </c>
      <c r="AV76" s="777">
        <v>69718744</v>
      </c>
      <c r="AW76" s="777">
        <v>44300000</v>
      </c>
      <c r="AX76" s="777">
        <v>69718744</v>
      </c>
      <c r="AY76" s="777">
        <v>0</v>
      </c>
      <c r="AZ76" s="777">
        <v>69718744</v>
      </c>
      <c r="BA76" s="777">
        <v>0</v>
      </c>
      <c r="BB76" s="777">
        <v>0</v>
      </c>
    </row>
    <row r="77" spans="1:54" s="772" customFormat="1" ht="12.75" x14ac:dyDescent="0.2">
      <c r="A77" s="998"/>
      <c r="B77" s="1507" t="s">
        <v>361</v>
      </c>
      <c r="C77" s="1504"/>
      <c r="D77" s="999" t="s">
        <v>741</v>
      </c>
      <c r="E77" s="1507" t="s">
        <v>739</v>
      </c>
      <c r="F77" s="1504"/>
      <c r="G77" s="1507" t="s">
        <v>742</v>
      </c>
      <c r="H77" s="1507"/>
      <c r="I77" s="1507" t="s">
        <v>738</v>
      </c>
      <c r="J77" s="1504"/>
      <c r="K77" s="1504"/>
      <c r="L77" s="1507" t="s">
        <v>747</v>
      </c>
      <c r="M77" s="1504"/>
      <c r="N77" s="1504"/>
      <c r="O77" s="1507"/>
      <c r="P77" s="1504"/>
      <c r="Q77" s="1507"/>
      <c r="R77" s="1504"/>
      <c r="S77" s="1508" t="s">
        <v>398</v>
      </c>
      <c r="T77" s="1504"/>
      <c r="U77" s="1504"/>
      <c r="V77" s="1504"/>
      <c r="W77" s="1504"/>
      <c r="X77" s="1504"/>
      <c r="Y77" s="1504"/>
      <c r="Z77" s="1504"/>
      <c r="AA77" s="1507" t="s">
        <v>732</v>
      </c>
      <c r="AB77" s="1504"/>
      <c r="AC77" s="1504"/>
      <c r="AD77" s="1504"/>
      <c r="AE77" s="1504"/>
      <c r="AF77" s="1507" t="s">
        <v>733</v>
      </c>
      <c r="AG77" s="1504"/>
      <c r="AH77" s="1504"/>
      <c r="AI77" s="776" t="s">
        <v>417</v>
      </c>
      <c r="AJ77" s="1509" t="s">
        <v>734</v>
      </c>
      <c r="AK77" s="1504"/>
      <c r="AL77" s="1504"/>
      <c r="AM77" s="1504"/>
      <c r="AN77" s="1504"/>
      <c r="AO77" s="1504"/>
      <c r="AP77" s="777">
        <v>1000000</v>
      </c>
      <c r="AQ77" s="777">
        <v>500000</v>
      </c>
      <c r="AR77" s="777">
        <v>500000</v>
      </c>
      <c r="AS77" s="777">
        <v>0</v>
      </c>
      <c r="AT77" s="777">
        <v>500000</v>
      </c>
      <c r="AU77" s="777">
        <v>0</v>
      </c>
      <c r="AV77" s="777">
        <v>500000</v>
      </c>
      <c r="AW77" s="777">
        <v>0</v>
      </c>
      <c r="AX77" s="777">
        <v>500000</v>
      </c>
      <c r="AY77" s="777">
        <v>0</v>
      </c>
      <c r="AZ77" s="777">
        <v>500000</v>
      </c>
      <c r="BA77" s="777">
        <v>0</v>
      </c>
      <c r="BB77" s="777">
        <v>0</v>
      </c>
    </row>
    <row r="78" spans="1:54" s="772" customFormat="1" ht="12.75" x14ac:dyDescent="0.2">
      <c r="A78" s="998"/>
      <c r="B78" s="1507" t="s">
        <v>361</v>
      </c>
      <c r="C78" s="1504"/>
      <c r="D78" s="999" t="s">
        <v>741</v>
      </c>
      <c r="E78" s="1507" t="s">
        <v>739</v>
      </c>
      <c r="F78" s="1504"/>
      <c r="G78" s="1507" t="s">
        <v>742</v>
      </c>
      <c r="H78" s="1507"/>
      <c r="I78" s="1507" t="s">
        <v>738</v>
      </c>
      <c r="J78" s="1504"/>
      <c r="K78" s="1504"/>
      <c r="L78" s="1507" t="s">
        <v>370</v>
      </c>
      <c r="M78" s="1504"/>
      <c r="N78" s="1504"/>
      <c r="O78" s="1507"/>
      <c r="P78" s="1504"/>
      <c r="Q78" s="1507"/>
      <c r="R78" s="1504"/>
      <c r="S78" s="1508" t="s">
        <v>399</v>
      </c>
      <c r="T78" s="1504"/>
      <c r="U78" s="1504"/>
      <c r="V78" s="1504"/>
      <c r="W78" s="1504"/>
      <c r="X78" s="1504"/>
      <c r="Y78" s="1504"/>
      <c r="Z78" s="1504"/>
      <c r="AA78" s="1507" t="s">
        <v>732</v>
      </c>
      <c r="AB78" s="1504"/>
      <c r="AC78" s="1504"/>
      <c r="AD78" s="1504"/>
      <c r="AE78" s="1504"/>
      <c r="AF78" s="1507" t="s">
        <v>733</v>
      </c>
      <c r="AG78" s="1504"/>
      <c r="AH78" s="1504"/>
      <c r="AI78" s="776" t="s">
        <v>417</v>
      </c>
      <c r="AJ78" s="1509" t="s">
        <v>734</v>
      </c>
      <c r="AK78" s="1504"/>
      <c r="AL78" s="1504"/>
      <c r="AM78" s="1504"/>
      <c r="AN78" s="1504"/>
      <c r="AO78" s="1504"/>
      <c r="AP78" s="777">
        <v>0</v>
      </c>
      <c r="AQ78" s="777">
        <v>0</v>
      </c>
      <c r="AR78" s="777">
        <v>0</v>
      </c>
      <c r="AS78" s="777">
        <v>0</v>
      </c>
      <c r="AT78" s="777">
        <v>0</v>
      </c>
      <c r="AU78" s="777">
        <v>0</v>
      </c>
      <c r="AV78" s="777">
        <v>0</v>
      </c>
      <c r="AW78" s="777">
        <v>0</v>
      </c>
      <c r="AX78" s="777">
        <v>0</v>
      </c>
      <c r="AY78" s="777">
        <v>0</v>
      </c>
      <c r="AZ78" s="777">
        <v>0</v>
      </c>
      <c r="BA78" s="777">
        <v>0</v>
      </c>
      <c r="BB78" s="777">
        <v>0</v>
      </c>
    </row>
    <row r="79" spans="1:54" s="772" customFormat="1" ht="12.75" x14ac:dyDescent="0.2">
      <c r="A79" s="998"/>
      <c r="B79" s="1507" t="s">
        <v>361</v>
      </c>
      <c r="C79" s="1504"/>
      <c r="D79" s="999" t="s">
        <v>741</v>
      </c>
      <c r="E79" s="1507" t="s">
        <v>739</v>
      </c>
      <c r="F79" s="1504"/>
      <c r="G79" s="1507" t="s">
        <v>742</v>
      </c>
      <c r="H79" s="1507"/>
      <c r="I79" s="1507" t="s">
        <v>738</v>
      </c>
      <c r="J79" s="1504"/>
      <c r="K79" s="1504"/>
      <c r="L79" s="1507" t="s">
        <v>759</v>
      </c>
      <c r="M79" s="1504"/>
      <c r="N79" s="1504"/>
      <c r="O79" s="1507"/>
      <c r="P79" s="1504"/>
      <c r="Q79" s="1507"/>
      <c r="R79" s="1504"/>
      <c r="S79" s="1508" t="s">
        <v>400</v>
      </c>
      <c r="T79" s="1504"/>
      <c r="U79" s="1504"/>
      <c r="V79" s="1504"/>
      <c r="W79" s="1504"/>
      <c r="X79" s="1504"/>
      <c r="Y79" s="1504"/>
      <c r="Z79" s="1504"/>
      <c r="AA79" s="1507" t="s">
        <v>732</v>
      </c>
      <c r="AB79" s="1504"/>
      <c r="AC79" s="1504"/>
      <c r="AD79" s="1504"/>
      <c r="AE79" s="1504"/>
      <c r="AF79" s="1507" t="s">
        <v>733</v>
      </c>
      <c r="AG79" s="1504"/>
      <c r="AH79" s="1504"/>
      <c r="AI79" s="776" t="s">
        <v>417</v>
      </c>
      <c r="AJ79" s="1509" t="s">
        <v>734</v>
      </c>
      <c r="AK79" s="1504"/>
      <c r="AL79" s="1504"/>
      <c r="AM79" s="1504"/>
      <c r="AN79" s="1504"/>
      <c r="AO79" s="1504"/>
      <c r="AP79" s="777">
        <v>269500000</v>
      </c>
      <c r="AQ79" s="777">
        <v>261600000</v>
      </c>
      <c r="AR79" s="777">
        <v>7900000</v>
      </c>
      <c r="AS79" s="777">
        <v>0</v>
      </c>
      <c r="AT79" s="777">
        <v>261188221</v>
      </c>
      <c r="AU79" s="777">
        <v>411779</v>
      </c>
      <c r="AV79" s="777">
        <v>500000</v>
      </c>
      <c r="AW79" s="777">
        <v>260688221</v>
      </c>
      <c r="AX79" s="777">
        <v>500000</v>
      </c>
      <c r="AY79" s="777">
        <v>0</v>
      </c>
      <c r="AZ79" s="777">
        <v>500000</v>
      </c>
      <c r="BA79" s="777">
        <v>0</v>
      </c>
      <c r="BB79" s="777">
        <v>0</v>
      </c>
    </row>
    <row r="80" spans="1:54" s="772" customFormat="1" ht="12.75" x14ac:dyDescent="0.2">
      <c r="A80" s="998"/>
      <c r="B80" s="1503" t="s">
        <v>361</v>
      </c>
      <c r="C80" s="1504"/>
      <c r="D80" s="997" t="s">
        <v>741</v>
      </c>
      <c r="E80" s="1503" t="s">
        <v>739</v>
      </c>
      <c r="F80" s="1504"/>
      <c r="G80" s="1503" t="s">
        <v>742</v>
      </c>
      <c r="H80" s="1503"/>
      <c r="I80" s="1503" t="s">
        <v>741</v>
      </c>
      <c r="J80" s="1504"/>
      <c r="K80" s="1504"/>
      <c r="L80" s="1503"/>
      <c r="M80" s="1504"/>
      <c r="N80" s="1504"/>
      <c r="O80" s="1503"/>
      <c r="P80" s="1504"/>
      <c r="Q80" s="1503"/>
      <c r="R80" s="1504"/>
      <c r="S80" s="1505" t="s">
        <v>635</v>
      </c>
      <c r="T80" s="1504"/>
      <c r="U80" s="1504"/>
      <c r="V80" s="1504"/>
      <c r="W80" s="1504"/>
      <c r="X80" s="1504"/>
      <c r="Y80" s="1504"/>
      <c r="Z80" s="1504"/>
      <c r="AA80" s="1503" t="s">
        <v>732</v>
      </c>
      <c r="AB80" s="1504"/>
      <c r="AC80" s="1504"/>
      <c r="AD80" s="1504"/>
      <c r="AE80" s="1504"/>
      <c r="AF80" s="1503" t="s">
        <v>733</v>
      </c>
      <c r="AG80" s="1504"/>
      <c r="AH80" s="1504"/>
      <c r="AI80" s="770" t="s">
        <v>417</v>
      </c>
      <c r="AJ80" s="1506" t="s">
        <v>734</v>
      </c>
      <c r="AK80" s="1504"/>
      <c r="AL80" s="1504"/>
      <c r="AM80" s="1504"/>
      <c r="AN80" s="1504"/>
      <c r="AO80" s="1504"/>
      <c r="AP80" s="771">
        <v>31780557</v>
      </c>
      <c r="AQ80" s="771">
        <v>8294044</v>
      </c>
      <c r="AR80" s="771">
        <v>23486513</v>
      </c>
      <c r="AS80" s="771">
        <v>0</v>
      </c>
      <c r="AT80" s="771">
        <v>8294044</v>
      </c>
      <c r="AU80" s="771">
        <v>0</v>
      </c>
      <c r="AV80" s="771">
        <v>8294044</v>
      </c>
      <c r="AW80" s="771">
        <v>0</v>
      </c>
      <c r="AX80" s="771">
        <v>8294044</v>
      </c>
      <c r="AY80" s="771">
        <v>0</v>
      </c>
      <c r="AZ80" s="771">
        <v>8294044</v>
      </c>
      <c r="BA80" s="771">
        <v>0</v>
      </c>
      <c r="BB80" s="771">
        <v>0</v>
      </c>
    </row>
    <row r="81" spans="1:54" s="772" customFormat="1" ht="12.75" x14ac:dyDescent="0.2">
      <c r="A81" s="998"/>
      <c r="B81" s="1507" t="s">
        <v>361</v>
      </c>
      <c r="C81" s="1504"/>
      <c r="D81" s="999" t="s">
        <v>741</v>
      </c>
      <c r="E81" s="1507" t="s">
        <v>739</v>
      </c>
      <c r="F81" s="1504"/>
      <c r="G81" s="1507" t="s">
        <v>742</v>
      </c>
      <c r="H81" s="1507"/>
      <c r="I81" s="1507" t="s">
        <v>741</v>
      </c>
      <c r="J81" s="1504"/>
      <c r="K81" s="1504"/>
      <c r="L81" s="1507" t="s">
        <v>738</v>
      </c>
      <c r="M81" s="1504"/>
      <c r="N81" s="1504"/>
      <c r="O81" s="1507"/>
      <c r="P81" s="1504"/>
      <c r="Q81" s="1507"/>
      <c r="R81" s="1504"/>
      <c r="S81" s="1508" t="s">
        <v>401</v>
      </c>
      <c r="T81" s="1504"/>
      <c r="U81" s="1504"/>
      <c r="V81" s="1504"/>
      <c r="W81" s="1504"/>
      <c r="X81" s="1504"/>
      <c r="Y81" s="1504"/>
      <c r="Z81" s="1504"/>
      <c r="AA81" s="1507" t="s">
        <v>732</v>
      </c>
      <c r="AB81" s="1504"/>
      <c r="AC81" s="1504"/>
      <c r="AD81" s="1504"/>
      <c r="AE81" s="1504"/>
      <c r="AF81" s="1507" t="s">
        <v>733</v>
      </c>
      <c r="AG81" s="1504"/>
      <c r="AH81" s="1504"/>
      <c r="AI81" s="776" t="s">
        <v>417</v>
      </c>
      <c r="AJ81" s="1509" t="s">
        <v>734</v>
      </c>
      <c r="AK81" s="1504"/>
      <c r="AL81" s="1504"/>
      <c r="AM81" s="1504"/>
      <c r="AN81" s="1504"/>
      <c r="AO81" s="1504"/>
      <c r="AP81" s="777">
        <v>16780557</v>
      </c>
      <c r="AQ81" s="777">
        <v>6664164</v>
      </c>
      <c r="AR81" s="777">
        <v>10116393</v>
      </c>
      <c r="AS81" s="777">
        <v>0</v>
      </c>
      <c r="AT81" s="777">
        <v>6664164</v>
      </c>
      <c r="AU81" s="777">
        <v>0</v>
      </c>
      <c r="AV81" s="777">
        <v>6664164</v>
      </c>
      <c r="AW81" s="777">
        <v>0</v>
      </c>
      <c r="AX81" s="777">
        <v>6664164</v>
      </c>
      <c r="AY81" s="777">
        <v>0</v>
      </c>
      <c r="AZ81" s="777">
        <v>6664164</v>
      </c>
      <c r="BA81" s="777">
        <v>0</v>
      </c>
      <c r="BB81" s="777">
        <v>0</v>
      </c>
    </row>
    <row r="82" spans="1:54" s="772" customFormat="1" ht="12.75" x14ac:dyDescent="0.2">
      <c r="A82" s="998"/>
      <c r="B82" s="1507" t="s">
        <v>361</v>
      </c>
      <c r="C82" s="1504"/>
      <c r="D82" s="999" t="s">
        <v>741</v>
      </c>
      <c r="E82" s="1507" t="s">
        <v>739</v>
      </c>
      <c r="F82" s="1504"/>
      <c r="G82" s="1507" t="s">
        <v>742</v>
      </c>
      <c r="H82" s="1507"/>
      <c r="I82" s="1507" t="s">
        <v>741</v>
      </c>
      <c r="J82" s="1504"/>
      <c r="K82" s="1504"/>
      <c r="L82" s="1507" t="s">
        <v>741</v>
      </c>
      <c r="M82" s="1504"/>
      <c r="N82" s="1504"/>
      <c r="O82" s="1507"/>
      <c r="P82" s="1504"/>
      <c r="Q82" s="1507"/>
      <c r="R82" s="1504"/>
      <c r="S82" s="1508" t="s">
        <v>402</v>
      </c>
      <c r="T82" s="1504"/>
      <c r="U82" s="1504"/>
      <c r="V82" s="1504"/>
      <c r="W82" s="1504"/>
      <c r="X82" s="1504"/>
      <c r="Y82" s="1504"/>
      <c r="Z82" s="1504"/>
      <c r="AA82" s="1507" t="s">
        <v>732</v>
      </c>
      <c r="AB82" s="1504"/>
      <c r="AC82" s="1504"/>
      <c r="AD82" s="1504"/>
      <c r="AE82" s="1504"/>
      <c r="AF82" s="1507" t="s">
        <v>733</v>
      </c>
      <c r="AG82" s="1504"/>
      <c r="AH82" s="1504"/>
      <c r="AI82" s="776" t="s">
        <v>417</v>
      </c>
      <c r="AJ82" s="1509" t="s">
        <v>734</v>
      </c>
      <c r="AK82" s="1504"/>
      <c r="AL82" s="1504"/>
      <c r="AM82" s="1504"/>
      <c r="AN82" s="1504"/>
      <c r="AO82" s="1504"/>
      <c r="AP82" s="777">
        <v>15000000</v>
      </c>
      <c r="AQ82" s="777">
        <v>1629880</v>
      </c>
      <c r="AR82" s="777">
        <v>13370120</v>
      </c>
      <c r="AS82" s="777">
        <v>0</v>
      </c>
      <c r="AT82" s="777">
        <v>1629880</v>
      </c>
      <c r="AU82" s="777">
        <v>0</v>
      </c>
      <c r="AV82" s="777">
        <v>1629880</v>
      </c>
      <c r="AW82" s="777">
        <v>0</v>
      </c>
      <c r="AX82" s="777">
        <v>1629880</v>
      </c>
      <c r="AY82" s="777">
        <v>0</v>
      </c>
      <c r="AZ82" s="777">
        <v>1629880</v>
      </c>
      <c r="BA82" s="777">
        <v>0</v>
      </c>
      <c r="BB82" s="777">
        <v>0</v>
      </c>
    </row>
    <row r="83" spans="1:54" s="772" customFormat="1" ht="12.75" x14ac:dyDescent="0.2">
      <c r="A83" s="998"/>
      <c r="B83" s="1503" t="s">
        <v>361</v>
      </c>
      <c r="C83" s="1504"/>
      <c r="D83" s="997" t="s">
        <v>741</v>
      </c>
      <c r="E83" s="1503" t="s">
        <v>739</v>
      </c>
      <c r="F83" s="1504"/>
      <c r="G83" s="1503" t="s">
        <v>742</v>
      </c>
      <c r="H83" s="1503"/>
      <c r="I83" s="1503" t="s">
        <v>742</v>
      </c>
      <c r="J83" s="1504"/>
      <c r="K83" s="1504"/>
      <c r="L83" s="1503"/>
      <c r="M83" s="1504"/>
      <c r="N83" s="1504"/>
      <c r="O83" s="1503"/>
      <c r="P83" s="1504"/>
      <c r="Q83" s="1503"/>
      <c r="R83" s="1504"/>
      <c r="S83" s="1505" t="s">
        <v>637</v>
      </c>
      <c r="T83" s="1504"/>
      <c r="U83" s="1504"/>
      <c r="V83" s="1504"/>
      <c r="W83" s="1504"/>
      <c r="X83" s="1504"/>
      <c r="Y83" s="1504"/>
      <c r="Z83" s="1504"/>
      <c r="AA83" s="1503" t="s">
        <v>732</v>
      </c>
      <c r="AB83" s="1504"/>
      <c r="AC83" s="1504"/>
      <c r="AD83" s="1504"/>
      <c r="AE83" s="1504"/>
      <c r="AF83" s="1503" t="s">
        <v>733</v>
      </c>
      <c r="AG83" s="1504"/>
      <c r="AH83" s="1504"/>
      <c r="AI83" s="770" t="s">
        <v>417</v>
      </c>
      <c r="AJ83" s="1506" t="s">
        <v>734</v>
      </c>
      <c r="AK83" s="1504"/>
      <c r="AL83" s="1504"/>
      <c r="AM83" s="1504"/>
      <c r="AN83" s="1504"/>
      <c r="AO83" s="1504"/>
      <c r="AP83" s="771">
        <v>1151560420</v>
      </c>
      <c r="AQ83" s="771">
        <v>1105219709</v>
      </c>
      <c r="AR83" s="771">
        <v>46340711</v>
      </c>
      <c r="AS83" s="771">
        <v>0</v>
      </c>
      <c r="AT83" s="771">
        <v>1048511524.65</v>
      </c>
      <c r="AU83" s="771">
        <v>56708184.350000001</v>
      </c>
      <c r="AV83" s="771">
        <v>585101376.64999998</v>
      </c>
      <c r="AW83" s="771">
        <v>463410148</v>
      </c>
      <c r="AX83" s="771">
        <v>585101376.64999998</v>
      </c>
      <c r="AY83" s="771">
        <v>0</v>
      </c>
      <c r="AZ83" s="771">
        <v>585101376.64999998</v>
      </c>
      <c r="BA83" s="771">
        <v>0</v>
      </c>
      <c r="BB83" s="771">
        <v>0</v>
      </c>
    </row>
    <row r="84" spans="1:54" s="772" customFormat="1" ht="12.75" x14ac:dyDescent="0.2">
      <c r="A84" s="998"/>
      <c r="B84" s="1507" t="s">
        <v>361</v>
      </c>
      <c r="C84" s="1504"/>
      <c r="D84" s="999" t="s">
        <v>741</v>
      </c>
      <c r="E84" s="1507" t="s">
        <v>739</v>
      </c>
      <c r="F84" s="1504"/>
      <c r="G84" s="1507" t="s">
        <v>742</v>
      </c>
      <c r="H84" s="1507"/>
      <c r="I84" s="1507" t="s">
        <v>742</v>
      </c>
      <c r="J84" s="1504"/>
      <c r="K84" s="1504"/>
      <c r="L84" s="1507" t="s">
        <v>738</v>
      </c>
      <c r="M84" s="1504"/>
      <c r="N84" s="1504"/>
      <c r="O84" s="1507"/>
      <c r="P84" s="1504"/>
      <c r="Q84" s="1507"/>
      <c r="R84" s="1504"/>
      <c r="S84" s="1508" t="s">
        <v>403</v>
      </c>
      <c r="T84" s="1504"/>
      <c r="U84" s="1504"/>
      <c r="V84" s="1504"/>
      <c r="W84" s="1504"/>
      <c r="X84" s="1504"/>
      <c r="Y84" s="1504"/>
      <c r="Z84" s="1504"/>
      <c r="AA84" s="1507" t="s">
        <v>732</v>
      </c>
      <c r="AB84" s="1504"/>
      <c r="AC84" s="1504"/>
      <c r="AD84" s="1504"/>
      <c r="AE84" s="1504"/>
      <c r="AF84" s="1507" t="s">
        <v>733</v>
      </c>
      <c r="AG84" s="1504"/>
      <c r="AH84" s="1504"/>
      <c r="AI84" s="776" t="s">
        <v>417</v>
      </c>
      <c r="AJ84" s="1509" t="s">
        <v>734</v>
      </c>
      <c r="AK84" s="1504"/>
      <c r="AL84" s="1504"/>
      <c r="AM84" s="1504"/>
      <c r="AN84" s="1504"/>
      <c r="AO84" s="1504"/>
      <c r="AP84" s="777">
        <v>400000000</v>
      </c>
      <c r="AQ84" s="777">
        <v>399000000</v>
      </c>
      <c r="AR84" s="777">
        <v>1000000</v>
      </c>
      <c r="AS84" s="777">
        <v>0</v>
      </c>
      <c r="AT84" s="777">
        <v>379491620</v>
      </c>
      <c r="AU84" s="777">
        <v>19508380</v>
      </c>
      <c r="AV84" s="777">
        <v>234044926</v>
      </c>
      <c r="AW84" s="777">
        <v>145446694</v>
      </c>
      <c r="AX84" s="777">
        <v>234044926</v>
      </c>
      <c r="AY84" s="777">
        <v>0</v>
      </c>
      <c r="AZ84" s="777">
        <v>234044926</v>
      </c>
      <c r="BA84" s="777">
        <v>0</v>
      </c>
      <c r="BB84" s="777">
        <v>0</v>
      </c>
    </row>
    <row r="85" spans="1:54" s="772" customFormat="1" ht="12.75" x14ac:dyDescent="0.2">
      <c r="A85" s="998"/>
      <c r="B85" s="1507" t="s">
        <v>361</v>
      </c>
      <c r="C85" s="1504"/>
      <c r="D85" s="999" t="s">
        <v>741</v>
      </c>
      <c r="E85" s="1507" t="s">
        <v>739</v>
      </c>
      <c r="F85" s="1504"/>
      <c r="G85" s="1507" t="s">
        <v>742</v>
      </c>
      <c r="H85" s="1507"/>
      <c r="I85" s="1507" t="s">
        <v>742</v>
      </c>
      <c r="J85" s="1504"/>
      <c r="K85" s="1504"/>
      <c r="L85" s="1507" t="s">
        <v>753</v>
      </c>
      <c r="M85" s="1504"/>
      <c r="N85" s="1504"/>
      <c r="O85" s="1507"/>
      <c r="P85" s="1504"/>
      <c r="Q85" s="1507"/>
      <c r="R85" s="1504"/>
      <c r="S85" s="1508" t="s">
        <v>404</v>
      </c>
      <c r="T85" s="1504"/>
      <c r="U85" s="1504"/>
      <c r="V85" s="1504"/>
      <c r="W85" s="1504"/>
      <c r="X85" s="1504"/>
      <c r="Y85" s="1504"/>
      <c r="Z85" s="1504"/>
      <c r="AA85" s="1507" t="s">
        <v>732</v>
      </c>
      <c r="AB85" s="1504"/>
      <c r="AC85" s="1504"/>
      <c r="AD85" s="1504"/>
      <c r="AE85" s="1504"/>
      <c r="AF85" s="1507" t="s">
        <v>733</v>
      </c>
      <c r="AG85" s="1504"/>
      <c r="AH85" s="1504"/>
      <c r="AI85" s="776" t="s">
        <v>417</v>
      </c>
      <c r="AJ85" s="1509" t="s">
        <v>734</v>
      </c>
      <c r="AK85" s="1504"/>
      <c r="AL85" s="1504"/>
      <c r="AM85" s="1504"/>
      <c r="AN85" s="1504"/>
      <c r="AO85" s="1504"/>
      <c r="AP85" s="777">
        <v>10000000</v>
      </c>
      <c r="AQ85" s="777">
        <v>10000000</v>
      </c>
      <c r="AR85" s="777">
        <v>0</v>
      </c>
      <c r="AS85" s="777">
        <v>0</v>
      </c>
      <c r="AT85" s="777">
        <v>0</v>
      </c>
      <c r="AU85" s="777">
        <v>10000000</v>
      </c>
      <c r="AV85" s="777">
        <v>0</v>
      </c>
      <c r="AW85" s="777">
        <v>0</v>
      </c>
      <c r="AX85" s="777">
        <v>0</v>
      </c>
      <c r="AY85" s="777">
        <v>0</v>
      </c>
      <c r="AZ85" s="777">
        <v>0</v>
      </c>
      <c r="BA85" s="777">
        <v>0</v>
      </c>
      <c r="BB85" s="777">
        <v>0</v>
      </c>
    </row>
    <row r="86" spans="1:54" s="772" customFormat="1" ht="12.75" x14ac:dyDescent="0.2">
      <c r="A86" s="998"/>
      <c r="B86" s="1507" t="s">
        <v>361</v>
      </c>
      <c r="C86" s="1504"/>
      <c r="D86" s="999" t="s">
        <v>741</v>
      </c>
      <c r="E86" s="1507" t="s">
        <v>739</v>
      </c>
      <c r="F86" s="1504"/>
      <c r="G86" s="1507" t="s">
        <v>742</v>
      </c>
      <c r="H86" s="1507"/>
      <c r="I86" s="1507" t="s">
        <v>742</v>
      </c>
      <c r="J86" s="1504"/>
      <c r="K86" s="1504"/>
      <c r="L86" s="1507" t="s">
        <v>747</v>
      </c>
      <c r="M86" s="1504"/>
      <c r="N86" s="1504"/>
      <c r="O86" s="1507"/>
      <c r="P86" s="1504"/>
      <c r="Q86" s="1507"/>
      <c r="R86" s="1504"/>
      <c r="S86" s="1508" t="s">
        <v>405</v>
      </c>
      <c r="T86" s="1504"/>
      <c r="U86" s="1504"/>
      <c r="V86" s="1504"/>
      <c r="W86" s="1504"/>
      <c r="X86" s="1504"/>
      <c r="Y86" s="1504"/>
      <c r="Z86" s="1504"/>
      <c r="AA86" s="1507" t="s">
        <v>732</v>
      </c>
      <c r="AB86" s="1504"/>
      <c r="AC86" s="1504"/>
      <c r="AD86" s="1504"/>
      <c r="AE86" s="1504"/>
      <c r="AF86" s="1507" t="s">
        <v>733</v>
      </c>
      <c r="AG86" s="1504"/>
      <c r="AH86" s="1504"/>
      <c r="AI86" s="776" t="s">
        <v>417</v>
      </c>
      <c r="AJ86" s="1509" t="s">
        <v>734</v>
      </c>
      <c r="AK86" s="1504"/>
      <c r="AL86" s="1504"/>
      <c r="AM86" s="1504"/>
      <c r="AN86" s="1504"/>
      <c r="AO86" s="1504"/>
      <c r="AP86" s="777">
        <v>30000000</v>
      </c>
      <c r="AQ86" s="777">
        <v>27042392</v>
      </c>
      <c r="AR86" s="777">
        <v>2957608</v>
      </c>
      <c r="AS86" s="777">
        <v>0</v>
      </c>
      <c r="AT86" s="777">
        <v>3042392</v>
      </c>
      <c r="AU86" s="777">
        <v>24000000</v>
      </c>
      <c r="AV86" s="777">
        <v>3042392</v>
      </c>
      <c r="AW86" s="777">
        <v>0</v>
      </c>
      <c r="AX86" s="777">
        <v>3042392</v>
      </c>
      <c r="AY86" s="777">
        <v>0</v>
      </c>
      <c r="AZ86" s="777">
        <v>3042392</v>
      </c>
      <c r="BA86" s="777">
        <v>0</v>
      </c>
      <c r="BB86" s="777">
        <v>0</v>
      </c>
    </row>
    <row r="87" spans="1:54" s="772" customFormat="1" ht="12.75" x14ac:dyDescent="0.2">
      <c r="A87" s="998"/>
      <c r="B87" s="1507" t="s">
        <v>361</v>
      </c>
      <c r="C87" s="1504"/>
      <c r="D87" s="999" t="s">
        <v>741</v>
      </c>
      <c r="E87" s="1507" t="s">
        <v>739</v>
      </c>
      <c r="F87" s="1504"/>
      <c r="G87" s="1507" t="s">
        <v>742</v>
      </c>
      <c r="H87" s="1507"/>
      <c r="I87" s="1507" t="s">
        <v>742</v>
      </c>
      <c r="J87" s="1504"/>
      <c r="K87" s="1504"/>
      <c r="L87" s="1507" t="s">
        <v>745</v>
      </c>
      <c r="M87" s="1504"/>
      <c r="N87" s="1504"/>
      <c r="O87" s="1507"/>
      <c r="P87" s="1504"/>
      <c r="Q87" s="1507"/>
      <c r="R87" s="1504"/>
      <c r="S87" s="1508" t="s">
        <v>406</v>
      </c>
      <c r="T87" s="1504"/>
      <c r="U87" s="1504"/>
      <c r="V87" s="1504"/>
      <c r="W87" s="1504"/>
      <c r="X87" s="1504"/>
      <c r="Y87" s="1504"/>
      <c r="Z87" s="1504"/>
      <c r="AA87" s="1507" t="s">
        <v>732</v>
      </c>
      <c r="AB87" s="1504"/>
      <c r="AC87" s="1504"/>
      <c r="AD87" s="1504"/>
      <c r="AE87" s="1504"/>
      <c r="AF87" s="1507" t="s">
        <v>733</v>
      </c>
      <c r="AG87" s="1504"/>
      <c r="AH87" s="1504"/>
      <c r="AI87" s="776" t="s">
        <v>417</v>
      </c>
      <c r="AJ87" s="1509" t="s">
        <v>734</v>
      </c>
      <c r="AK87" s="1504"/>
      <c r="AL87" s="1504"/>
      <c r="AM87" s="1504"/>
      <c r="AN87" s="1504"/>
      <c r="AO87" s="1504"/>
      <c r="AP87" s="777">
        <v>564000000</v>
      </c>
      <c r="AQ87" s="777">
        <v>549318466</v>
      </c>
      <c r="AR87" s="777">
        <v>14681534</v>
      </c>
      <c r="AS87" s="777">
        <v>0</v>
      </c>
      <c r="AT87" s="777">
        <v>549318465.64999998</v>
      </c>
      <c r="AU87" s="777">
        <v>0.35</v>
      </c>
      <c r="AV87" s="777">
        <v>234738465.65000001</v>
      </c>
      <c r="AW87" s="777">
        <v>314580000</v>
      </c>
      <c r="AX87" s="777">
        <v>234738465.65000001</v>
      </c>
      <c r="AY87" s="777">
        <v>0</v>
      </c>
      <c r="AZ87" s="777">
        <v>234738465.65000001</v>
      </c>
      <c r="BA87" s="777">
        <v>0</v>
      </c>
      <c r="BB87" s="777">
        <v>0</v>
      </c>
    </row>
    <row r="88" spans="1:54" s="772" customFormat="1" ht="12.75" x14ac:dyDescent="0.2">
      <c r="A88" s="998"/>
      <c r="B88" s="1507" t="s">
        <v>361</v>
      </c>
      <c r="C88" s="1504"/>
      <c r="D88" s="999" t="s">
        <v>741</v>
      </c>
      <c r="E88" s="1507" t="s">
        <v>739</v>
      </c>
      <c r="F88" s="1504"/>
      <c r="G88" s="1507" t="s">
        <v>742</v>
      </c>
      <c r="H88" s="1507"/>
      <c r="I88" s="1507" t="s">
        <v>742</v>
      </c>
      <c r="J88" s="1504"/>
      <c r="K88" s="1504"/>
      <c r="L88" s="1507" t="s">
        <v>760</v>
      </c>
      <c r="M88" s="1504"/>
      <c r="N88" s="1504"/>
      <c r="O88" s="1507"/>
      <c r="P88" s="1504"/>
      <c r="Q88" s="1507"/>
      <c r="R88" s="1504"/>
      <c r="S88" s="1508" t="s">
        <v>407</v>
      </c>
      <c r="T88" s="1504"/>
      <c r="U88" s="1504"/>
      <c r="V88" s="1504"/>
      <c r="W88" s="1504"/>
      <c r="X88" s="1504"/>
      <c r="Y88" s="1504"/>
      <c r="Z88" s="1504"/>
      <c r="AA88" s="1507" t="s">
        <v>732</v>
      </c>
      <c r="AB88" s="1504"/>
      <c r="AC88" s="1504"/>
      <c r="AD88" s="1504"/>
      <c r="AE88" s="1504"/>
      <c r="AF88" s="1507" t="s">
        <v>733</v>
      </c>
      <c r="AG88" s="1504"/>
      <c r="AH88" s="1504"/>
      <c r="AI88" s="776" t="s">
        <v>417</v>
      </c>
      <c r="AJ88" s="1509" t="s">
        <v>734</v>
      </c>
      <c r="AK88" s="1504"/>
      <c r="AL88" s="1504"/>
      <c r="AM88" s="1504"/>
      <c r="AN88" s="1504"/>
      <c r="AO88" s="1504"/>
      <c r="AP88" s="777">
        <v>47500000</v>
      </c>
      <c r="AQ88" s="777">
        <v>43206658</v>
      </c>
      <c r="AR88" s="777">
        <v>4293342</v>
      </c>
      <c r="AS88" s="777">
        <v>0</v>
      </c>
      <c r="AT88" s="777">
        <v>43206658</v>
      </c>
      <c r="AU88" s="777">
        <v>0</v>
      </c>
      <c r="AV88" s="777">
        <v>42315652</v>
      </c>
      <c r="AW88" s="777">
        <v>891006</v>
      </c>
      <c r="AX88" s="777">
        <v>42315652</v>
      </c>
      <c r="AY88" s="777">
        <v>0</v>
      </c>
      <c r="AZ88" s="777">
        <v>42315652</v>
      </c>
      <c r="BA88" s="777">
        <v>0</v>
      </c>
      <c r="BB88" s="777">
        <v>0</v>
      </c>
    </row>
    <row r="89" spans="1:54" s="772" customFormat="1" ht="12.75" x14ac:dyDescent="0.2">
      <c r="A89" s="998"/>
      <c r="B89" s="1507" t="s">
        <v>361</v>
      </c>
      <c r="C89" s="1504"/>
      <c r="D89" s="999" t="s">
        <v>741</v>
      </c>
      <c r="E89" s="1507" t="s">
        <v>739</v>
      </c>
      <c r="F89" s="1504"/>
      <c r="G89" s="1507" t="s">
        <v>742</v>
      </c>
      <c r="H89" s="1507"/>
      <c r="I89" s="1507" t="s">
        <v>742</v>
      </c>
      <c r="J89" s="1504"/>
      <c r="K89" s="1504"/>
      <c r="L89" s="1507" t="s">
        <v>761</v>
      </c>
      <c r="M89" s="1504"/>
      <c r="N89" s="1504"/>
      <c r="O89" s="1507"/>
      <c r="P89" s="1504"/>
      <c r="Q89" s="1507"/>
      <c r="R89" s="1504"/>
      <c r="S89" s="1508" t="s">
        <v>408</v>
      </c>
      <c r="T89" s="1504"/>
      <c r="U89" s="1504"/>
      <c r="V89" s="1504"/>
      <c r="W89" s="1504"/>
      <c r="X89" s="1504"/>
      <c r="Y89" s="1504"/>
      <c r="Z89" s="1504"/>
      <c r="AA89" s="1507" t="s">
        <v>732</v>
      </c>
      <c r="AB89" s="1504"/>
      <c r="AC89" s="1504"/>
      <c r="AD89" s="1504"/>
      <c r="AE89" s="1504"/>
      <c r="AF89" s="1507" t="s">
        <v>733</v>
      </c>
      <c r="AG89" s="1504"/>
      <c r="AH89" s="1504"/>
      <c r="AI89" s="776" t="s">
        <v>417</v>
      </c>
      <c r="AJ89" s="1509" t="s">
        <v>734</v>
      </c>
      <c r="AK89" s="1504"/>
      <c r="AL89" s="1504"/>
      <c r="AM89" s="1504"/>
      <c r="AN89" s="1504"/>
      <c r="AO89" s="1504"/>
      <c r="AP89" s="777">
        <v>50000000</v>
      </c>
      <c r="AQ89" s="777">
        <v>45487804</v>
      </c>
      <c r="AR89" s="777">
        <v>4512196</v>
      </c>
      <c r="AS89" s="777">
        <v>0</v>
      </c>
      <c r="AT89" s="777">
        <v>45301479</v>
      </c>
      <c r="AU89" s="777">
        <v>186325</v>
      </c>
      <c r="AV89" s="777">
        <v>45301479</v>
      </c>
      <c r="AW89" s="777">
        <v>0</v>
      </c>
      <c r="AX89" s="777">
        <v>45301479</v>
      </c>
      <c r="AY89" s="777">
        <v>0</v>
      </c>
      <c r="AZ89" s="777">
        <v>45301479</v>
      </c>
      <c r="BA89" s="777">
        <v>0</v>
      </c>
      <c r="BB89" s="777">
        <v>0</v>
      </c>
    </row>
    <row r="90" spans="1:54" s="772" customFormat="1" ht="12.75" x14ac:dyDescent="0.2">
      <c r="A90" s="998"/>
      <c r="B90" s="1507" t="s">
        <v>361</v>
      </c>
      <c r="C90" s="1504"/>
      <c r="D90" s="999" t="s">
        <v>741</v>
      </c>
      <c r="E90" s="1507" t="s">
        <v>739</v>
      </c>
      <c r="F90" s="1504"/>
      <c r="G90" s="1507" t="s">
        <v>742</v>
      </c>
      <c r="H90" s="1507"/>
      <c r="I90" s="1507" t="s">
        <v>742</v>
      </c>
      <c r="J90" s="1504"/>
      <c r="K90" s="1504"/>
      <c r="L90" s="1507" t="s">
        <v>762</v>
      </c>
      <c r="M90" s="1504"/>
      <c r="N90" s="1504"/>
      <c r="O90" s="1507"/>
      <c r="P90" s="1504"/>
      <c r="Q90" s="1507"/>
      <c r="R90" s="1504"/>
      <c r="S90" s="1508" t="s">
        <v>409</v>
      </c>
      <c r="T90" s="1504"/>
      <c r="U90" s="1504"/>
      <c r="V90" s="1504"/>
      <c r="W90" s="1504"/>
      <c r="X90" s="1504"/>
      <c r="Y90" s="1504"/>
      <c r="Z90" s="1504"/>
      <c r="AA90" s="1507" t="s">
        <v>732</v>
      </c>
      <c r="AB90" s="1504"/>
      <c r="AC90" s="1504"/>
      <c r="AD90" s="1504"/>
      <c r="AE90" s="1504"/>
      <c r="AF90" s="1507" t="s">
        <v>733</v>
      </c>
      <c r="AG90" s="1504"/>
      <c r="AH90" s="1504"/>
      <c r="AI90" s="776" t="s">
        <v>417</v>
      </c>
      <c r="AJ90" s="1509" t="s">
        <v>734</v>
      </c>
      <c r="AK90" s="1504"/>
      <c r="AL90" s="1504"/>
      <c r="AM90" s="1504"/>
      <c r="AN90" s="1504"/>
      <c r="AO90" s="1504"/>
      <c r="AP90" s="777">
        <v>7000000</v>
      </c>
      <c r="AQ90" s="777">
        <v>4855076</v>
      </c>
      <c r="AR90" s="777">
        <v>2144924</v>
      </c>
      <c r="AS90" s="777">
        <v>0</v>
      </c>
      <c r="AT90" s="777">
        <v>4855076</v>
      </c>
      <c r="AU90" s="777">
        <v>0</v>
      </c>
      <c r="AV90" s="777">
        <v>4855076</v>
      </c>
      <c r="AW90" s="777">
        <v>0</v>
      </c>
      <c r="AX90" s="777">
        <v>4855076</v>
      </c>
      <c r="AY90" s="777">
        <v>0</v>
      </c>
      <c r="AZ90" s="777">
        <v>4855076</v>
      </c>
      <c r="BA90" s="777">
        <v>0</v>
      </c>
      <c r="BB90" s="777">
        <v>0</v>
      </c>
    </row>
    <row r="91" spans="1:54" s="772" customFormat="1" ht="12.75" x14ac:dyDescent="0.2">
      <c r="A91" s="998"/>
      <c r="B91" s="1507" t="s">
        <v>361</v>
      </c>
      <c r="C91" s="1504"/>
      <c r="D91" s="999" t="s">
        <v>741</v>
      </c>
      <c r="E91" s="1507" t="s">
        <v>739</v>
      </c>
      <c r="F91" s="1504"/>
      <c r="G91" s="1507" t="s">
        <v>742</v>
      </c>
      <c r="H91" s="1507"/>
      <c r="I91" s="1507" t="s">
        <v>742</v>
      </c>
      <c r="J91" s="1504"/>
      <c r="K91" s="1504"/>
      <c r="L91" s="1507" t="s">
        <v>763</v>
      </c>
      <c r="M91" s="1504"/>
      <c r="N91" s="1504"/>
      <c r="O91" s="1507"/>
      <c r="P91" s="1504"/>
      <c r="Q91" s="1507"/>
      <c r="R91" s="1504"/>
      <c r="S91" s="1508" t="s">
        <v>410</v>
      </c>
      <c r="T91" s="1504"/>
      <c r="U91" s="1504"/>
      <c r="V91" s="1504"/>
      <c r="W91" s="1504"/>
      <c r="X91" s="1504"/>
      <c r="Y91" s="1504"/>
      <c r="Z91" s="1504"/>
      <c r="AA91" s="1507" t="s">
        <v>732</v>
      </c>
      <c r="AB91" s="1504"/>
      <c r="AC91" s="1504"/>
      <c r="AD91" s="1504"/>
      <c r="AE91" s="1504"/>
      <c r="AF91" s="1507" t="s">
        <v>733</v>
      </c>
      <c r="AG91" s="1504"/>
      <c r="AH91" s="1504"/>
      <c r="AI91" s="776" t="s">
        <v>417</v>
      </c>
      <c r="AJ91" s="1509" t="s">
        <v>734</v>
      </c>
      <c r="AK91" s="1504"/>
      <c r="AL91" s="1504"/>
      <c r="AM91" s="1504"/>
      <c r="AN91" s="1504"/>
      <c r="AO91" s="1504"/>
      <c r="AP91" s="777">
        <v>1000000</v>
      </c>
      <c r="AQ91" s="777">
        <v>300000</v>
      </c>
      <c r="AR91" s="777">
        <v>700000</v>
      </c>
      <c r="AS91" s="777">
        <v>0</v>
      </c>
      <c r="AT91" s="777">
        <v>300000</v>
      </c>
      <c r="AU91" s="777">
        <v>0</v>
      </c>
      <c r="AV91" s="777">
        <v>300000</v>
      </c>
      <c r="AW91" s="777">
        <v>0</v>
      </c>
      <c r="AX91" s="777">
        <v>300000</v>
      </c>
      <c r="AY91" s="777">
        <v>0</v>
      </c>
      <c r="AZ91" s="777">
        <v>300000</v>
      </c>
      <c r="BA91" s="777">
        <v>0</v>
      </c>
      <c r="BB91" s="777">
        <v>0</v>
      </c>
    </row>
    <row r="92" spans="1:54" s="772" customFormat="1" ht="12.75" x14ac:dyDescent="0.2">
      <c r="A92" s="998"/>
      <c r="B92" s="1507" t="s">
        <v>361</v>
      </c>
      <c r="C92" s="1504"/>
      <c r="D92" s="999" t="s">
        <v>741</v>
      </c>
      <c r="E92" s="1507" t="s">
        <v>739</v>
      </c>
      <c r="F92" s="1504"/>
      <c r="G92" s="1507" t="s">
        <v>742</v>
      </c>
      <c r="H92" s="1507"/>
      <c r="I92" s="1507" t="s">
        <v>742</v>
      </c>
      <c r="J92" s="1504"/>
      <c r="K92" s="1504"/>
      <c r="L92" s="1507" t="s">
        <v>764</v>
      </c>
      <c r="M92" s="1504"/>
      <c r="N92" s="1504"/>
      <c r="O92" s="1507"/>
      <c r="P92" s="1504"/>
      <c r="Q92" s="1507"/>
      <c r="R92" s="1504"/>
      <c r="S92" s="1508" t="s">
        <v>411</v>
      </c>
      <c r="T92" s="1504"/>
      <c r="U92" s="1504"/>
      <c r="V92" s="1504"/>
      <c r="W92" s="1504"/>
      <c r="X92" s="1504"/>
      <c r="Y92" s="1504"/>
      <c r="Z92" s="1504"/>
      <c r="AA92" s="1507" t="s">
        <v>732</v>
      </c>
      <c r="AB92" s="1504"/>
      <c r="AC92" s="1504"/>
      <c r="AD92" s="1504"/>
      <c r="AE92" s="1504"/>
      <c r="AF92" s="1507" t="s">
        <v>733</v>
      </c>
      <c r="AG92" s="1504"/>
      <c r="AH92" s="1504"/>
      <c r="AI92" s="776" t="s">
        <v>417</v>
      </c>
      <c r="AJ92" s="1509" t="s">
        <v>734</v>
      </c>
      <c r="AK92" s="1504"/>
      <c r="AL92" s="1504"/>
      <c r="AM92" s="1504"/>
      <c r="AN92" s="1504"/>
      <c r="AO92" s="1504"/>
      <c r="AP92" s="777">
        <v>42060420</v>
      </c>
      <c r="AQ92" s="777">
        <v>26009313</v>
      </c>
      <c r="AR92" s="777">
        <v>16051107</v>
      </c>
      <c r="AS92" s="777">
        <v>0</v>
      </c>
      <c r="AT92" s="777">
        <v>22995834</v>
      </c>
      <c r="AU92" s="777">
        <v>3013479</v>
      </c>
      <c r="AV92" s="777">
        <v>20503386</v>
      </c>
      <c r="AW92" s="777">
        <v>2492448</v>
      </c>
      <c r="AX92" s="777">
        <v>20503386</v>
      </c>
      <c r="AY92" s="777">
        <v>0</v>
      </c>
      <c r="AZ92" s="777">
        <v>20503386</v>
      </c>
      <c r="BA92" s="777">
        <v>0</v>
      </c>
      <c r="BB92" s="777">
        <v>0</v>
      </c>
    </row>
    <row r="93" spans="1:54" s="772" customFormat="1" ht="12.75" x14ac:dyDescent="0.2">
      <c r="A93" s="998"/>
      <c r="B93" s="1503" t="s">
        <v>361</v>
      </c>
      <c r="C93" s="1504"/>
      <c r="D93" s="997" t="s">
        <v>741</v>
      </c>
      <c r="E93" s="1503" t="s">
        <v>739</v>
      </c>
      <c r="F93" s="1504"/>
      <c r="G93" s="1503" t="s">
        <v>742</v>
      </c>
      <c r="H93" s="1503"/>
      <c r="I93" s="1503" t="s">
        <v>743</v>
      </c>
      <c r="J93" s="1504"/>
      <c r="K93" s="1504"/>
      <c r="L93" s="1503"/>
      <c r="M93" s="1504"/>
      <c r="N93" s="1504"/>
      <c r="O93" s="1503"/>
      <c r="P93" s="1504"/>
      <c r="Q93" s="1503"/>
      <c r="R93" s="1504"/>
      <c r="S93" s="1505" t="s">
        <v>640</v>
      </c>
      <c r="T93" s="1504"/>
      <c r="U93" s="1504"/>
      <c r="V93" s="1504"/>
      <c r="W93" s="1504"/>
      <c r="X93" s="1504"/>
      <c r="Y93" s="1504"/>
      <c r="Z93" s="1504"/>
      <c r="AA93" s="1503" t="s">
        <v>732</v>
      </c>
      <c r="AB93" s="1504"/>
      <c r="AC93" s="1504"/>
      <c r="AD93" s="1504"/>
      <c r="AE93" s="1504"/>
      <c r="AF93" s="1503" t="s">
        <v>733</v>
      </c>
      <c r="AG93" s="1504"/>
      <c r="AH93" s="1504"/>
      <c r="AI93" s="770" t="s">
        <v>417</v>
      </c>
      <c r="AJ93" s="1506" t="s">
        <v>734</v>
      </c>
      <c r="AK93" s="1504"/>
      <c r="AL93" s="1504"/>
      <c r="AM93" s="1504"/>
      <c r="AN93" s="1504"/>
      <c r="AO93" s="1504"/>
      <c r="AP93" s="771">
        <v>5879201263.96</v>
      </c>
      <c r="AQ93" s="771">
        <v>5742765460.2399998</v>
      </c>
      <c r="AR93" s="771">
        <v>136435803.72</v>
      </c>
      <c r="AS93" s="771">
        <v>0</v>
      </c>
      <c r="AT93" s="771">
        <v>5078466094.0299997</v>
      </c>
      <c r="AU93" s="771">
        <v>664299366.21000004</v>
      </c>
      <c r="AV93" s="771">
        <v>3398172308.71</v>
      </c>
      <c r="AW93" s="771">
        <v>1680293785.3199999</v>
      </c>
      <c r="AX93" s="771">
        <v>3393855363.71</v>
      </c>
      <c r="AY93" s="771">
        <v>4316945</v>
      </c>
      <c r="AZ93" s="771">
        <v>3393855363.71</v>
      </c>
      <c r="BA93" s="771">
        <v>0</v>
      </c>
      <c r="BB93" s="771">
        <v>0</v>
      </c>
    </row>
    <row r="94" spans="1:54" s="772" customFormat="1" ht="12.75" x14ac:dyDescent="0.2">
      <c r="A94" s="998"/>
      <c r="B94" s="1507" t="s">
        <v>361</v>
      </c>
      <c r="C94" s="1504"/>
      <c r="D94" s="999" t="s">
        <v>741</v>
      </c>
      <c r="E94" s="1507" t="s">
        <v>739</v>
      </c>
      <c r="F94" s="1504"/>
      <c r="G94" s="1507" t="s">
        <v>742</v>
      </c>
      <c r="H94" s="1507"/>
      <c r="I94" s="1507" t="s">
        <v>743</v>
      </c>
      <c r="J94" s="1504"/>
      <c r="K94" s="1504"/>
      <c r="L94" s="1507" t="s">
        <v>738</v>
      </c>
      <c r="M94" s="1504"/>
      <c r="N94" s="1504"/>
      <c r="O94" s="1507"/>
      <c r="P94" s="1504"/>
      <c r="Q94" s="1507"/>
      <c r="R94" s="1504"/>
      <c r="S94" s="1508" t="s">
        <v>412</v>
      </c>
      <c r="T94" s="1504"/>
      <c r="U94" s="1504"/>
      <c r="V94" s="1504"/>
      <c r="W94" s="1504"/>
      <c r="X94" s="1504"/>
      <c r="Y94" s="1504"/>
      <c r="Z94" s="1504"/>
      <c r="AA94" s="1507" t="s">
        <v>732</v>
      </c>
      <c r="AB94" s="1504"/>
      <c r="AC94" s="1504"/>
      <c r="AD94" s="1504"/>
      <c r="AE94" s="1504"/>
      <c r="AF94" s="1507" t="s">
        <v>733</v>
      </c>
      <c r="AG94" s="1504"/>
      <c r="AH94" s="1504"/>
      <c r="AI94" s="776" t="s">
        <v>417</v>
      </c>
      <c r="AJ94" s="1509" t="s">
        <v>734</v>
      </c>
      <c r="AK94" s="1504"/>
      <c r="AL94" s="1504"/>
      <c r="AM94" s="1504"/>
      <c r="AN94" s="1504"/>
      <c r="AO94" s="1504"/>
      <c r="AP94" s="777">
        <v>1258811506</v>
      </c>
      <c r="AQ94" s="777">
        <v>1233024735.28</v>
      </c>
      <c r="AR94" s="777">
        <v>25786770.719999999</v>
      </c>
      <c r="AS94" s="777">
        <v>0</v>
      </c>
      <c r="AT94" s="777">
        <v>1052270945.12</v>
      </c>
      <c r="AU94" s="777">
        <v>180753790.16</v>
      </c>
      <c r="AV94" s="777">
        <v>634971092</v>
      </c>
      <c r="AW94" s="777">
        <v>417299853.12</v>
      </c>
      <c r="AX94" s="777">
        <v>634971092</v>
      </c>
      <c r="AY94" s="777">
        <v>0</v>
      </c>
      <c r="AZ94" s="777">
        <v>634971092</v>
      </c>
      <c r="BA94" s="777">
        <v>0</v>
      </c>
      <c r="BB94" s="777">
        <v>0</v>
      </c>
    </row>
    <row r="95" spans="1:54" s="772" customFormat="1" ht="12.75" x14ac:dyDescent="0.2">
      <c r="A95" s="998"/>
      <c r="B95" s="1507" t="s">
        <v>361</v>
      </c>
      <c r="C95" s="1504"/>
      <c r="D95" s="999" t="s">
        <v>741</v>
      </c>
      <c r="E95" s="1507" t="s">
        <v>739</v>
      </c>
      <c r="F95" s="1504"/>
      <c r="G95" s="1507" t="s">
        <v>742</v>
      </c>
      <c r="H95" s="1507"/>
      <c r="I95" s="1507" t="s">
        <v>743</v>
      </c>
      <c r="J95" s="1504"/>
      <c r="K95" s="1504"/>
      <c r="L95" s="1507" t="s">
        <v>741</v>
      </c>
      <c r="M95" s="1504"/>
      <c r="N95" s="1504"/>
      <c r="O95" s="1507"/>
      <c r="P95" s="1504"/>
      <c r="Q95" s="1507"/>
      <c r="R95" s="1504"/>
      <c r="S95" s="1508" t="s">
        <v>413</v>
      </c>
      <c r="T95" s="1504"/>
      <c r="U95" s="1504"/>
      <c r="V95" s="1504"/>
      <c r="W95" s="1504"/>
      <c r="X95" s="1504"/>
      <c r="Y95" s="1504"/>
      <c r="Z95" s="1504"/>
      <c r="AA95" s="1507" t="s">
        <v>732</v>
      </c>
      <c r="AB95" s="1504"/>
      <c r="AC95" s="1504"/>
      <c r="AD95" s="1504"/>
      <c r="AE95" s="1504"/>
      <c r="AF95" s="1507" t="s">
        <v>733</v>
      </c>
      <c r="AG95" s="1504"/>
      <c r="AH95" s="1504"/>
      <c r="AI95" s="776" t="s">
        <v>417</v>
      </c>
      <c r="AJ95" s="1509" t="s">
        <v>734</v>
      </c>
      <c r="AK95" s="1504"/>
      <c r="AL95" s="1504"/>
      <c r="AM95" s="1504"/>
      <c r="AN95" s="1504"/>
      <c r="AO95" s="1504"/>
      <c r="AP95" s="777">
        <v>150000000</v>
      </c>
      <c r="AQ95" s="777">
        <v>95815981</v>
      </c>
      <c r="AR95" s="777">
        <v>54184019</v>
      </c>
      <c r="AS95" s="777">
        <v>0</v>
      </c>
      <c r="AT95" s="777">
        <v>76232282</v>
      </c>
      <c r="AU95" s="777">
        <v>19583699</v>
      </c>
      <c r="AV95" s="777">
        <v>38256716</v>
      </c>
      <c r="AW95" s="777">
        <v>37975566</v>
      </c>
      <c r="AX95" s="777">
        <v>37537516</v>
      </c>
      <c r="AY95" s="777">
        <v>719200</v>
      </c>
      <c r="AZ95" s="777">
        <v>37537516</v>
      </c>
      <c r="BA95" s="777">
        <v>0</v>
      </c>
      <c r="BB95" s="777">
        <v>0</v>
      </c>
    </row>
    <row r="96" spans="1:54" s="772" customFormat="1" ht="12.75" x14ac:dyDescent="0.2">
      <c r="A96" s="998"/>
      <c r="B96" s="1507" t="s">
        <v>361</v>
      </c>
      <c r="C96" s="1504"/>
      <c r="D96" s="999" t="s">
        <v>741</v>
      </c>
      <c r="E96" s="1507" t="s">
        <v>739</v>
      </c>
      <c r="F96" s="1504"/>
      <c r="G96" s="1507" t="s">
        <v>742</v>
      </c>
      <c r="H96" s="1507"/>
      <c r="I96" s="1507" t="s">
        <v>743</v>
      </c>
      <c r="J96" s="1504"/>
      <c r="K96" s="1504"/>
      <c r="L96" s="1507" t="s">
        <v>743</v>
      </c>
      <c r="M96" s="1504"/>
      <c r="N96" s="1504"/>
      <c r="O96" s="1507"/>
      <c r="P96" s="1504"/>
      <c r="Q96" s="1507"/>
      <c r="R96" s="1504"/>
      <c r="S96" s="1508" t="s">
        <v>414</v>
      </c>
      <c r="T96" s="1504"/>
      <c r="U96" s="1504"/>
      <c r="V96" s="1504"/>
      <c r="W96" s="1504"/>
      <c r="X96" s="1504"/>
      <c r="Y96" s="1504"/>
      <c r="Z96" s="1504"/>
      <c r="AA96" s="1507" t="s">
        <v>732</v>
      </c>
      <c r="AB96" s="1504"/>
      <c r="AC96" s="1504"/>
      <c r="AD96" s="1504"/>
      <c r="AE96" s="1504"/>
      <c r="AF96" s="1507" t="s">
        <v>733</v>
      </c>
      <c r="AG96" s="1504"/>
      <c r="AH96" s="1504"/>
      <c r="AI96" s="776" t="s">
        <v>417</v>
      </c>
      <c r="AJ96" s="1509" t="s">
        <v>734</v>
      </c>
      <c r="AK96" s="1504"/>
      <c r="AL96" s="1504"/>
      <c r="AM96" s="1504"/>
      <c r="AN96" s="1504"/>
      <c r="AO96" s="1504"/>
      <c r="AP96" s="777">
        <v>175000000</v>
      </c>
      <c r="AQ96" s="777">
        <v>175000000</v>
      </c>
      <c r="AR96" s="777">
        <v>0</v>
      </c>
      <c r="AS96" s="777">
        <v>0</v>
      </c>
      <c r="AT96" s="777">
        <v>162376243</v>
      </c>
      <c r="AU96" s="777">
        <v>12623757</v>
      </c>
      <c r="AV96" s="777">
        <v>0</v>
      </c>
      <c r="AW96" s="777">
        <v>162376243</v>
      </c>
      <c r="AX96" s="777">
        <v>0</v>
      </c>
      <c r="AY96" s="777">
        <v>0</v>
      </c>
      <c r="AZ96" s="777">
        <v>0</v>
      </c>
      <c r="BA96" s="777">
        <v>0</v>
      </c>
      <c r="BB96" s="777">
        <v>0</v>
      </c>
    </row>
    <row r="97" spans="1:54" s="772" customFormat="1" ht="12.75" x14ac:dyDescent="0.2">
      <c r="A97" s="998"/>
      <c r="B97" s="1507" t="s">
        <v>361</v>
      </c>
      <c r="C97" s="1504"/>
      <c r="D97" s="999" t="s">
        <v>741</v>
      </c>
      <c r="E97" s="1507" t="s">
        <v>739</v>
      </c>
      <c r="F97" s="1504"/>
      <c r="G97" s="1507" t="s">
        <v>742</v>
      </c>
      <c r="H97" s="1507"/>
      <c r="I97" s="1507" t="s">
        <v>743</v>
      </c>
      <c r="J97" s="1504"/>
      <c r="K97" s="1504"/>
      <c r="L97" s="1507" t="s">
        <v>753</v>
      </c>
      <c r="M97" s="1504"/>
      <c r="N97" s="1504"/>
      <c r="O97" s="1507"/>
      <c r="P97" s="1504"/>
      <c r="Q97" s="1507"/>
      <c r="R97" s="1504"/>
      <c r="S97" s="1508" t="s">
        <v>415</v>
      </c>
      <c r="T97" s="1504"/>
      <c r="U97" s="1504"/>
      <c r="V97" s="1504"/>
      <c r="W97" s="1504"/>
      <c r="X97" s="1504"/>
      <c r="Y97" s="1504"/>
      <c r="Z97" s="1504"/>
      <c r="AA97" s="1507" t="s">
        <v>732</v>
      </c>
      <c r="AB97" s="1504"/>
      <c r="AC97" s="1504"/>
      <c r="AD97" s="1504"/>
      <c r="AE97" s="1504"/>
      <c r="AF97" s="1507" t="s">
        <v>733</v>
      </c>
      <c r="AG97" s="1504"/>
      <c r="AH97" s="1504"/>
      <c r="AI97" s="776" t="s">
        <v>417</v>
      </c>
      <c r="AJ97" s="1509" t="s">
        <v>734</v>
      </c>
      <c r="AK97" s="1504"/>
      <c r="AL97" s="1504"/>
      <c r="AM97" s="1504"/>
      <c r="AN97" s="1504"/>
      <c r="AO97" s="1504"/>
      <c r="AP97" s="777">
        <v>324000000</v>
      </c>
      <c r="AQ97" s="777">
        <v>302007520</v>
      </c>
      <c r="AR97" s="777">
        <v>21992480</v>
      </c>
      <c r="AS97" s="777">
        <v>0</v>
      </c>
      <c r="AT97" s="777">
        <v>231965281.59999999</v>
      </c>
      <c r="AU97" s="777">
        <v>70042238.400000006</v>
      </c>
      <c r="AV97" s="777">
        <v>145979035</v>
      </c>
      <c r="AW97" s="777">
        <v>85986246.599999994</v>
      </c>
      <c r="AX97" s="777">
        <v>142381290</v>
      </c>
      <c r="AY97" s="777">
        <v>3597745</v>
      </c>
      <c r="AZ97" s="777">
        <v>142381290</v>
      </c>
      <c r="BA97" s="777">
        <v>0</v>
      </c>
      <c r="BB97" s="777">
        <v>0</v>
      </c>
    </row>
    <row r="98" spans="1:54" s="772" customFormat="1" ht="12.75" x14ac:dyDescent="0.2">
      <c r="A98" s="998"/>
      <c r="B98" s="1507" t="s">
        <v>361</v>
      </c>
      <c r="C98" s="1504"/>
      <c r="D98" s="999" t="s">
        <v>741</v>
      </c>
      <c r="E98" s="1507" t="s">
        <v>739</v>
      </c>
      <c r="F98" s="1504"/>
      <c r="G98" s="1507" t="s">
        <v>742</v>
      </c>
      <c r="H98" s="1507"/>
      <c r="I98" s="1507" t="s">
        <v>743</v>
      </c>
      <c r="J98" s="1504"/>
      <c r="K98" s="1504"/>
      <c r="L98" s="1507" t="s">
        <v>755</v>
      </c>
      <c r="M98" s="1504"/>
      <c r="N98" s="1504"/>
      <c r="O98" s="1507"/>
      <c r="P98" s="1504"/>
      <c r="Q98" s="1507"/>
      <c r="R98" s="1504"/>
      <c r="S98" s="1508" t="s">
        <v>416</v>
      </c>
      <c r="T98" s="1504"/>
      <c r="U98" s="1504"/>
      <c r="V98" s="1504"/>
      <c r="W98" s="1504"/>
      <c r="X98" s="1504"/>
      <c r="Y98" s="1504"/>
      <c r="Z98" s="1504"/>
      <c r="AA98" s="1507" t="s">
        <v>732</v>
      </c>
      <c r="AB98" s="1504"/>
      <c r="AC98" s="1504"/>
      <c r="AD98" s="1504"/>
      <c r="AE98" s="1504"/>
      <c r="AF98" s="1507" t="s">
        <v>733</v>
      </c>
      <c r="AG98" s="1504"/>
      <c r="AH98" s="1504"/>
      <c r="AI98" s="776" t="s">
        <v>417</v>
      </c>
      <c r="AJ98" s="1509" t="s">
        <v>734</v>
      </c>
      <c r="AK98" s="1504"/>
      <c r="AL98" s="1504"/>
      <c r="AM98" s="1504"/>
      <c r="AN98" s="1504"/>
      <c r="AO98" s="1504"/>
      <c r="AP98" s="777">
        <v>1440594471.96</v>
      </c>
      <c r="AQ98" s="777">
        <v>1439843261.96</v>
      </c>
      <c r="AR98" s="777">
        <v>751210</v>
      </c>
      <c r="AS98" s="777">
        <v>0</v>
      </c>
      <c r="AT98" s="777">
        <v>1272120223.55</v>
      </c>
      <c r="AU98" s="777">
        <v>167723038.41</v>
      </c>
      <c r="AV98" s="777">
        <v>932232875.71000004</v>
      </c>
      <c r="AW98" s="777">
        <v>339887347.83999997</v>
      </c>
      <c r="AX98" s="777">
        <v>932232875.71000004</v>
      </c>
      <c r="AY98" s="777">
        <v>0</v>
      </c>
      <c r="AZ98" s="777">
        <v>932232875.71000004</v>
      </c>
      <c r="BA98" s="777">
        <v>0</v>
      </c>
      <c r="BB98" s="777">
        <v>0</v>
      </c>
    </row>
    <row r="99" spans="1:54" s="772" customFormat="1" ht="12.75" x14ac:dyDescent="0.2">
      <c r="A99" s="998"/>
      <c r="B99" s="1507" t="s">
        <v>361</v>
      </c>
      <c r="C99" s="1504"/>
      <c r="D99" s="999" t="s">
        <v>741</v>
      </c>
      <c r="E99" s="1507" t="s">
        <v>739</v>
      </c>
      <c r="F99" s="1504"/>
      <c r="G99" s="1507" t="s">
        <v>742</v>
      </c>
      <c r="H99" s="1507"/>
      <c r="I99" s="1507" t="s">
        <v>743</v>
      </c>
      <c r="J99" s="1504"/>
      <c r="K99" s="1504"/>
      <c r="L99" s="1507" t="s">
        <v>417</v>
      </c>
      <c r="M99" s="1504"/>
      <c r="N99" s="1504"/>
      <c r="O99" s="1507"/>
      <c r="P99" s="1504"/>
      <c r="Q99" s="1507"/>
      <c r="R99" s="1504"/>
      <c r="S99" s="1508" t="s">
        <v>418</v>
      </c>
      <c r="T99" s="1504"/>
      <c r="U99" s="1504"/>
      <c r="V99" s="1504"/>
      <c r="W99" s="1504"/>
      <c r="X99" s="1504"/>
      <c r="Y99" s="1504"/>
      <c r="Z99" s="1504"/>
      <c r="AA99" s="1507" t="s">
        <v>732</v>
      </c>
      <c r="AB99" s="1504"/>
      <c r="AC99" s="1504"/>
      <c r="AD99" s="1504"/>
      <c r="AE99" s="1504"/>
      <c r="AF99" s="1507" t="s">
        <v>733</v>
      </c>
      <c r="AG99" s="1504"/>
      <c r="AH99" s="1504"/>
      <c r="AI99" s="776" t="s">
        <v>417</v>
      </c>
      <c r="AJ99" s="1509" t="s">
        <v>734</v>
      </c>
      <c r="AK99" s="1504"/>
      <c r="AL99" s="1504"/>
      <c r="AM99" s="1504"/>
      <c r="AN99" s="1504"/>
      <c r="AO99" s="1504"/>
      <c r="AP99" s="777">
        <v>2528795286</v>
      </c>
      <c r="AQ99" s="777">
        <v>2496073962</v>
      </c>
      <c r="AR99" s="777">
        <v>32721324</v>
      </c>
      <c r="AS99" s="777">
        <v>0</v>
      </c>
      <c r="AT99" s="777">
        <v>2282501118.7600002</v>
      </c>
      <c r="AU99" s="777">
        <v>213572843.24000001</v>
      </c>
      <c r="AV99" s="777">
        <v>1645732590</v>
      </c>
      <c r="AW99" s="777">
        <v>636768528.75999999</v>
      </c>
      <c r="AX99" s="777">
        <v>1645732590</v>
      </c>
      <c r="AY99" s="777">
        <v>0</v>
      </c>
      <c r="AZ99" s="777">
        <v>1645732590</v>
      </c>
      <c r="BA99" s="777">
        <v>0</v>
      </c>
      <c r="BB99" s="777">
        <v>0</v>
      </c>
    </row>
    <row r="100" spans="1:54" s="772" customFormat="1" ht="12.75" x14ac:dyDescent="0.2">
      <c r="A100" s="998"/>
      <c r="B100" s="1507" t="s">
        <v>361</v>
      </c>
      <c r="C100" s="1504"/>
      <c r="D100" s="999" t="s">
        <v>741</v>
      </c>
      <c r="E100" s="1507" t="s">
        <v>739</v>
      </c>
      <c r="F100" s="1504"/>
      <c r="G100" s="1507" t="s">
        <v>742</v>
      </c>
      <c r="H100" s="1507"/>
      <c r="I100" s="1507" t="s">
        <v>743</v>
      </c>
      <c r="J100" s="1504"/>
      <c r="K100" s="1504"/>
      <c r="L100" s="1507" t="s">
        <v>751</v>
      </c>
      <c r="M100" s="1504"/>
      <c r="N100" s="1504"/>
      <c r="O100" s="1507"/>
      <c r="P100" s="1504"/>
      <c r="Q100" s="1507"/>
      <c r="R100" s="1504"/>
      <c r="S100" s="1508" t="s">
        <v>419</v>
      </c>
      <c r="T100" s="1504"/>
      <c r="U100" s="1504"/>
      <c r="V100" s="1504"/>
      <c r="W100" s="1504"/>
      <c r="X100" s="1504"/>
      <c r="Y100" s="1504"/>
      <c r="Z100" s="1504"/>
      <c r="AA100" s="1507" t="s">
        <v>732</v>
      </c>
      <c r="AB100" s="1504"/>
      <c r="AC100" s="1504"/>
      <c r="AD100" s="1504"/>
      <c r="AE100" s="1504"/>
      <c r="AF100" s="1507" t="s">
        <v>733</v>
      </c>
      <c r="AG100" s="1504"/>
      <c r="AH100" s="1504"/>
      <c r="AI100" s="776" t="s">
        <v>417</v>
      </c>
      <c r="AJ100" s="1509" t="s">
        <v>734</v>
      </c>
      <c r="AK100" s="1504"/>
      <c r="AL100" s="1504"/>
      <c r="AM100" s="1504"/>
      <c r="AN100" s="1504"/>
      <c r="AO100" s="1504"/>
      <c r="AP100" s="777">
        <v>2000000</v>
      </c>
      <c r="AQ100" s="777">
        <v>1000000</v>
      </c>
      <c r="AR100" s="777">
        <v>1000000</v>
      </c>
      <c r="AS100" s="777">
        <v>0</v>
      </c>
      <c r="AT100" s="777">
        <v>1000000</v>
      </c>
      <c r="AU100" s="777">
        <v>0</v>
      </c>
      <c r="AV100" s="777">
        <v>1000000</v>
      </c>
      <c r="AW100" s="777">
        <v>0</v>
      </c>
      <c r="AX100" s="777">
        <v>1000000</v>
      </c>
      <c r="AY100" s="777">
        <v>0</v>
      </c>
      <c r="AZ100" s="777">
        <v>1000000</v>
      </c>
      <c r="BA100" s="777">
        <v>0</v>
      </c>
      <c r="BB100" s="777">
        <v>0</v>
      </c>
    </row>
    <row r="101" spans="1:54" s="772" customFormat="1" ht="12.75" x14ac:dyDescent="0.2">
      <c r="A101" s="998"/>
      <c r="B101" s="1507" t="s">
        <v>361</v>
      </c>
      <c r="C101" s="1504"/>
      <c r="D101" s="999" t="s">
        <v>741</v>
      </c>
      <c r="E101" s="1507" t="s">
        <v>739</v>
      </c>
      <c r="F101" s="1504"/>
      <c r="G101" s="1507" t="s">
        <v>742</v>
      </c>
      <c r="H101" s="1507"/>
      <c r="I101" s="1507" t="s">
        <v>743</v>
      </c>
      <c r="J101" s="1504"/>
      <c r="K101" s="1504"/>
      <c r="L101" s="1507" t="s">
        <v>765</v>
      </c>
      <c r="M101" s="1504"/>
      <c r="N101" s="1504"/>
      <c r="O101" s="1507"/>
      <c r="P101" s="1504"/>
      <c r="Q101" s="1507"/>
      <c r="R101" s="1504"/>
      <c r="S101" s="1508" t="s">
        <v>420</v>
      </c>
      <c r="T101" s="1504"/>
      <c r="U101" s="1504"/>
      <c r="V101" s="1504"/>
      <c r="W101" s="1504"/>
      <c r="X101" s="1504"/>
      <c r="Y101" s="1504"/>
      <c r="Z101" s="1504"/>
      <c r="AA101" s="1507" t="s">
        <v>732</v>
      </c>
      <c r="AB101" s="1504"/>
      <c r="AC101" s="1504"/>
      <c r="AD101" s="1504"/>
      <c r="AE101" s="1504"/>
      <c r="AF101" s="1507" t="s">
        <v>733</v>
      </c>
      <c r="AG101" s="1504"/>
      <c r="AH101" s="1504"/>
      <c r="AI101" s="776" t="s">
        <v>417</v>
      </c>
      <c r="AJ101" s="1509" t="s">
        <v>734</v>
      </c>
      <c r="AK101" s="1504"/>
      <c r="AL101" s="1504"/>
      <c r="AM101" s="1504"/>
      <c r="AN101" s="1504"/>
      <c r="AO101" s="1504"/>
      <c r="AP101" s="777">
        <v>0</v>
      </c>
      <c r="AQ101" s="777">
        <v>0</v>
      </c>
      <c r="AR101" s="777">
        <v>0</v>
      </c>
      <c r="AS101" s="777">
        <v>0</v>
      </c>
      <c r="AT101" s="777">
        <v>0</v>
      </c>
      <c r="AU101" s="777">
        <v>0</v>
      </c>
      <c r="AV101" s="777">
        <v>0</v>
      </c>
      <c r="AW101" s="777">
        <v>0</v>
      </c>
      <c r="AX101" s="777">
        <v>0</v>
      </c>
      <c r="AY101" s="777">
        <v>0</v>
      </c>
      <c r="AZ101" s="777">
        <v>0</v>
      </c>
      <c r="BA101" s="777">
        <v>0</v>
      </c>
      <c r="BB101" s="777">
        <v>0</v>
      </c>
    </row>
    <row r="102" spans="1:54" s="772" customFormat="1" ht="12.75" x14ac:dyDescent="0.2">
      <c r="A102" s="998"/>
      <c r="B102" s="1503" t="s">
        <v>361</v>
      </c>
      <c r="C102" s="1504"/>
      <c r="D102" s="997" t="s">
        <v>741</v>
      </c>
      <c r="E102" s="1503" t="s">
        <v>739</v>
      </c>
      <c r="F102" s="1504"/>
      <c r="G102" s="1503" t="s">
        <v>742</v>
      </c>
      <c r="H102" s="1503"/>
      <c r="I102" s="1503" t="s">
        <v>753</v>
      </c>
      <c r="J102" s="1504"/>
      <c r="K102" s="1504"/>
      <c r="L102" s="1503"/>
      <c r="M102" s="1504"/>
      <c r="N102" s="1504"/>
      <c r="O102" s="1503"/>
      <c r="P102" s="1504"/>
      <c r="Q102" s="1503"/>
      <c r="R102" s="1504"/>
      <c r="S102" s="1505" t="s">
        <v>766</v>
      </c>
      <c r="T102" s="1504"/>
      <c r="U102" s="1504"/>
      <c r="V102" s="1504"/>
      <c r="W102" s="1504"/>
      <c r="X102" s="1504"/>
      <c r="Y102" s="1504"/>
      <c r="Z102" s="1504"/>
      <c r="AA102" s="1503" t="s">
        <v>732</v>
      </c>
      <c r="AB102" s="1504"/>
      <c r="AC102" s="1504"/>
      <c r="AD102" s="1504"/>
      <c r="AE102" s="1504"/>
      <c r="AF102" s="1503" t="s">
        <v>733</v>
      </c>
      <c r="AG102" s="1504"/>
      <c r="AH102" s="1504"/>
      <c r="AI102" s="770" t="s">
        <v>417</v>
      </c>
      <c r="AJ102" s="1506" t="s">
        <v>734</v>
      </c>
      <c r="AK102" s="1504"/>
      <c r="AL102" s="1504"/>
      <c r="AM102" s="1504"/>
      <c r="AN102" s="1504"/>
      <c r="AO102" s="1504"/>
      <c r="AP102" s="771">
        <v>2547176051.04</v>
      </c>
      <c r="AQ102" s="771">
        <v>2376327848</v>
      </c>
      <c r="AR102" s="771">
        <v>170848203.03999999</v>
      </c>
      <c r="AS102" s="771">
        <v>0</v>
      </c>
      <c r="AT102" s="771">
        <v>2370210388</v>
      </c>
      <c r="AU102" s="771">
        <v>6117460</v>
      </c>
      <c r="AV102" s="771">
        <v>1585194118</v>
      </c>
      <c r="AW102" s="771">
        <v>785016270</v>
      </c>
      <c r="AX102" s="771">
        <v>1585194118</v>
      </c>
      <c r="AY102" s="771">
        <v>0</v>
      </c>
      <c r="AZ102" s="771">
        <v>1585194118</v>
      </c>
      <c r="BA102" s="771">
        <v>0</v>
      </c>
      <c r="BB102" s="771">
        <v>0</v>
      </c>
    </row>
    <row r="103" spans="1:54" s="772" customFormat="1" ht="12.75" x14ac:dyDescent="0.2">
      <c r="A103" s="998"/>
      <c r="B103" s="1507" t="s">
        <v>361</v>
      </c>
      <c r="C103" s="1504"/>
      <c r="D103" s="999" t="s">
        <v>741</v>
      </c>
      <c r="E103" s="1507" t="s">
        <v>739</v>
      </c>
      <c r="F103" s="1504"/>
      <c r="G103" s="1507" t="s">
        <v>742</v>
      </c>
      <c r="H103" s="1507"/>
      <c r="I103" s="1507" t="s">
        <v>753</v>
      </c>
      <c r="J103" s="1504"/>
      <c r="K103" s="1504"/>
      <c r="L103" s="1507" t="s">
        <v>741</v>
      </c>
      <c r="M103" s="1504"/>
      <c r="N103" s="1504"/>
      <c r="O103" s="1507"/>
      <c r="P103" s="1504"/>
      <c r="Q103" s="1507"/>
      <c r="R103" s="1504"/>
      <c r="S103" s="1508" t="s">
        <v>421</v>
      </c>
      <c r="T103" s="1504"/>
      <c r="U103" s="1504"/>
      <c r="V103" s="1504"/>
      <c r="W103" s="1504"/>
      <c r="X103" s="1504"/>
      <c r="Y103" s="1504"/>
      <c r="Z103" s="1504"/>
      <c r="AA103" s="1507" t="s">
        <v>732</v>
      </c>
      <c r="AB103" s="1504"/>
      <c r="AC103" s="1504"/>
      <c r="AD103" s="1504"/>
      <c r="AE103" s="1504"/>
      <c r="AF103" s="1507" t="s">
        <v>733</v>
      </c>
      <c r="AG103" s="1504"/>
      <c r="AH103" s="1504"/>
      <c r="AI103" s="776" t="s">
        <v>417</v>
      </c>
      <c r="AJ103" s="1509" t="s">
        <v>734</v>
      </c>
      <c r="AK103" s="1504"/>
      <c r="AL103" s="1504"/>
      <c r="AM103" s="1504"/>
      <c r="AN103" s="1504"/>
      <c r="AO103" s="1504"/>
      <c r="AP103" s="777">
        <v>1408176051.04</v>
      </c>
      <c r="AQ103" s="777">
        <v>1246027848</v>
      </c>
      <c r="AR103" s="777">
        <v>162148203.03999999</v>
      </c>
      <c r="AS103" s="777">
        <v>0</v>
      </c>
      <c r="AT103" s="777">
        <v>1245589235</v>
      </c>
      <c r="AU103" s="777">
        <v>438613</v>
      </c>
      <c r="AV103" s="777">
        <v>873177721</v>
      </c>
      <c r="AW103" s="777">
        <v>372411514</v>
      </c>
      <c r="AX103" s="777">
        <v>873177721</v>
      </c>
      <c r="AY103" s="777">
        <v>0</v>
      </c>
      <c r="AZ103" s="777">
        <v>873177721</v>
      </c>
      <c r="BA103" s="777">
        <v>0</v>
      </c>
      <c r="BB103" s="777">
        <v>0</v>
      </c>
    </row>
    <row r="104" spans="1:54" s="772" customFormat="1" ht="12.75" x14ac:dyDescent="0.2">
      <c r="A104" s="998"/>
      <c r="B104" s="1507" t="s">
        <v>361</v>
      </c>
      <c r="C104" s="1504"/>
      <c r="D104" s="999" t="s">
        <v>741</v>
      </c>
      <c r="E104" s="1507" t="s">
        <v>739</v>
      </c>
      <c r="F104" s="1504"/>
      <c r="G104" s="1507" t="s">
        <v>742</v>
      </c>
      <c r="H104" s="1507"/>
      <c r="I104" s="1507" t="s">
        <v>753</v>
      </c>
      <c r="J104" s="1504"/>
      <c r="K104" s="1504"/>
      <c r="L104" s="1507" t="s">
        <v>748</v>
      </c>
      <c r="M104" s="1504"/>
      <c r="N104" s="1504"/>
      <c r="O104" s="1507"/>
      <c r="P104" s="1504"/>
      <c r="Q104" s="1507"/>
      <c r="R104" s="1504"/>
      <c r="S104" s="1508" t="s">
        <v>422</v>
      </c>
      <c r="T104" s="1504"/>
      <c r="U104" s="1504"/>
      <c r="V104" s="1504"/>
      <c r="W104" s="1504"/>
      <c r="X104" s="1504"/>
      <c r="Y104" s="1504"/>
      <c r="Z104" s="1504"/>
      <c r="AA104" s="1507" t="s">
        <v>732</v>
      </c>
      <c r="AB104" s="1504"/>
      <c r="AC104" s="1504"/>
      <c r="AD104" s="1504"/>
      <c r="AE104" s="1504"/>
      <c r="AF104" s="1507" t="s">
        <v>733</v>
      </c>
      <c r="AG104" s="1504"/>
      <c r="AH104" s="1504"/>
      <c r="AI104" s="776" t="s">
        <v>417</v>
      </c>
      <c r="AJ104" s="1509" t="s">
        <v>734</v>
      </c>
      <c r="AK104" s="1504"/>
      <c r="AL104" s="1504"/>
      <c r="AM104" s="1504"/>
      <c r="AN104" s="1504"/>
      <c r="AO104" s="1504"/>
      <c r="AP104" s="777">
        <v>1500000</v>
      </c>
      <c r="AQ104" s="777">
        <v>300000</v>
      </c>
      <c r="AR104" s="777">
        <v>1200000</v>
      </c>
      <c r="AS104" s="777">
        <v>0</v>
      </c>
      <c r="AT104" s="777">
        <v>300000</v>
      </c>
      <c r="AU104" s="777">
        <v>0</v>
      </c>
      <c r="AV104" s="777">
        <v>300000</v>
      </c>
      <c r="AW104" s="777">
        <v>0</v>
      </c>
      <c r="AX104" s="777">
        <v>300000</v>
      </c>
      <c r="AY104" s="777">
        <v>0</v>
      </c>
      <c r="AZ104" s="777">
        <v>300000</v>
      </c>
      <c r="BA104" s="777">
        <v>0</v>
      </c>
      <c r="BB104" s="777">
        <v>0</v>
      </c>
    </row>
    <row r="105" spans="1:54" s="772" customFormat="1" ht="12.75" x14ac:dyDescent="0.2">
      <c r="A105" s="998"/>
      <c r="B105" s="1507" t="s">
        <v>361</v>
      </c>
      <c r="C105" s="1504"/>
      <c r="D105" s="999" t="s">
        <v>741</v>
      </c>
      <c r="E105" s="1507" t="s">
        <v>739</v>
      </c>
      <c r="F105" s="1504"/>
      <c r="G105" s="1507" t="s">
        <v>742</v>
      </c>
      <c r="H105" s="1507"/>
      <c r="I105" s="1507" t="s">
        <v>753</v>
      </c>
      <c r="J105" s="1504"/>
      <c r="K105" s="1504"/>
      <c r="L105" s="1507" t="s">
        <v>743</v>
      </c>
      <c r="M105" s="1504"/>
      <c r="N105" s="1504"/>
      <c r="O105" s="1507"/>
      <c r="P105" s="1504"/>
      <c r="Q105" s="1507"/>
      <c r="R105" s="1504"/>
      <c r="S105" s="1508" t="s">
        <v>423</v>
      </c>
      <c r="T105" s="1504"/>
      <c r="U105" s="1504"/>
      <c r="V105" s="1504"/>
      <c r="W105" s="1504"/>
      <c r="X105" s="1504"/>
      <c r="Y105" s="1504"/>
      <c r="Z105" s="1504"/>
      <c r="AA105" s="1507" t="s">
        <v>732</v>
      </c>
      <c r="AB105" s="1504"/>
      <c r="AC105" s="1504"/>
      <c r="AD105" s="1504"/>
      <c r="AE105" s="1504"/>
      <c r="AF105" s="1507" t="s">
        <v>733</v>
      </c>
      <c r="AG105" s="1504"/>
      <c r="AH105" s="1504"/>
      <c r="AI105" s="776" t="s">
        <v>417</v>
      </c>
      <c r="AJ105" s="1509" t="s">
        <v>734</v>
      </c>
      <c r="AK105" s="1504"/>
      <c r="AL105" s="1504"/>
      <c r="AM105" s="1504"/>
      <c r="AN105" s="1504"/>
      <c r="AO105" s="1504"/>
      <c r="AP105" s="777">
        <v>1137500000</v>
      </c>
      <c r="AQ105" s="777">
        <v>1130000000</v>
      </c>
      <c r="AR105" s="777">
        <v>7500000</v>
      </c>
      <c r="AS105" s="777">
        <v>0</v>
      </c>
      <c r="AT105" s="777">
        <v>1124321153</v>
      </c>
      <c r="AU105" s="777">
        <v>5678847</v>
      </c>
      <c r="AV105" s="777">
        <v>711716397</v>
      </c>
      <c r="AW105" s="777">
        <v>412604756</v>
      </c>
      <c r="AX105" s="777">
        <v>711716397</v>
      </c>
      <c r="AY105" s="777">
        <v>0</v>
      </c>
      <c r="AZ105" s="777">
        <v>711716397</v>
      </c>
      <c r="BA105" s="777">
        <v>0</v>
      </c>
      <c r="BB105" s="777">
        <v>0</v>
      </c>
    </row>
    <row r="106" spans="1:54" s="772" customFormat="1" ht="12.75" x14ac:dyDescent="0.2">
      <c r="A106" s="998"/>
      <c r="B106" s="1503" t="s">
        <v>361</v>
      </c>
      <c r="C106" s="1504"/>
      <c r="D106" s="997" t="s">
        <v>741</v>
      </c>
      <c r="E106" s="1503" t="s">
        <v>739</v>
      </c>
      <c r="F106" s="1504"/>
      <c r="G106" s="1503" t="s">
        <v>742</v>
      </c>
      <c r="H106" s="1503"/>
      <c r="I106" s="1503" t="s">
        <v>754</v>
      </c>
      <c r="J106" s="1504"/>
      <c r="K106" s="1504"/>
      <c r="L106" s="1503"/>
      <c r="M106" s="1504"/>
      <c r="N106" s="1504"/>
      <c r="O106" s="1503"/>
      <c r="P106" s="1504"/>
      <c r="Q106" s="1503"/>
      <c r="R106" s="1504"/>
      <c r="S106" s="1505" t="s">
        <v>644</v>
      </c>
      <c r="T106" s="1504"/>
      <c r="U106" s="1504"/>
      <c r="V106" s="1504"/>
      <c r="W106" s="1504"/>
      <c r="X106" s="1504"/>
      <c r="Y106" s="1504"/>
      <c r="Z106" s="1504"/>
      <c r="AA106" s="1503" t="s">
        <v>732</v>
      </c>
      <c r="AB106" s="1504"/>
      <c r="AC106" s="1504"/>
      <c r="AD106" s="1504"/>
      <c r="AE106" s="1504"/>
      <c r="AF106" s="1503" t="s">
        <v>733</v>
      </c>
      <c r="AG106" s="1504"/>
      <c r="AH106" s="1504"/>
      <c r="AI106" s="770" t="s">
        <v>417</v>
      </c>
      <c r="AJ106" s="1506" t="s">
        <v>734</v>
      </c>
      <c r="AK106" s="1504"/>
      <c r="AL106" s="1504"/>
      <c r="AM106" s="1504"/>
      <c r="AN106" s="1504"/>
      <c r="AO106" s="1504"/>
      <c r="AP106" s="771">
        <v>25000000</v>
      </c>
      <c r="AQ106" s="771">
        <v>14300857</v>
      </c>
      <c r="AR106" s="771">
        <v>10699143</v>
      </c>
      <c r="AS106" s="771">
        <v>0</v>
      </c>
      <c r="AT106" s="771">
        <v>5675857</v>
      </c>
      <c r="AU106" s="771">
        <v>8625000</v>
      </c>
      <c r="AV106" s="771">
        <v>2794177</v>
      </c>
      <c r="AW106" s="771">
        <v>2881680</v>
      </c>
      <c r="AX106" s="771">
        <v>2794177</v>
      </c>
      <c r="AY106" s="771">
        <v>0</v>
      </c>
      <c r="AZ106" s="771">
        <v>2794177</v>
      </c>
      <c r="BA106" s="771">
        <v>0</v>
      </c>
      <c r="BB106" s="771">
        <v>0</v>
      </c>
    </row>
    <row r="107" spans="1:54" s="772" customFormat="1" ht="12.75" x14ac:dyDescent="0.2">
      <c r="A107" s="998"/>
      <c r="B107" s="1507" t="s">
        <v>361</v>
      </c>
      <c r="C107" s="1504"/>
      <c r="D107" s="999" t="s">
        <v>741</v>
      </c>
      <c r="E107" s="1507" t="s">
        <v>739</v>
      </c>
      <c r="F107" s="1504"/>
      <c r="G107" s="1507" t="s">
        <v>742</v>
      </c>
      <c r="H107" s="1507"/>
      <c r="I107" s="1507" t="s">
        <v>754</v>
      </c>
      <c r="J107" s="1504"/>
      <c r="K107" s="1504"/>
      <c r="L107" s="1507" t="s">
        <v>743</v>
      </c>
      <c r="M107" s="1504"/>
      <c r="N107" s="1504"/>
      <c r="O107" s="1507"/>
      <c r="P107" s="1504"/>
      <c r="Q107" s="1507"/>
      <c r="R107" s="1504"/>
      <c r="S107" s="1508" t="s">
        <v>424</v>
      </c>
      <c r="T107" s="1504"/>
      <c r="U107" s="1504"/>
      <c r="V107" s="1504"/>
      <c r="W107" s="1504"/>
      <c r="X107" s="1504"/>
      <c r="Y107" s="1504"/>
      <c r="Z107" s="1504"/>
      <c r="AA107" s="1507" t="s">
        <v>732</v>
      </c>
      <c r="AB107" s="1504"/>
      <c r="AC107" s="1504"/>
      <c r="AD107" s="1504"/>
      <c r="AE107" s="1504"/>
      <c r="AF107" s="1507" t="s">
        <v>733</v>
      </c>
      <c r="AG107" s="1504"/>
      <c r="AH107" s="1504"/>
      <c r="AI107" s="776" t="s">
        <v>417</v>
      </c>
      <c r="AJ107" s="1509" t="s">
        <v>734</v>
      </c>
      <c r="AK107" s="1504"/>
      <c r="AL107" s="1504"/>
      <c r="AM107" s="1504"/>
      <c r="AN107" s="1504"/>
      <c r="AO107" s="1504"/>
      <c r="AP107" s="777">
        <v>20000000</v>
      </c>
      <c r="AQ107" s="777">
        <v>10200000</v>
      </c>
      <c r="AR107" s="777">
        <v>9800000</v>
      </c>
      <c r="AS107" s="777">
        <v>0</v>
      </c>
      <c r="AT107" s="777">
        <v>1575000</v>
      </c>
      <c r="AU107" s="777">
        <v>8625000</v>
      </c>
      <c r="AV107" s="777">
        <v>1575000</v>
      </c>
      <c r="AW107" s="777">
        <v>0</v>
      </c>
      <c r="AX107" s="777">
        <v>1575000</v>
      </c>
      <c r="AY107" s="777">
        <v>0</v>
      </c>
      <c r="AZ107" s="777">
        <v>1575000</v>
      </c>
      <c r="BA107" s="777">
        <v>0</v>
      </c>
      <c r="BB107" s="777">
        <v>0</v>
      </c>
    </row>
    <row r="108" spans="1:54" s="772" customFormat="1" ht="12.75" x14ac:dyDescent="0.2">
      <c r="A108" s="998"/>
      <c r="B108" s="1507" t="s">
        <v>361</v>
      </c>
      <c r="C108" s="1504"/>
      <c r="D108" s="999" t="s">
        <v>741</v>
      </c>
      <c r="E108" s="1507" t="s">
        <v>739</v>
      </c>
      <c r="F108" s="1504"/>
      <c r="G108" s="1507" t="s">
        <v>742</v>
      </c>
      <c r="H108" s="1507"/>
      <c r="I108" s="1507" t="s">
        <v>754</v>
      </c>
      <c r="J108" s="1504"/>
      <c r="K108" s="1504"/>
      <c r="L108" s="1507" t="s">
        <v>753</v>
      </c>
      <c r="M108" s="1504"/>
      <c r="N108" s="1504"/>
      <c r="O108" s="1507"/>
      <c r="P108" s="1504"/>
      <c r="Q108" s="1507"/>
      <c r="R108" s="1504"/>
      <c r="S108" s="1508" t="s">
        <v>425</v>
      </c>
      <c r="T108" s="1504"/>
      <c r="U108" s="1504"/>
      <c r="V108" s="1504"/>
      <c r="W108" s="1504"/>
      <c r="X108" s="1504"/>
      <c r="Y108" s="1504"/>
      <c r="Z108" s="1504"/>
      <c r="AA108" s="1507" t="s">
        <v>732</v>
      </c>
      <c r="AB108" s="1504"/>
      <c r="AC108" s="1504"/>
      <c r="AD108" s="1504"/>
      <c r="AE108" s="1504"/>
      <c r="AF108" s="1507" t="s">
        <v>733</v>
      </c>
      <c r="AG108" s="1504"/>
      <c r="AH108" s="1504"/>
      <c r="AI108" s="776" t="s">
        <v>417</v>
      </c>
      <c r="AJ108" s="1509" t="s">
        <v>734</v>
      </c>
      <c r="AK108" s="1504"/>
      <c r="AL108" s="1504"/>
      <c r="AM108" s="1504"/>
      <c r="AN108" s="1504"/>
      <c r="AO108" s="1504"/>
      <c r="AP108" s="777">
        <v>5000000</v>
      </c>
      <c r="AQ108" s="777">
        <v>4100857</v>
      </c>
      <c r="AR108" s="777">
        <v>899143</v>
      </c>
      <c r="AS108" s="777">
        <v>0</v>
      </c>
      <c r="AT108" s="777">
        <v>4100857</v>
      </c>
      <c r="AU108" s="777">
        <v>0</v>
      </c>
      <c r="AV108" s="777">
        <v>1219177</v>
      </c>
      <c r="AW108" s="777">
        <v>2881680</v>
      </c>
      <c r="AX108" s="777">
        <v>1219177</v>
      </c>
      <c r="AY108" s="777">
        <v>0</v>
      </c>
      <c r="AZ108" s="777">
        <v>1219177</v>
      </c>
      <c r="BA108" s="777">
        <v>0</v>
      </c>
      <c r="BB108" s="777">
        <v>0</v>
      </c>
    </row>
    <row r="109" spans="1:54" s="772" customFormat="1" ht="12.75" x14ac:dyDescent="0.2">
      <c r="A109" s="998"/>
      <c r="B109" s="1503" t="s">
        <v>361</v>
      </c>
      <c r="C109" s="1504"/>
      <c r="D109" s="997" t="s">
        <v>741</v>
      </c>
      <c r="E109" s="1503" t="s">
        <v>739</v>
      </c>
      <c r="F109" s="1504"/>
      <c r="G109" s="1503" t="s">
        <v>742</v>
      </c>
      <c r="H109" s="1503"/>
      <c r="I109" s="1503" t="s">
        <v>755</v>
      </c>
      <c r="J109" s="1504"/>
      <c r="K109" s="1504"/>
      <c r="L109" s="1503"/>
      <c r="M109" s="1504"/>
      <c r="N109" s="1504"/>
      <c r="O109" s="1503"/>
      <c r="P109" s="1504"/>
      <c r="Q109" s="1503"/>
      <c r="R109" s="1504"/>
      <c r="S109" s="1505" t="s">
        <v>767</v>
      </c>
      <c r="T109" s="1504"/>
      <c r="U109" s="1504"/>
      <c r="V109" s="1504"/>
      <c r="W109" s="1504"/>
      <c r="X109" s="1504"/>
      <c r="Y109" s="1504"/>
      <c r="Z109" s="1504"/>
      <c r="AA109" s="1503" t="s">
        <v>732</v>
      </c>
      <c r="AB109" s="1504"/>
      <c r="AC109" s="1504"/>
      <c r="AD109" s="1504"/>
      <c r="AE109" s="1504"/>
      <c r="AF109" s="1503" t="s">
        <v>733</v>
      </c>
      <c r="AG109" s="1504"/>
      <c r="AH109" s="1504"/>
      <c r="AI109" s="770" t="s">
        <v>417</v>
      </c>
      <c r="AJ109" s="1506" t="s">
        <v>734</v>
      </c>
      <c r="AK109" s="1504"/>
      <c r="AL109" s="1504"/>
      <c r="AM109" s="1504"/>
      <c r="AN109" s="1504"/>
      <c r="AO109" s="1504"/>
      <c r="AP109" s="771">
        <v>1635300000</v>
      </c>
      <c r="AQ109" s="771">
        <v>1445300000</v>
      </c>
      <c r="AR109" s="771">
        <v>190000000</v>
      </c>
      <c r="AS109" s="771">
        <v>0</v>
      </c>
      <c r="AT109" s="771">
        <v>1133813141</v>
      </c>
      <c r="AU109" s="771">
        <v>311486859</v>
      </c>
      <c r="AV109" s="771">
        <v>1123062912</v>
      </c>
      <c r="AW109" s="771">
        <v>10750229</v>
      </c>
      <c r="AX109" s="771">
        <v>1123062912</v>
      </c>
      <c r="AY109" s="771">
        <v>0</v>
      </c>
      <c r="AZ109" s="771">
        <v>1119755466</v>
      </c>
      <c r="BA109" s="771">
        <v>3307446</v>
      </c>
      <c r="BB109" s="771">
        <v>59000</v>
      </c>
    </row>
    <row r="110" spans="1:54" s="772" customFormat="1" ht="12.75" x14ac:dyDescent="0.2">
      <c r="A110" s="998"/>
      <c r="B110" s="1507" t="s">
        <v>361</v>
      </c>
      <c r="C110" s="1504"/>
      <c r="D110" s="999" t="s">
        <v>741</v>
      </c>
      <c r="E110" s="1507" t="s">
        <v>739</v>
      </c>
      <c r="F110" s="1504"/>
      <c r="G110" s="1507" t="s">
        <v>742</v>
      </c>
      <c r="H110" s="1507"/>
      <c r="I110" s="1507" t="s">
        <v>755</v>
      </c>
      <c r="J110" s="1504"/>
      <c r="K110" s="1504"/>
      <c r="L110" s="1507" t="s">
        <v>738</v>
      </c>
      <c r="M110" s="1504"/>
      <c r="N110" s="1504"/>
      <c r="O110" s="1507"/>
      <c r="P110" s="1504"/>
      <c r="Q110" s="1507"/>
      <c r="R110" s="1504"/>
      <c r="S110" s="1508" t="s">
        <v>426</v>
      </c>
      <c r="T110" s="1504"/>
      <c r="U110" s="1504"/>
      <c r="V110" s="1504"/>
      <c r="W110" s="1504"/>
      <c r="X110" s="1504"/>
      <c r="Y110" s="1504"/>
      <c r="Z110" s="1504"/>
      <c r="AA110" s="1507" t="s">
        <v>732</v>
      </c>
      <c r="AB110" s="1504"/>
      <c r="AC110" s="1504"/>
      <c r="AD110" s="1504"/>
      <c r="AE110" s="1504"/>
      <c r="AF110" s="1507" t="s">
        <v>733</v>
      </c>
      <c r="AG110" s="1504"/>
      <c r="AH110" s="1504"/>
      <c r="AI110" s="776" t="s">
        <v>417</v>
      </c>
      <c r="AJ110" s="1509" t="s">
        <v>734</v>
      </c>
      <c r="AK110" s="1504"/>
      <c r="AL110" s="1504"/>
      <c r="AM110" s="1504"/>
      <c r="AN110" s="1504"/>
      <c r="AO110" s="1504"/>
      <c r="AP110" s="777">
        <v>125000000</v>
      </c>
      <c r="AQ110" s="777">
        <v>125000000</v>
      </c>
      <c r="AR110" s="777">
        <v>0</v>
      </c>
      <c r="AS110" s="777">
        <v>0</v>
      </c>
      <c r="AT110" s="777">
        <v>111124941</v>
      </c>
      <c r="AU110" s="777">
        <v>13875059</v>
      </c>
      <c r="AV110" s="777">
        <v>104662531</v>
      </c>
      <c r="AW110" s="777">
        <v>6462410</v>
      </c>
      <c r="AX110" s="777">
        <v>104662531</v>
      </c>
      <c r="AY110" s="777">
        <v>0</v>
      </c>
      <c r="AZ110" s="777">
        <v>104494175</v>
      </c>
      <c r="BA110" s="777">
        <v>168356</v>
      </c>
      <c r="BB110" s="777">
        <v>1000</v>
      </c>
    </row>
    <row r="111" spans="1:54" s="772" customFormat="1" ht="12.75" x14ac:dyDescent="0.2">
      <c r="A111" s="998"/>
      <c r="B111" s="1507" t="s">
        <v>361</v>
      </c>
      <c r="C111" s="1504"/>
      <c r="D111" s="999" t="s">
        <v>741</v>
      </c>
      <c r="E111" s="1507" t="s">
        <v>739</v>
      </c>
      <c r="F111" s="1504"/>
      <c r="G111" s="1507" t="s">
        <v>742</v>
      </c>
      <c r="H111" s="1507"/>
      <c r="I111" s="1507" t="s">
        <v>755</v>
      </c>
      <c r="J111" s="1504"/>
      <c r="K111" s="1504"/>
      <c r="L111" s="1507" t="s">
        <v>741</v>
      </c>
      <c r="M111" s="1504"/>
      <c r="N111" s="1504"/>
      <c r="O111" s="1507"/>
      <c r="P111" s="1504"/>
      <c r="Q111" s="1507"/>
      <c r="R111" s="1504"/>
      <c r="S111" s="1508" t="s">
        <v>427</v>
      </c>
      <c r="T111" s="1504"/>
      <c r="U111" s="1504"/>
      <c r="V111" s="1504"/>
      <c r="W111" s="1504"/>
      <c r="X111" s="1504"/>
      <c r="Y111" s="1504"/>
      <c r="Z111" s="1504"/>
      <c r="AA111" s="1507" t="s">
        <v>732</v>
      </c>
      <c r="AB111" s="1504"/>
      <c r="AC111" s="1504"/>
      <c r="AD111" s="1504"/>
      <c r="AE111" s="1504"/>
      <c r="AF111" s="1507" t="s">
        <v>733</v>
      </c>
      <c r="AG111" s="1504"/>
      <c r="AH111" s="1504"/>
      <c r="AI111" s="776" t="s">
        <v>417</v>
      </c>
      <c r="AJ111" s="1509" t="s">
        <v>734</v>
      </c>
      <c r="AK111" s="1504"/>
      <c r="AL111" s="1504"/>
      <c r="AM111" s="1504"/>
      <c r="AN111" s="1504"/>
      <c r="AO111" s="1504"/>
      <c r="AP111" s="777">
        <v>900000000</v>
      </c>
      <c r="AQ111" s="777">
        <v>871000000</v>
      </c>
      <c r="AR111" s="777">
        <v>29000000</v>
      </c>
      <c r="AS111" s="777">
        <v>0</v>
      </c>
      <c r="AT111" s="777">
        <v>677050246</v>
      </c>
      <c r="AU111" s="777">
        <v>193949754</v>
      </c>
      <c r="AV111" s="777">
        <v>674603224</v>
      </c>
      <c r="AW111" s="777">
        <v>2447022</v>
      </c>
      <c r="AX111" s="777">
        <v>674603224</v>
      </c>
      <c r="AY111" s="777">
        <v>0</v>
      </c>
      <c r="AZ111" s="777">
        <v>671890632</v>
      </c>
      <c r="BA111" s="777">
        <v>2712592</v>
      </c>
      <c r="BB111" s="777">
        <v>0</v>
      </c>
    </row>
    <row r="112" spans="1:54" s="772" customFormat="1" ht="12.75" x14ac:dyDescent="0.2">
      <c r="A112" s="998"/>
      <c r="B112" s="1507" t="s">
        <v>361</v>
      </c>
      <c r="C112" s="1504"/>
      <c r="D112" s="999" t="s">
        <v>741</v>
      </c>
      <c r="E112" s="1507" t="s">
        <v>739</v>
      </c>
      <c r="F112" s="1504"/>
      <c r="G112" s="1507" t="s">
        <v>742</v>
      </c>
      <c r="H112" s="1507"/>
      <c r="I112" s="1507" t="s">
        <v>755</v>
      </c>
      <c r="J112" s="1504"/>
      <c r="K112" s="1504"/>
      <c r="L112" s="1507" t="s">
        <v>748</v>
      </c>
      <c r="M112" s="1504"/>
      <c r="N112" s="1504"/>
      <c r="O112" s="1507"/>
      <c r="P112" s="1504"/>
      <c r="Q112" s="1507"/>
      <c r="R112" s="1504"/>
      <c r="S112" s="1508" t="s">
        <v>428</v>
      </c>
      <c r="T112" s="1504"/>
      <c r="U112" s="1504"/>
      <c r="V112" s="1504"/>
      <c r="W112" s="1504"/>
      <c r="X112" s="1504"/>
      <c r="Y112" s="1504"/>
      <c r="Z112" s="1504"/>
      <c r="AA112" s="1507" t="s">
        <v>732</v>
      </c>
      <c r="AB112" s="1504"/>
      <c r="AC112" s="1504"/>
      <c r="AD112" s="1504"/>
      <c r="AE112" s="1504"/>
      <c r="AF112" s="1507" t="s">
        <v>733</v>
      </c>
      <c r="AG112" s="1504"/>
      <c r="AH112" s="1504"/>
      <c r="AI112" s="776" t="s">
        <v>417</v>
      </c>
      <c r="AJ112" s="1509" t="s">
        <v>734</v>
      </c>
      <c r="AK112" s="1504"/>
      <c r="AL112" s="1504"/>
      <c r="AM112" s="1504"/>
      <c r="AN112" s="1504"/>
      <c r="AO112" s="1504"/>
      <c r="AP112" s="777">
        <v>300000</v>
      </c>
      <c r="AQ112" s="777">
        <v>300000</v>
      </c>
      <c r="AR112" s="777">
        <v>0</v>
      </c>
      <c r="AS112" s="777">
        <v>0</v>
      </c>
      <c r="AT112" s="777">
        <v>199931</v>
      </c>
      <c r="AU112" s="777">
        <v>100069</v>
      </c>
      <c r="AV112" s="777">
        <v>199931</v>
      </c>
      <c r="AW112" s="777">
        <v>0</v>
      </c>
      <c r="AX112" s="777">
        <v>199931</v>
      </c>
      <c r="AY112" s="777">
        <v>0</v>
      </c>
      <c r="AZ112" s="777">
        <v>199931</v>
      </c>
      <c r="BA112" s="777">
        <v>0</v>
      </c>
      <c r="BB112" s="777">
        <v>0</v>
      </c>
    </row>
    <row r="113" spans="1:54" s="772" customFormat="1" ht="12.75" x14ac:dyDescent="0.2">
      <c r="A113" s="998"/>
      <c r="B113" s="1507" t="s">
        <v>361</v>
      </c>
      <c r="C113" s="1504"/>
      <c r="D113" s="999" t="s">
        <v>741</v>
      </c>
      <c r="E113" s="1507" t="s">
        <v>739</v>
      </c>
      <c r="F113" s="1504"/>
      <c r="G113" s="1507" t="s">
        <v>742</v>
      </c>
      <c r="H113" s="1507"/>
      <c r="I113" s="1507" t="s">
        <v>755</v>
      </c>
      <c r="J113" s="1504"/>
      <c r="K113" s="1504"/>
      <c r="L113" s="1507" t="s">
        <v>743</v>
      </c>
      <c r="M113" s="1504"/>
      <c r="N113" s="1504"/>
      <c r="O113" s="1507"/>
      <c r="P113" s="1504"/>
      <c r="Q113" s="1507"/>
      <c r="R113" s="1504"/>
      <c r="S113" s="1508" t="s">
        <v>429</v>
      </c>
      <c r="T113" s="1504"/>
      <c r="U113" s="1504"/>
      <c r="V113" s="1504"/>
      <c r="W113" s="1504"/>
      <c r="X113" s="1504"/>
      <c r="Y113" s="1504"/>
      <c r="Z113" s="1504"/>
      <c r="AA113" s="1507" t="s">
        <v>732</v>
      </c>
      <c r="AB113" s="1504"/>
      <c r="AC113" s="1504"/>
      <c r="AD113" s="1504"/>
      <c r="AE113" s="1504"/>
      <c r="AF113" s="1507" t="s">
        <v>733</v>
      </c>
      <c r="AG113" s="1504"/>
      <c r="AH113" s="1504"/>
      <c r="AI113" s="776" t="s">
        <v>417</v>
      </c>
      <c r="AJ113" s="1509" t="s">
        <v>734</v>
      </c>
      <c r="AK113" s="1504"/>
      <c r="AL113" s="1504"/>
      <c r="AM113" s="1504"/>
      <c r="AN113" s="1504"/>
      <c r="AO113" s="1504"/>
      <c r="AP113" s="777">
        <v>190000000</v>
      </c>
      <c r="AQ113" s="777">
        <v>179000000</v>
      </c>
      <c r="AR113" s="777">
        <v>11000000</v>
      </c>
      <c r="AS113" s="777">
        <v>0</v>
      </c>
      <c r="AT113" s="777">
        <v>138389817</v>
      </c>
      <c r="AU113" s="777">
        <v>40610183</v>
      </c>
      <c r="AV113" s="777">
        <v>137139644</v>
      </c>
      <c r="AW113" s="777">
        <v>1250173</v>
      </c>
      <c r="AX113" s="777">
        <v>137139644</v>
      </c>
      <c r="AY113" s="777">
        <v>0</v>
      </c>
      <c r="AZ113" s="777">
        <v>137139644</v>
      </c>
      <c r="BA113" s="777">
        <v>0</v>
      </c>
      <c r="BB113" s="777">
        <v>22000</v>
      </c>
    </row>
    <row r="114" spans="1:54" s="772" customFormat="1" ht="12.75" x14ac:dyDescent="0.2">
      <c r="A114" s="998"/>
      <c r="B114" s="1507" t="s">
        <v>361</v>
      </c>
      <c r="C114" s="1504"/>
      <c r="D114" s="999" t="s">
        <v>741</v>
      </c>
      <c r="E114" s="1507" t="s">
        <v>739</v>
      </c>
      <c r="F114" s="1504"/>
      <c r="G114" s="1507" t="s">
        <v>742</v>
      </c>
      <c r="H114" s="1507"/>
      <c r="I114" s="1507" t="s">
        <v>755</v>
      </c>
      <c r="J114" s="1504"/>
      <c r="K114" s="1504"/>
      <c r="L114" s="1507" t="s">
        <v>753</v>
      </c>
      <c r="M114" s="1504"/>
      <c r="N114" s="1504"/>
      <c r="O114" s="1507"/>
      <c r="P114" s="1504"/>
      <c r="Q114" s="1507"/>
      <c r="R114" s="1504"/>
      <c r="S114" s="1508" t="s">
        <v>430</v>
      </c>
      <c r="T114" s="1504"/>
      <c r="U114" s="1504"/>
      <c r="V114" s="1504"/>
      <c r="W114" s="1504"/>
      <c r="X114" s="1504"/>
      <c r="Y114" s="1504"/>
      <c r="Z114" s="1504"/>
      <c r="AA114" s="1507" t="s">
        <v>732</v>
      </c>
      <c r="AB114" s="1504"/>
      <c r="AC114" s="1504"/>
      <c r="AD114" s="1504"/>
      <c r="AE114" s="1504"/>
      <c r="AF114" s="1507" t="s">
        <v>733</v>
      </c>
      <c r="AG114" s="1504"/>
      <c r="AH114" s="1504"/>
      <c r="AI114" s="776" t="s">
        <v>417</v>
      </c>
      <c r="AJ114" s="1509" t="s">
        <v>734</v>
      </c>
      <c r="AK114" s="1504"/>
      <c r="AL114" s="1504"/>
      <c r="AM114" s="1504"/>
      <c r="AN114" s="1504"/>
      <c r="AO114" s="1504"/>
      <c r="AP114" s="777">
        <v>420000000</v>
      </c>
      <c r="AQ114" s="777">
        <v>270000000</v>
      </c>
      <c r="AR114" s="777">
        <v>150000000</v>
      </c>
      <c r="AS114" s="777">
        <v>0</v>
      </c>
      <c r="AT114" s="777">
        <v>207048206</v>
      </c>
      <c r="AU114" s="777">
        <v>62951794</v>
      </c>
      <c r="AV114" s="777">
        <v>206457582</v>
      </c>
      <c r="AW114" s="777">
        <v>590624</v>
      </c>
      <c r="AX114" s="777">
        <v>206457582</v>
      </c>
      <c r="AY114" s="777">
        <v>0</v>
      </c>
      <c r="AZ114" s="777">
        <v>206031084</v>
      </c>
      <c r="BA114" s="777">
        <v>426498</v>
      </c>
      <c r="BB114" s="777">
        <v>36000</v>
      </c>
    </row>
    <row r="115" spans="1:54" s="772" customFormat="1" ht="12.75" x14ac:dyDescent="0.2">
      <c r="A115" s="998"/>
      <c r="B115" s="1503" t="s">
        <v>361</v>
      </c>
      <c r="C115" s="1504"/>
      <c r="D115" s="997" t="s">
        <v>741</v>
      </c>
      <c r="E115" s="1503" t="s">
        <v>739</v>
      </c>
      <c r="F115" s="1504"/>
      <c r="G115" s="1503" t="s">
        <v>742</v>
      </c>
      <c r="H115" s="1503"/>
      <c r="I115" s="1503" t="s">
        <v>747</v>
      </c>
      <c r="J115" s="1504"/>
      <c r="K115" s="1504"/>
      <c r="L115" s="1503"/>
      <c r="M115" s="1504"/>
      <c r="N115" s="1504"/>
      <c r="O115" s="1503"/>
      <c r="P115" s="1504"/>
      <c r="Q115" s="1503"/>
      <c r="R115" s="1504"/>
      <c r="S115" s="1505" t="s">
        <v>648</v>
      </c>
      <c r="T115" s="1504"/>
      <c r="U115" s="1504"/>
      <c r="V115" s="1504"/>
      <c r="W115" s="1504"/>
      <c r="X115" s="1504"/>
      <c r="Y115" s="1504"/>
      <c r="Z115" s="1504"/>
      <c r="AA115" s="1503" t="s">
        <v>732</v>
      </c>
      <c r="AB115" s="1504"/>
      <c r="AC115" s="1504"/>
      <c r="AD115" s="1504"/>
      <c r="AE115" s="1504"/>
      <c r="AF115" s="1503" t="s">
        <v>733</v>
      </c>
      <c r="AG115" s="1504"/>
      <c r="AH115" s="1504"/>
      <c r="AI115" s="770" t="s">
        <v>417</v>
      </c>
      <c r="AJ115" s="1506" t="s">
        <v>734</v>
      </c>
      <c r="AK115" s="1504"/>
      <c r="AL115" s="1504"/>
      <c r="AM115" s="1504"/>
      <c r="AN115" s="1504"/>
      <c r="AO115" s="1504"/>
      <c r="AP115" s="771">
        <v>95000000</v>
      </c>
      <c r="AQ115" s="771">
        <v>92730414</v>
      </c>
      <c r="AR115" s="771">
        <v>2269586</v>
      </c>
      <c r="AS115" s="771">
        <v>0</v>
      </c>
      <c r="AT115" s="771">
        <v>52672744</v>
      </c>
      <c r="AU115" s="771">
        <v>40057670</v>
      </c>
      <c r="AV115" s="771">
        <v>52672744</v>
      </c>
      <c r="AW115" s="771">
        <v>0</v>
      </c>
      <c r="AX115" s="771">
        <v>52672744</v>
      </c>
      <c r="AY115" s="771">
        <v>0</v>
      </c>
      <c r="AZ115" s="771">
        <v>52672744</v>
      </c>
      <c r="BA115" s="771">
        <v>0</v>
      </c>
      <c r="BB115" s="771">
        <v>0</v>
      </c>
    </row>
    <row r="116" spans="1:54" s="772" customFormat="1" ht="12.75" x14ac:dyDescent="0.2">
      <c r="A116" s="998"/>
      <c r="B116" s="1507" t="s">
        <v>361</v>
      </c>
      <c r="C116" s="1504"/>
      <c r="D116" s="999" t="s">
        <v>741</v>
      </c>
      <c r="E116" s="1507" t="s">
        <v>739</v>
      </c>
      <c r="F116" s="1504"/>
      <c r="G116" s="1507" t="s">
        <v>742</v>
      </c>
      <c r="H116" s="1507"/>
      <c r="I116" s="1507" t="s">
        <v>747</v>
      </c>
      <c r="J116" s="1504"/>
      <c r="K116" s="1504"/>
      <c r="L116" s="1507" t="s">
        <v>738</v>
      </c>
      <c r="M116" s="1504"/>
      <c r="N116" s="1504"/>
      <c r="O116" s="1507"/>
      <c r="P116" s="1504"/>
      <c r="Q116" s="1507"/>
      <c r="R116" s="1504"/>
      <c r="S116" s="1508" t="s">
        <v>431</v>
      </c>
      <c r="T116" s="1504"/>
      <c r="U116" s="1504"/>
      <c r="V116" s="1504"/>
      <c r="W116" s="1504"/>
      <c r="X116" s="1504"/>
      <c r="Y116" s="1504"/>
      <c r="Z116" s="1504"/>
      <c r="AA116" s="1507" t="s">
        <v>732</v>
      </c>
      <c r="AB116" s="1504"/>
      <c r="AC116" s="1504"/>
      <c r="AD116" s="1504"/>
      <c r="AE116" s="1504"/>
      <c r="AF116" s="1507" t="s">
        <v>733</v>
      </c>
      <c r="AG116" s="1504"/>
      <c r="AH116" s="1504"/>
      <c r="AI116" s="776" t="s">
        <v>417</v>
      </c>
      <c r="AJ116" s="1509" t="s">
        <v>734</v>
      </c>
      <c r="AK116" s="1504"/>
      <c r="AL116" s="1504"/>
      <c r="AM116" s="1504"/>
      <c r="AN116" s="1504"/>
      <c r="AO116" s="1504"/>
      <c r="AP116" s="777">
        <v>50000000</v>
      </c>
      <c r="AQ116" s="777">
        <v>50000000</v>
      </c>
      <c r="AR116" s="777">
        <v>0</v>
      </c>
      <c r="AS116" s="777">
        <v>0</v>
      </c>
      <c r="AT116" s="777">
        <v>45036508</v>
      </c>
      <c r="AU116" s="777">
        <v>4963492</v>
      </c>
      <c r="AV116" s="777">
        <v>45036508</v>
      </c>
      <c r="AW116" s="777">
        <v>0</v>
      </c>
      <c r="AX116" s="777">
        <v>45036508</v>
      </c>
      <c r="AY116" s="777">
        <v>0</v>
      </c>
      <c r="AZ116" s="777">
        <v>45036508</v>
      </c>
      <c r="BA116" s="777">
        <v>0</v>
      </c>
      <c r="BB116" s="777">
        <v>0</v>
      </c>
    </row>
    <row r="117" spans="1:54" s="772" customFormat="1" ht="12.75" x14ac:dyDescent="0.2">
      <c r="A117" s="998"/>
      <c r="B117" s="1507" t="s">
        <v>361</v>
      </c>
      <c r="C117" s="1504"/>
      <c r="D117" s="999" t="s">
        <v>741</v>
      </c>
      <c r="E117" s="1507" t="s">
        <v>739</v>
      </c>
      <c r="F117" s="1504"/>
      <c r="G117" s="1507" t="s">
        <v>742</v>
      </c>
      <c r="H117" s="1507"/>
      <c r="I117" s="1507" t="s">
        <v>747</v>
      </c>
      <c r="J117" s="1504"/>
      <c r="K117" s="1504"/>
      <c r="L117" s="1507" t="s">
        <v>755</v>
      </c>
      <c r="M117" s="1504"/>
      <c r="N117" s="1504"/>
      <c r="O117" s="1507"/>
      <c r="P117" s="1504"/>
      <c r="Q117" s="1507"/>
      <c r="R117" s="1504"/>
      <c r="S117" s="1508" t="s">
        <v>432</v>
      </c>
      <c r="T117" s="1504"/>
      <c r="U117" s="1504"/>
      <c r="V117" s="1504"/>
      <c r="W117" s="1504"/>
      <c r="X117" s="1504"/>
      <c r="Y117" s="1504"/>
      <c r="Z117" s="1504"/>
      <c r="AA117" s="1507" t="s">
        <v>732</v>
      </c>
      <c r="AB117" s="1504"/>
      <c r="AC117" s="1504"/>
      <c r="AD117" s="1504"/>
      <c r="AE117" s="1504"/>
      <c r="AF117" s="1507" t="s">
        <v>733</v>
      </c>
      <c r="AG117" s="1504"/>
      <c r="AH117" s="1504"/>
      <c r="AI117" s="776" t="s">
        <v>417</v>
      </c>
      <c r="AJ117" s="1509" t="s">
        <v>734</v>
      </c>
      <c r="AK117" s="1504"/>
      <c r="AL117" s="1504"/>
      <c r="AM117" s="1504"/>
      <c r="AN117" s="1504"/>
      <c r="AO117" s="1504"/>
      <c r="AP117" s="777">
        <v>0</v>
      </c>
      <c r="AQ117" s="777">
        <v>0</v>
      </c>
      <c r="AR117" s="777">
        <v>0</v>
      </c>
      <c r="AS117" s="777">
        <v>0</v>
      </c>
      <c r="AT117" s="777">
        <v>0</v>
      </c>
      <c r="AU117" s="777">
        <v>0</v>
      </c>
      <c r="AV117" s="777">
        <v>0</v>
      </c>
      <c r="AW117" s="777">
        <v>0</v>
      </c>
      <c r="AX117" s="777">
        <v>0</v>
      </c>
      <c r="AY117" s="777">
        <v>0</v>
      </c>
      <c r="AZ117" s="777">
        <v>0</v>
      </c>
      <c r="BA117" s="777">
        <v>0</v>
      </c>
      <c r="BB117" s="777">
        <v>0</v>
      </c>
    </row>
    <row r="118" spans="1:54" s="772" customFormat="1" ht="12.75" x14ac:dyDescent="0.2">
      <c r="A118" s="998"/>
      <c r="B118" s="1507" t="s">
        <v>361</v>
      </c>
      <c r="C118" s="1504"/>
      <c r="D118" s="999" t="s">
        <v>741</v>
      </c>
      <c r="E118" s="1507" t="s">
        <v>739</v>
      </c>
      <c r="F118" s="1504"/>
      <c r="G118" s="1507" t="s">
        <v>742</v>
      </c>
      <c r="H118" s="1507"/>
      <c r="I118" s="1507" t="s">
        <v>747</v>
      </c>
      <c r="J118" s="1504"/>
      <c r="K118" s="1504"/>
      <c r="L118" s="1507" t="s">
        <v>433</v>
      </c>
      <c r="M118" s="1504"/>
      <c r="N118" s="1504"/>
      <c r="O118" s="1507"/>
      <c r="P118" s="1504"/>
      <c r="Q118" s="1507"/>
      <c r="R118" s="1504"/>
      <c r="S118" s="1508" t="s">
        <v>434</v>
      </c>
      <c r="T118" s="1504"/>
      <c r="U118" s="1504"/>
      <c r="V118" s="1504"/>
      <c r="W118" s="1504"/>
      <c r="X118" s="1504"/>
      <c r="Y118" s="1504"/>
      <c r="Z118" s="1504"/>
      <c r="AA118" s="1507" t="s">
        <v>732</v>
      </c>
      <c r="AB118" s="1504"/>
      <c r="AC118" s="1504"/>
      <c r="AD118" s="1504"/>
      <c r="AE118" s="1504"/>
      <c r="AF118" s="1507" t="s">
        <v>733</v>
      </c>
      <c r="AG118" s="1504"/>
      <c r="AH118" s="1504"/>
      <c r="AI118" s="776" t="s">
        <v>417</v>
      </c>
      <c r="AJ118" s="1509" t="s">
        <v>734</v>
      </c>
      <c r="AK118" s="1504"/>
      <c r="AL118" s="1504"/>
      <c r="AM118" s="1504"/>
      <c r="AN118" s="1504"/>
      <c r="AO118" s="1504"/>
      <c r="AP118" s="777">
        <v>45000000</v>
      </c>
      <c r="AQ118" s="777">
        <v>42730414</v>
      </c>
      <c r="AR118" s="777">
        <v>2269586</v>
      </c>
      <c r="AS118" s="777">
        <v>0</v>
      </c>
      <c r="AT118" s="777">
        <v>7636236</v>
      </c>
      <c r="AU118" s="777">
        <v>35094178</v>
      </c>
      <c r="AV118" s="777">
        <v>7636236</v>
      </c>
      <c r="AW118" s="777">
        <v>0</v>
      </c>
      <c r="AX118" s="777">
        <v>7636236</v>
      </c>
      <c r="AY118" s="777">
        <v>0</v>
      </c>
      <c r="AZ118" s="777">
        <v>7636236</v>
      </c>
      <c r="BA118" s="777">
        <v>0</v>
      </c>
      <c r="BB118" s="777">
        <v>0</v>
      </c>
    </row>
    <row r="119" spans="1:54" s="772" customFormat="1" ht="12.75" x14ac:dyDescent="0.2">
      <c r="A119" s="998"/>
      <c r="B119" s="1503" t="s">
        <v>361</v>
      </c>
      <c r="C119" s="1504"/>
      <c r="D119" s="997" t="s">
        <v>741</v>
      </c>
      <c r="E119" s="1503" t="s">
        <v>739</v>
      </c>
      <c r="F119" s="1504"/>
      <c r="G119" s="1503" t="s">
        <v>742</v>
      </c>
      <c r="H119" s="1503"/>
      <c r="I119" s="1503" t="s">
        <v>417</v>
      </c>
      <c r="J119" s="1504"/>
      <c r="K119" s="1504"/>
      <c r="L119" s="1503"/>
      <c r="M119" s="1504"/>
      <c r="N119" s="1504"/>
      <c r="O119" s="1503"/>
      <c r="P119" s="1504"/>
      <c r="Q119" s="1503"/>
      <c r="R119" s="1504"/>
      <c r="S119" s="1505" t="s">
        <v>650</v>
      </c>
      <c r="T119" s="1504"/>
      <c r="U119" s="1504"/>
      <c r="V119" s="1504"/>
      <c r="W119" s="1504"/>
      <c r="X119" s="1504"/>
      <c r="Y119" s="1504"/>
      <c r="Z119" s="1504"/>
      <c r="AA119" s="1503" t="s">
        <v>732</v>
      </c>
      <c r="AB119" s="1504"/>
      <c r="AC119" s="1504"/>
      <c r="AD119" s="1504"/>
      <c r="AE119" s="1504"/>
      <c r="AF119" s="1503" t="s">
        <v>733</v>
      </c>
      <c r="AG119" s="1504"/>
      <c r="AH119" s="1504"/>
      <c r="AI119" s="770" t="s">
        <v>417</v>
      </c>
      <c r="AJ119" s="1506" t="s">
        <v>734</v>
      </c>
      <c r="AK119" s="1504"/>
      <c r="AL119" s="1504"/>
      <c r="AM119" s="1504"/>
      <c r="AN119" s="1504"/>
      <c r="AO119" s="1504"/>
      <c r="AP119" s="771">
        <v>1175059765</v>
      </c>
      <c r="AQ119" s="771">
        <v>1141096428</v>
      </c>
      <c r="AR119" s="771">
        <v>33963337</v>
      </c>
      <c r="AS119" s="771">
        <v>0</v>
      </c>
      <c r="AT119" s="771">
        <v>1026125054</v>
      </c>
      <c r="AU119" s="771">
        <v>114971374</v>
      </c>
      <c r="AV119" s="771">
        <v>931923956</v>
      </c>
      <c r="AW119" s="771">
        <v>94201098</v>
      </c>
      <c r="AX119" s="771">
        <v>931923956</v>
      </c>
      <c r="AY119" s="771">
        <v>0</v>
      </c>
      <c r="AZ119" s="771">
        <v>931923956</v>
      </c>
      <c r="BA119" s="771">
        <v>0</v>
      </c>
      <c r="BB119" s="771">
        <v>0</v>
      </c>
    </row>
    <row r="120" spans="1:54" s="772" customFormat="1" ht="12.75" x14ac:dyDescent="0.2">
      <c r="A120" s="998"/>
      <c r="B120" s="1507" t="s">
        <v>361</v>
      </c>
      <c r="C120" s="1504"/>
      <c r="D120" s="999" t="s">
        <v>741</v>
      </c>
      <c r="E120" s="1507" t="s">
        <v>739</v>
      </c>
      <c r="F120" s="1504"/>
      <c r="G120" s="1507" t="s">
        <v>742</v>
      </c>
      <c r="H120" s="1507"/>
      <c r="I120" s="1507" t="s">
        <v>417</v>
      </c>
      <c r="J120" s="1504"/>
      <c r="K120" s="1504"/>
      <c r="L120" s="1507" t="s">
        <v>741</v>
      </c>
      <c r="M120" s="1504"/>
      <c r="N120" s="1504"/>
      <c r="O120" s="1507"/>
      <c r="P120" s="1504"/>
      <c r="Q120" s="1507"/>
      <c r="R120" s="1504"/>
      <c r="S120" s="1508" t="s">
        <v>435</v>
      </c>
      <c r="T120" s="1504"/>
      <c r="U120" s="1504"/>
      <c r="V120" s="1504"/>
      <c r="W120" s="1504"/>
      <c r="X120" s="1504"/>
      <c r="Y120" s="1504"/>
      <c r="Z120" s="1504"/>
      <c r="AA120" s="1507" t="s">
        <v>732</v>
      </c>
      <c r="AB120" s="1504"/>
      <c r="AC120" s="1504"/>
      <c r="AD120" s="1504"/>
      <c r="AE120" s="1504"/>
      <c r="AF120" s="1507" t="s">
        <v>733</v>
      </c>
      <c r="AG120" s="1504"/>
      <c r="AH120" s="1504"/>
      <c r="AI120" s="776" t="s">
        <v>417</v>
      </c>
      <c r="AJ120" s="1509" t="s">
        <v>734</v>
      </c>
      <c r="AK120" s="1504"/>
      <c r="AL120" s="1504"/>
      <c r="AM120" s="1504"/>
      <c r="AN120" s="1504"/>
      <c r="AO120" s="1504"/>
      <c r="AP120" s="777">
        <v>1175059765</v>
      </c>
      <c r="AQ120" s="777">
        <v>1141096428</v>
      </c>
      <c r="AR120" s="777">
        <v>33963337</v>
      </c>
      <c r="AS120" s="777">
        <v>0</v>
      </c>
      <c r="AT120" s="777">
        <v>1026125054</v>
      </c>
      <c r="AU120" s="777">
        <v>114971374</v>
      </c>
      <c r="AV120" s="777">
        <v>931923956</v>
      </c>
      <c r="AW120" s="777">
        <v>94201098</v>
      </c>
      <c r="AX120" s="777">
        <v>931923956</v>
      </c>
      <c r="AY120" s="777">
        <v>0</v>
      </c>
      <c r="AZ120" s="777">
        <v>931923956</v>
      </c>
      <c r="BA120" s="777">
        <v>0</v>
      </c>
      <c r="BB120" s="777">
        <v>0</v>
      </c>
    </row>
    <row r="121" spans="1:54" s="772" customFormat="1" ht="12.75" x14ac:dyDescent="0.2">
      <c r="A121" s="998"/>
      <c r="B121" s="1503" t="s">
        <v>361</v>
      </c>
      <c r="C121" s="1504"/>
      <c r="D121" s="997" t="s">
        <v>741</v>
      </c>
      <c r="E121" s="1503" t="s">
        <v>739</v>
      </c>
      <c r="F121" s="1504"/>
      <c r="G121" s="1503" t="s">
        <v>742</v>
      </c>
      <c r="H121" s="1503"/>
      <c r="I121" s="1503" t="s">
        <v>433</v>
      </c>
      <c r="J121" s="1504"/>
      <c r="K121" s="1504"/>
      <c r="L121" s="1503"/>
      <c r="M121" s="1504"/>
      <c r="N121" s="1504"/>
      <c r="O121" s="1503"/>
      <c r="P121" s="1504"/>
      <c r="Q121" s="1503"/>
      <c r="R121" s="1504"/>
      <c r="S121" s="1505" t="s">
        <v>651</v>
      </c>
      <c r="T121" s="1504"/>
      <c r="U121" s="1504"/>
      <c r="V121" s="1504"/>
      <c r="W121" s="1504"/>
      <c r="X121" s="1504"/>
      <c r="Y121" s="1504"/>
      <c r="Z121" s="1504"/>
      <c r="AA121" s="1503" t="s">
        <v>732</v>
      </c>
      <c r="AB121" s="1504"/>
      <c r="AC121" s="1504"/>
      <c r="AD121" s="1504"/>
      <c r="AE121" s="1504"/>
      <c r="AF121" s="1503" t="s">
        <v>733</v>
      </c>
      <c r="AG121" s="1504"/>
      <c r="AH121" s="1504"/>
      <c r="AI121" s="770" t="s">
        <v>417</v>
      </c>
      <c r="AJ121" s="1506" t="s">
        <v>734</v>
      </c>
      <c r="AK121" s="1504"/>
      <c r="AL121" s="1504"/>
      <c r="AM121" s="1504"/>
      <c r="AN121" s="1504"/>
      <c r="AO121" s="1504"/>
      <c r="AP121" s="771">
        <v>1203404308</v>
      </c>
      <c r="AQ121" s="771">
        <v>1172057373</v>
      </c>
      <c r="AR121" s="771">
        <v>31346935</v>
      </c>
      <c r="AS121" s="771">
        <v>0</v>
      </c>
      <c r="AT121" s="771">
        <v>1165857034.5</v>
      </c>
      <c r="AU121" s="771">
        <v>6200338.5</v>
      </c>
      <c r="AV121" s="771">
        <v>1129642807.5</v>
      </c>
      <c r="AW121" s="771">
        <v>36214227</v>
      </c>
      <c r="AX121" s="771">
        <v>1127807859.5</v>
      </c>
      <c r="AY121" s="771">
        <v>1834948</v>
      </c>
      <c r="AZ121" s="771">
        <v>1127807859.5</v>
      </c>
      <c r="BA121" s="771">
        <v>0</v>
      </c>
      <c r="BB121" s="771">
        <v>1054481</v>
      </c>
    </row>
    <row r="122" spans="1:54" s="772" customFormat="1" ht="12.75" x14ac:dyDescent="0.2">
      <c r="A122" s="998"/>
      <c r="B122" s="1507" t="s">
        <v>361</v>
      </c>
      <c r="C122" s="1504"/>
      <c r="D122" s="999" t="s">
        <v>741</v>
      </c>
      <c r="E122" s="1507" t="s">
        <v>739</v>
      </c>
      <c r="F122" s="1504"/>
      <c r="G122" s="1507" t="s">
        <v>742</v>
      </c>
      <c r="H122" s="1507"/>
      <c r="I122" s="1507" t="s">
        <v>433</v>
      </c>
      <c r="J122" s="1504"/>
      <c r="K122" s="1504"/>
      <c r="L122" s="1507" t="s">
        <v>738</v>
      </c>
      <c r="M122" s="1504"/>
      <c r="N122" s="1504"/>
      <c r="O122" s="1507"/>
      <c r="P122" s="1504"/>
      <c r="Q122" s="1507"/>
      <c r="R122" s="1504"/>
      <c r="S122" s="1508" t="s">
        <v>436</v>
      </c>
      <c r="T122" s="1504"/>
      <c r="U122" s="1504"/>
      <c r="V122" s="1504"/>
      <c r="W122" s="1504"/>
      <c r="X122" s="1504"/>
      <c r="Y122" s="1504"/>
      <c r="Z122" s="1504"/>
      <c r="AA122" s="1507" t="s">
        <v>732</v>
      </c>
      <c r="AB122" s="1504"/>
      <c r="AC122" s="1504"/>
      <c r="AD122" s="1504"/>
      <c r="AE122" s="1504"/>
      <c r="AF122" s="1507" t="s">
        <v>733</v>
      </c>
      <c r="AG122" s="1504"/>
      <c r="AH122" s="1504"/>
      <c r="AI122" s="776" t="s">
        <v>417</v>
      </c>
      <c r="AJ122" s="1509" t="s">
        <v>734</v>
      </c>
      <c r="AK122" s="1504"/>
      <c r="AL122" s="1504"/>
      <c r="AM122" s="1504"/>
      <c r="AN122" s="1504"/>
      <c r="AO122" s="1504"/>
      <c r="AP122" s="777">
        <v>75000000</v>
      </c>
      <c r="AQ122" s="777">
        <v>74950000</v>
      </c>
      <c r="AR122" s="777">
        <v>50000</v>
      </c>
      <c r="AS122" s="777">
        <v>0</v>
      </c>
      <c r="AT122" s="777">
        <v>69279273.5</v>
      </c>
      <c r="AU122" s="777">
        <v>5670726.5</v>
      </c>
      <c r="AV122" s="777">
        <v>69279273.5</v>
      </c>
      <c r="AW122" s="777">
        <v>0</v>
      </c>
      <c r="AX122" s="777">
        <v>69279273.5</v>
      </c>
      <c r="AY122" s="777">
        <v>0</v>
      </c>
      <c r="AZ122" s="777">
        <v>69279273.5</v>
      </c>
      <c r="BA122" s="777">
        <v>0</v>
      </c>
      <c r="BB122" s="777">
        <v>0</v>
      </c>
    </row>
    <row r="123" spans="1:54" s="772" customFormat="1" ht="12.75" x14ac:dyDescent="0.2">
      <c r="A123" s="998"/>
      <c r="B123" s="1507" t="s">
        <v>361</v>
      </c>
      <c r="C123" s="1504"/>
      <c r="D123" s="999" t="s">
        <v>741</v>
      </c>
      <c r="E123" s="1507" t="s">
        <v>739</v>
      </c>
      <c r="F123" s="1504"/>
      <c r="G123" s="1507" t="s">
        <v>742</v>
      </c>
      <c r="H123" s="1507"/>
      <c r="I123" s="1507" t="s">
        <v>433</v>
      </c>
      <c r="J123" s="1504"/>
      <c r="K123" s="1504"/>
      <c r="L123" s="1507" t="s">
        <v>741</v>
      </c>
      <c r="M123" s="1504"/>
      <c r="N123" s="1504"/>
      <c r="O123" s="1507"/>
      <c r="P123" s="1504"/>
      <c r="Q123" s="1507"/>
      <c r="R123" s="1504"/>
      <c r="S123" s="1508" t="s">
        <v>437</v>
      </c>
      <c r="T123" s="1504"/>
      <c r="U123" s="1504"/>
      <c r="V123" s="1504"/>
      <c r="W123" s="1504"/>
      <c r="X123" s="1504"/>
      <c r="Y123" s="1504"/>
      <c r="Z123" s="1504"/>
      <c r="AA123" s="1507" t="s">
        <v>732</v>
      </c>
      <c r="AB123" s="1504"/>
      <c r="AC123" s="1504"/>
      <c r="AD123" s="1504"/>
      <c r="AE123" s="1504"/>
      <c r="AF123" s="1507" t="s">
        <v>733</v>
      </c>
      <c r="AG123" s="1504"/>
      <c r="AH123" s="1504"/>
      <c r="AI123" s="776" t="s">
        <v>417</v>
      </c>
      <c r="AJ123" s="1509" t="s">
        <v>734</v>
      </c>
      <c r="AK123" s="1504"/>
      <c r="AL123" s="1504"/>
      <c r="AM123" s="1504"/>
      <c r="AN123" s="1504"/>
      <c r="AO123" s="1504"/>
      <c r="AP123" s="777">
        <v>1128404308</v>
      </c>
      <c r="AQ123" s="777">
        <v>1097107373</v>
      </c>
      <c r="AR123" s="777">
        <v>31296935</v>
      </c>
      <c r="AS123" s="777">
        <v>0</v>
      </c>
      <c r="AT123" s="777">
        <v>1096577761</v>
      </c>
      <c r="AU123" s="777">
        <v>529612</v>
      </c>
      <c r="AV123" s="777">
        <v>1060363534</v>
      </c>
      <c r="AW123" s="777">
        <v>36214227</v>
      </c>
      <c r="AX123" s="777">
        <v>1058528586</v>
      </c>
      <c r="AY123" s="777">
        <v>1834948</v>
      </c>
      <c r="AZ123" s="777">
        <v>1058528586</v>
      </c>
      <c r="BA123" s="777">
        <v>0</v>
      </c>
      <c r="BB123" s="777">
        <v>1054481</v>
      </c>
    </row>
    <row r="124" spans="1:54" s="772" customFormat="1" ht="12.75" x14ac:dyDescent="0.2">
      <c r="A124" s="998"/>
      <c r="B124" s="1503" t="s">
        <v>361</v>
      </c>
      <c r="C124" s="1504"/>
      <c r="D124" s="997" t="s">
        <v>741</v>
      </c>
      <c r="E124" s="1503" t="s">
        <v>739</v>
      </c>
      <c r="F124" s="1504"/>
      <c r="G124" s="1503" t="s">
        <v>742</v>
      </c>
      <c r="H124" s="1503"/>
      <c r="I124" s="1503" t="s">
        <v>763</v>
      </c>
      <c r="J124" s="1504"/>
      <c r="K124" s="1504"/>
      <c r="L124" s="1503"/>
      <c r="M124" s="1504"/>
      <c r="N124" s="1504"/>
      <c r="O124" s="1503"/>
      <c r="P124" s="1504"/>
      <c r="Q124" s="1503"/>
      <c r="R124" s="1504"/>
      <c r="S124" s="1505" t="s">
        <v>768</v>
      </c>
      <c r="T124" s="1504"/>
      <c r="U124" s="1504"/>
      <c r="V124" s="1504"/>
      <c r="W124" s="1504"/>
      <c r="X124" s="1504"/>
      <c r="Y124" s="1504"/>
      <c r="Z124" s="1504"/>
      <c r="AA124" s="1503" t="s">
        <v>732</v>
      </c>
      <c r="AB124" s="1504"/>
      <c r="AC124" s="1504"/>
      <c r="AD124" s="1504"/>
      <c r="AE124" s="1504"/>
      <c r="AF124" s="1503" t="s">
        <v>733</v>
      </c>
      <c r="AG124" s="1504"/>
      <c r="AH124" s="1504"/>
      <c r="AI124" s="770" t="s">
        <v>417</v>
      </c>
      <c r="AJ124" s="1506" t="s">
        <v>734</v>
      </c>
      <c r="AK124" s="1504"/>
      <c r="AL124" s="1504"/>
      <c r="AM124" s="1504"/>
      <c r="AN124" s="1504"/>
      <c r="AO124" s="1504"/>
      <c r="AP124" s="771">
        <v>153000000</v>
      </c>
      <c r="AQ124" s="771">
        <v>27176500</v>
      </c>
      <c r="AR124" s="771">
        <v>125823500</v>
      </c>
      <c r="AS124" s="771">
        <v>0</v>
      </c>
      <c r="AT124" s="771">
        <v>23276500</v>
      </c>
      <c r="AU124" s="771">
        <v>3900000</v>
      </c>
      <c r="AV124" s="771">
        <v>3416500</v>
      </c>
      <c r="AW124" s="771">
        <v>19860000</v>
      </c>
      <c r="AX124" s="771">
        <v>3416500</v>
      </c>
      <c r="AY124" s="771">
        <v>0</v>
      </c>
      <c r="AZ124" s="771">
        <v>3416500</v>
      </c>
      <c r="BA124" s="771">
        <v>0</v>
      </c>
      <c r="BB124" s="771">
        <v>0</v>
      </c>
    </row>
    <row r="125" spans="1:54" s="772" customFormat="1" ht="12.75" x14ac:dyDescent="0.2">
      <c r="A125" s="998"/>
      <c r="B125" s="1507" t="s">
        <v>361</v>
      </c>
      <c r="C125" s="1504"/>
      <c r="D125" s="999" t="s">
        <v>741</v>
      </c>
      <c r="E125" s="1507" t="s">
        <v>739</v>
      </c>
      <c r="F125" s="1504"/>
      <c r="G125" s="1507" t="s">
        <v>742</v>
      </c>
      <c r="H125" s="1507"/>
      <c r="I125" s="1507" t="s">
        <v>763</v>
      </c>
      <c r="J125" s="1504"/>
      <c r="K125" s="1504"/>
      <c r="L125" s="1507" t="s">
        <v>738</v>
      </c>
      <c r="M125" s="1504"/>
      <c r="N125" s="1504"/>
      <c r="O125" s="1507"/>
      <c r="P125" s="1504"/>
      <c r="Q125" s="1507"/>
      <c r="R125" s="1504"/>
      <c r="S125" s="1508" t="s">
        <v>438</v>
      </c>
      <c r="T125" s="1504"/>
      <c r="U125" s="1504"/>
      <c r="V125" s="1504"/>
      <c r="W125" s="1504"/>
      <c r="X125" s="1504"/>
      <c r="Y125" s="1504"/>
      <c r="Z125" s="1504"/>
      <c r="AA125" s="1507" t="s">
        <v>732</v>
      </c>
      <c r="AB125" s="1504"/>
      <c r="AC125" s="1504"/>
      <c r="AD125" s="1504"/>
      <c r="AE125" s="1504"/>
      <c r="AF125" s="1507" t="s">
        <v>733</v>
      </c>
      <c r="AG125" s="1504"/>
      <c r="AH125" s="1504"/>
      <c r="AI125" s="776" t="s">
        <v>417</v>
      </c>
      <c r="AJ125" s="1509" t="s">
        <v>734</v>
      </c>
      <c r="AK125" s="1504"/>
      <c r="AL125" s="1504"/>
      <c r="AM125" s="1504"/>
      <c r="AN125" s="1504"/>
      <c r="AO125" s="1504"/>
      <c r="AP125" s="777">
        <v>82400000</v>
      </c>
      <c r="AQ125" s="777">
        <v>500000</v>
      </c>
      <c r="AR125" s="777">
        <v>81900000</v>
      </c>
      <c r="AS125" s="777">
        <v>0</v>
      </c>
      <c r="AT125" s="777">
        <v>500000</v>
      </c>
      <c r="AU125" s="777">
        <v>0</v>
      </c>
      <c r="AV125" s="777">
        <v>500000</v>
      </c>
      <c r="AW125" s="777">
        <v>0</v>
      </c>
      <c r="AX125" s="777">
        <v>500000</v>
      </c>
      <c r="AY125" s="777">
        <v>0</v>
      </c>
      <c r="AZ125" s="777">
        <v>500000</v>
      </c>
      <c r="BA125" s="777">
        <v>0</v>
      </c>
      <c r="BB125" s="777">
        <v>0</v>
      </c>
    </row>
    <row r="126" spans="1:54" s="772" customFormat="1" ht="12.75" x14ac:dyDescent="0.2">
      <c r="A126" s="998"/>
      <c r="B126" s="1507" t="s">
        <v>361</v>
      </c>
      <c r="C126" s="1504"/>
      <c r="D126" s="999" t="s">
        <v>741</v>
      </c>
      <c r="E126" s="1507" t="s">
        <v>739</v>
      </c>
      <c r="F126" s="1504"/>
      <c r="G126" s="1507" t="s">
        <v>742</v>
      </c>
      <c r="H126" s="1507"/>
      <c r="I126" s="1507" t="s">
        <v>763</v>
      </c>
      <c r="J126" s="1504"/>
      <c r="K126" s="1504"/>
      <c r="L126" s="1507" t="s">
        <v>742</v>
      </c>
      <c r="M126" s="1504"/>
      <c r="N126" s="1504"/>
      <c r="O126" s="1507"/>
      <c r="P126" s="1504"/>
      <c r="Q126" s="1507"/>
      <c r="R126" s="1504"/>
      <c r="S126" s="1508" t="s">
        <v>439</v>
      </c>
      <c r="T126" s="1504"/>
      <c r="U126" s="1504"/>
      <c r="V126" s="1504"/>
      <c r="W126" s="1504"/>
      <c r="X126" s="1504"/>
      <c r="Y126" s="1504"/>
      <c r="Z126" s="1504"/>
      <c r="AA126" s="1507" t="s">
        <v>732</v>
      </c>
      <c r="AB126" s="1504"/>
      <c r="AC126" s="1504"/>
      <c r="AD126" s="1504"/>
      <c r="AE126" s="1504"/>
      <c r="AF126" s="1507" t="s">
        <v>733</v>
      </c>
      <c r="AG126" s="1504"/>
      <c r="AH126" s="1504"/>
      <c r="AI126" s="776" t="s">
        <v>417</v>
      </c>
      <c r="AJ126" s="1509" t="s">
        <v>734</v>
      </c>
      <c r="AK126" s="1504"/>
      <c r="AL126" s="1504"/>
      <c r="AM126" s="1504"/>
      <c r="AN126" s="1504"/>
      <c r="AO126" s="1504"/>
      <c r="AP126" s="777">
        <v>28100000</v>
      </c>
      <c r="AQ126" s="777">
        <v>20360000</v>
      </c>
      <c r="AR126" s="777">
        <v>7740000</v>
      </c>
      <c r="AS126" s="777">
        <v>0</v>
      </c>
      <c r="AT126" s="777">
        <v>20360000</v>
      </c>
      <c r="AU126" s="777">
        <v>0</v>
      </c>
      <c r="AV126" s="777">
        <v>500000</v>
      </c>
      <c r="AW126" s="777">
        <v>19860000</v>
      </c>
      <c r="AX126" s="777">
        <v>500000</v>
      </c>
      <c r="AY126" s="777">
        <v>0</v>
      </c>
      <c r="AZ126" s="777">
        <v>500000</v>
      </c>
      <c r="BA126" s="777">
        <v>0</v>
      </c>
      <c r="BB126" s="777">
        <v>0</v>
      </c>
    </row>
    <row r="127" spans="1:54" s="772" customFormat="1" ht="12.75" x14ac:dyDescent="0.2">
      <c r="A127" s="998"/>
      <c r="B127" s="1507" t="s">
        <v>361</v>
      </c>
      <c r="C127" s="1504"/>
      <c r="D127" s="999" t="s">
        <v>741</v>
      </c>
      <c r="E127" s="1507" t="s">
        <v>739</v>
      </c>
      <c r="F127" s="1504"/>
      <c r="G127" s="1507" t="s">
        <v>742</v>
      </c>
      <c r="H127" s="1507"/>
      <c r="I127" s="1507" t="s">
        <v>763</v>
      </c>
      <c r="J127" s="1504"/>
      <c r="K127" s="1504"/>
      <c r="L127" s="1507" t="s">
        <v>743</v>
      </c>
      <c r="M127" s="1504"/>
      <c r="N127" s="1504"/>
      <c r="O127" s="1507"/>
      <c r="P127" s="1504"/>
      <c r="Q127" s="1507"/>
      <c r="R127" s="1504"/>
      <c r="S127" s="1508" t="s">
        <v>440</v>
      </c>
      <c r="T127" s="1504"/>
      <c r="U127" s="1504"/>
      <c r="V127" s="1504"/>
      <c r="W127" s="1504"/>
      <c r="X127" s="1504"/>
      <c r="Y127" s="1504"/>
      <c r="Z127" s="1504"/>
      <c r="AA127" s="1507" t="s">
        <v>732</v>
      </c>
      <c r="AB127" s="1504"/>
      <c r="AC127" s="1504"/>
      <c r="AD127" s="1504"/>
      <c r="AE127" s="1504"/>
      <c r="AF127" s="1507" t="s">
        <v>733</v>
      </c>
      <c r="AG127" s="1504"/>
      <c r="AH127" s="1504"/>
      <c r="AI127" s="776" t="s">
        <v>417</v>
      </c>
      <c r="AJ127" s="1509" t="s">
        <v>734</v>
      </c>
      <c r="AK127" s="1504"/>
      <c r="AL127" s="1504"/>
      <c r="AM127" s="1504"/>
      <c r="AN127" s="1504"/>
      <c r="AO127" s="1504"/>
      <c r="AP127" s="777">
        <v>22500000</v>
      </c>
      <c r="AQ127" s="777">
        <v>2416500</v>
      </c>
      <c r="AR127" s="777">
        <v>20083500</v>
      </c>
      <c r="AS127" s="777">
        <v>0</v>
      </c>
      <c r="AT127" s="777">
        <v>2416500</v>
      </c>
      <c r="AU127" s="777">
        <v>0</v>
      </c>
      <c r="AV127" s="777">
        <v>2416500</v>
      </c>
      <c r="AW127" s="777">
        <v>0</v>
      </c>
      <c r="AX127" s="777">
        <v>2416500</v>
      </c>
      <c r="AY127" s="777">
        <v>0</v>
      </c>
      <c r="AZ127" s="777">
        <v>2416500</v>
      </c>
      <c r="BA127" s="777">
        <v>0</v>
      </c>
      <c r="BB127" s="777">
        <v>0</v>
      </c>
    </row>
    <row r="128" spans="1:54" s="772" customFormat="1" ht="12.75" x14ac:dyDescent="0.2">
      <c r="A128" s="998"/>
      <c r="B128" s="1507" t="s">
        <v>361</v>
      </c>
      <c r="C128" s="1504"/>
      <c r="D128" s="999" t="s">
        <v>741</v>
      </c>
      <c r="E128" s="1507" t="s">
        <v>739</v>
      </c>
      <c r="F128" s="1504"/>
      <c r="G128" s="1507" t="s">
        <v>742</v>
      </c>
      <c r="H128" s="1507"/>
      <c r="I128" s="1507" t="s">
        <v>763</v>
      </c>
      <c r="J128" s="1504"/>
      <c r="K128" s="1504"/>
      <c r="L128" s="1507" t="s">
        <v>755</v>
      </c>
      <c r="M128" s="1504"/>
      <c r="N128" s="1504"/>
      <c r="O128" s="1507"/>
      <c r="P128" s="1504"/>
      <c r="Q128" s="1507"/>
      <c r="R128" s="1504"/>
      <c r="S128" s="1508" t="s">
        <v>441</v>
      </c>
      <c r="T128" s="1504"/>
      <c r="U128" s="1504"/>
      <c r="V128" s="1504"/>
      <c r="W128" s="1504"/>
      <c r="X128" s="1504"/>
      <c r="Y128" s="1504"/>
      <c r="Z128" s="1504"/>
      <c r="AA128" s="1507" t="s">
        <v>732</v>
      </c>
      <c r="AB128" s="1504"/>
      <c r="AC128" s="1504"/>
      <c r="AD128" s="1504"/>
      <c r="AE128" s="1504"/>
      <c r="AF128" s="1507" t="s">
        <v>733</v>
      </c>
      <c r="AG128" s="1504"/>
      <c r="AH128" s="1504"/>
      <c r="AI128" s="776" t="s">
        <v>417</v>
      </c>
      <c r="AJ128" s="1509" t="s">
        <v>734</v>
      </c>
      <c r="AK128" s="1504"/>
      <c r="AL128" s="1504"/>
      <c r="AM128" s="1504"/>
      <c r="AN128" s="1504"/>
      <c r="AO128" s="1504"/>
      <c r="AP128" s="777">
        <v>20000000</v>
      </c>
      <c r="AQ128" s="777">
        <v>3900000</v>
      </c>
      <c r="AR128" s="777">
        <v>16100000</v>
      </c>
      <c r="AS128" s="777">
        <v>0</v>
      </c>
      <c r="AT128" s="777">
        <v>0</v>
      </c>
      <c r="AU128" s="777">
        <v>3900000</v>
      </c>
      <c r="AV128" s="777">
        <v>0</v>
      </c>
      <c r="AW128" s="777">
        <v>0</v>
      </c>
      <c r="AX128" s="777">
        <v>0</v>
      </c>
      <c r="AY128" s="777">
        <v>0</v>
      </c>
      <c r="AZ128" s="777">
        <v>0</v>
      </c>
      <c r="BA128" s="777">
        <v>0</v>
      </c>
      <c r="BB128" s="777">
        <v>0</v>
      </c>
    </row>
    <row r="129" spans="1:54" s="772" customFormat="1" ht="12.75" x14ac:dyDescent="0.2">
      <c r="A129" s="998"/>
      <c r="B129" s="1503" t="s">
        <v>361</v>
      </c>
      <c r="C129" s="1504"/>
      <c r="D129" s="997" t="s">
        <v>741</v>
      </c>
      <c r="E129" s="1503" t="s">
        <v>739</v>
      </c>
      <c r="F129" s="1504"/>
      <c r="G129" s="1503" t="s">
        <v>742</v>
      </c>
      <c r="H129" s="1503"/>
      <c r="I129" s="1503" t="s">
        <v>769</v>
      </c>
      <c r="J129" s="1504"/>
      <c r="K129" s="1504"/>
      <c r="L129" s="1503"/>
      <c r="M129" s="1504"/>
      <c r="N129" s="1504"/>
      <c r="O129" s="1503"/>
      <c r="P129" s="1504"/>
      <c r="Q129" s="1503"/>
      <c r="R129" s="1504"/>
      <c r="S129" s="1505" t="s">
        <v>770</v>
      </c>
      <c r="T129" s="1504"/>
      <c r="U129" s="1504"/>
      <c r="V129" s="1504"/>
      <c r="W129" s="1504"/>
      <c r="X129" s="1504"/>
      <c r="Y129" s="1504"/>
      <c r="Z129" s="1504"/>
      <c r="AA129" s="1503" t="s">
        <v>732</v>
      </c>
      <c r="AB129" s="1504"/>
      <c r="AC129" s="1504"/>
      <c r="AD129" s="1504"/>
      <c r="AE129" s="1504"/>
      <c r="AF129" s="1503" t="s">
        <v>733</v>
      </c>
      <c r="AG129" s="1504"/>
      <c r="AH129" s="1504"/>
      <c r="AI129" s="770" t="s">
        <v>417</v>
      </c>
      <c r="AJ129" s="1506" t="s">
        <v>734</v>
      </c>
      <c r="AK129" s="1504"/>
      <c r="AL129" s="1504"/>
      <c r="AM129" s="1504"/>
      <c r="AN129" s="1504"/>
      <c r="AO129" s="1504"/>
      <c r="AP129" s="771">
        <v>15000000</v>
      </c>
      <c r="AQ129" s="771">
        <v>669900</v>
      </c>
      <c r="AR129" s="771">
        <v>14330100</v>
      </c>
      <c r="AS129" s="771">
        <v>0</v>
      </c>
      <c r="AT129" s="771">
        <v>669900</v>
      </c>
      <c r="AU129" s="771">
        <v>0</v>
      </c>
      <c r="AV129" s="771">
        <v>669900</v>
      </c>
      <c r="AW129" s="771">
        <v>0</v>
      </c>
      <c r="AX129" s="771">
        <v>669900</v>
      </c>
      <c r="AY129" s="771">
        <v>0</v>
      </c>
      <c r="AZ129" s="771">
        <v>669900</v>
      </c>
      <c r="BA129" s="771">
        <v>0</v>
      </c>
      <c r="BB129" s="771">
        <v>0</v>
      </c>
    </row>
    <row r="130" spans="1:54" s="772" customFormat="1" ht="12.75" x14ac:dyDescent="0.2">
      <c r="A130" s="998"/>
      <c r="B130" s="1507" t="s">
        <v>361</v>
      </c>
      <c r="C130" s="1504"/>
      <c r="D130" s="999" t="s">
        <v>741</v>
      </c>
      <c r="E130" s="1507" t="s">
        <v>739</v>
      </c>
      <c r="F130" s="1504"/>
      <c r="G130" s="1507" t="s">
        <v>742</v>
      </c>
      <c r="H130" s="1507"/>
      <c r="I130" s="1507" t="s">
        <v>769</v>
      </c>
      <c r="J130" s="1504"/>
      <c r="K130" s="1504"/>
      <c r="L130" s="1507" t="s">
        <v>745</v>
      </c>
      <c r="M130" s="1504"/>
      <c r="N130" s="1504"/>
      <c r="O130" s="1507"/>
      <c r="P130" s="1504"/>
      <c r="Q130" s="1507"/>
      <c r="R130" s="1504"/>
      <c r="S130" s="1508" t="s">
        <v>576</v>
      </c>
      <c r="T130" s="1504"/>
      <c r="U130" s="1504"/>
      <c r="V130" s="1504"/>
      <c r="W130" s="1504"/>
      <c r="X130" s="1504"/>
      <c r="Y130" s="1504"/>
      <c r="Z130" s="1504"/>
      <c r="AA130" s="1507" t="s">
        <v>732</v>
      </c>
      <c r="AB130" s="1504"/>
      <c r="AC130" s="1504"/>
      <c r="AD130" s="1504"/>
      <c r="AE130" s="1504"/>
      <c r="AF130" s="1507" t="s">
        <v>733</v>
      </c>
      <c r="AG130" s="1504"/>
      <c r="AH130" s="1504"/>
      <c r="AI130" s="776" t="s">
        <v>417</v>
      </c>
      <c r="AJ130" s="1509" t="s">
        <v>734</v>
      </c>
      <c r="AK130" s="1504"/>
      <c r="AL130" s="1504"/>
      <c r="AM130" s="1504"/>
      <c r="AN130" s="1504"/>
      <c r="AO130" s="1504"/>
      <c r="AP130" s="777">
        <v>15000000</v>
      </c>
      <c r="AQ130" s="777">
        <v>669900</v>
      </c>
      <c r="AR130" s="777">
        <v>14330100</v>
      </c>
      <c r="AS130" s="777">
        <v>0</v>
      </c>
      <c r="AT130" s="777">
        <v>669900</v>
      </c>
      <c r="AU130" s="777">
        <v>0</v>
      </c>
      <c r="AV130" s="777">
        <v>669900</v>
      </c>
      <c r="AW130" s="777">
        <v>0</v>
      </c>
      <c r="AX130" s="777">
        <v>669900</v>
      </c>
      <c r="AY130" s="777">
        <v>0</v>
      </c>
      <c r="AZ130" s="777">
        <v>669900</v>
      </c>
      <c r="BA130" s="777">
        <v>0</v>
      </c>
      <c r="BB130" s="777">
        <v>0</v>
      </c>
    </row>
    <row r="131" spans="1:54" s="772" customFormat="1" ht="12.75" x14ac:dyDescent="0.2">
      <c r="A131" s="998"/>
      <c r="B131" s="1503" t="s">
        <v>361</v>
      </c>
      <c r="C131" s="1504"/>
      <c r="D131" s="997" t="s">
        <v>741</v>
      </c>
      <c r="E131" s="1503" t="s">
        <v>739</v>
      </c>
      <c r="F131" s="1504"/>
      <c r="G131" s="1503" t="s">
        <v>742</v>
      </c>
      <c r="H131" s="1503"/>
      <c r="I131" s="1503" t="s">
        <v>771</v>
      </c>
      <c r="J131" s="1504"/>
      <c r="K131" s="1504"/>
      <c r="L131" s="1503"/>
      <c r="M131" s="1504"/>
      <c r="N131" s="1504"/>
      <c r="O131" s="1503"/>
      <c r="P131" s="1504"/>
      <c r="Q131" s="1503"/>
      <c r="R131" s="1504"/>
      <c r="S131" s="1505" t="s">
        <v>442</v>
      </c>
      <c r="T131" s="1504"/>
      <c r="U131" s="1504"/>
      <c r="V131" s="1504"/>
      <c r="W131" s="1504"/>
      <c r="X131" s="1504"/>
      <c r="Y131" s="1504"/>
      <c r="Z131" s="1504"/>
      <c r="AA131" s="1503" t="s">
        <v>732</v>
      </c>
      <c r="AB131" s="1504"/>
      <c r="AC131" s="1504"/>
      <c r="AD131" s="1504"/>
      <c r="AE131" s="1504"/>
      <c r="AF131" s="1503" t="s">
        <v>733</v>
      </c>
      <c r="AG131" s="1504"/>
      <c r="AH131" s="1504"/>
      <c r="AI131" s="770" t="s">
        <v>417</v>
      </c>
      <c r="AJ131" s="1506" t="s">
        <v>734</v>
      </c>
      <c r="AK131" s="1504"/>
      <c r="AL131" s="1504"/>
      <c r="AM131" s="1504"/>
      <c r="AN131" s="1504"/>
      <c r="AO131" s="1504"/>
      <c r="AP131" s="771">
        <v>127000000</v>
      </c>
      <c r="AQ131" s="771">
        <v>108380020</v>
      </c>
      <c r="AR131" s="771">
        <v>18619980</v>
      </c>
      <c r="AS131" s="771">
        <v>0</v>
      </c>
      <c r="AT131" s="771">
        <v>105078854</v>
      </c>
      <c r="AU131" s="771">
        <v>3301166</v>
      </c>
      <c r="AV131" s="771">
        <v>50245520</v>
      </c>
      <c r="AW131" s="771">
        <v>54833334</v>
      </c>
      <c r="AX131" s="771">
        <v>50245520</v>
      </c>
      <c r="AY131" s="771">
        <v>0</v>
      </c>
      <c r="AZ131" s="771">
        <v>50245520</v>
      </c>
      <c r="BA131" s="771">
        <v>0</v>
      </c>
      <c r="BB131" s="771">
        <v>0</v>
      </c>
    </row>
    <row r="132" spans="1:54" s="772" customFormat="1" ht="12.75" x14ac:dyDescent="0.2">
      <c r="A132" s="998"/>
      <c r="B132" s="1507" t="s">
        <v>361</v>
      </c>
      <c r="C132" s="1504"/>
      <c r="D132" s="999" t="s">
        <v>741</v>
      </c>
      <c r="E132" s="1507" t="s">
        <v>739</v>
      </c>
      <c r="F132" s="1504"/>
      <c r="G132" s="1507" t="s">
        <v>742</v>
      </c>
      <c r="H132" s="1507"/>
      <c r="I132" s="1507" t="s">
        <v>771</v>
      </c>
      <c r="J132" s="1504"/>
      <c r="K132" s="1504"/>
      <c r="L132" s="1507" t="s">
        <v>741</v>
      </c>
      <c r="M132" s="1504"/>
      <c r="N132" s="1504"/>
      <c r="O132" s="1507"/>
      <c r="P132" s="1504"/>
      <c r="Q132" s="1507"/>
      <c r="R132" s="1504"/>
      <c r="S132" s="1508" t="s">
        <v>443</v>
      </c>
      <c r="T132" s="1504"/>
      <c r="U132" s="1504"/>
      <c r="V132" s="1504"/>
      <c r="W132" s="1504"/>
      <c r="X132" s="1504"/>
      <c r="Y132" s="1504"/>
      <c r="Z132" s="1504"/>
      <c r="AA132" s="1507" t="s">
        <v>732</v>
      </c>
      <c r="AB132" s="1504"/>
      <c r="AC132" s="1504"/>
      <c r="AD132" s="1504"/>
      <c r="AE132" s="1504"/>
      <c r="AF132" s="1507" t="s">
        <v>733</v>
      </c>
      <c r="AG132" s="1504"/>
      <c r="AH132" s="1504"/>
      <c r="AI132" s="776" t="s">
        <v>417</v>
      </c>
      <c r="AJ132" s="1509" t="s">
        <v>734</v>
      </c>
      <c r="AK132" s="1504"/>
      <c r="AL132" s="1504"/>
      <c r="AM132" s="1504"/>
      <c r="AN132" s="1504"/>
      <c r="AO132" s="1504"/>
      <c r="AP132" s="777">
        <v>87000000</v>
      </c>
      <c r="AQ132" s="777">
        <v>87000000</v>
      </c>
      <c r="AR132" s="777">
        <v>0</v>
      </c>
      <c r="AS132" s="777">
        <v>0</v>
      </c>
      <c r="AT132" s="777">
        <v>83698834</v>
      </c>
      <c r="AU132" s="777">
        <v>3301166</v>
      </c>
      <c r="AV132" s="777">
        <v>28865500</v>
      </c>
      <c r="AW132" s="777">
        <v>54833334</v>
      </c>
      <c r="AX132" s="777">
        <v>28865500</v>
      </c>
      <c r="AY132" s="777">
        <v>0</v>
      </c>
      <c r="AZ132" s="777">
        <v>28865500</v>
      </c>
      <c r="BA132" s="777">
        <v>0</v>
      </c>
      <c r="BB132" s="777">
        <v>0</v>
      </c>
    </row>
    <row r="133" spans="1:54" s="772" customFormat="1" ht="12.75" x14ac:dyDescent="0.2">
      <c r="A133" s="998"/>
      <c r="B133" s="1507" t="s">
        <v>361</v>
      </c>
      <c r="C133" s="1504"/>
      <c r="D133" s="999" t="s">
        <v>741</v>
      </c>
      <c r="E133" s="1507" t="s">
        <v>739</v>
      </c>
      <c r="F133" s="1504"/>
      <c r="G133" s="1507" t="s">
        <v>742</v>
      </c>
      <c r="H133" s="1507"/>
      <c r="I133" s="1507" t="s">
        <v>771</v>
      </c>
      <c r="J133" s="1504"/>
      <c r="K133" s="1504"/>
      <c r="L133" s="1507" t="s">
        <v>743</v>
      </c>
      <c r="M133" s="1504"/>
      <c r="N133" s="1504"/>
      <c r="O133" s="1507"/>
      <c r="P133" s="1504"/>
      <c r="Q133" s="1507"/>
      <c r="R133" s="1504"/>
      <c r="S133" s="1508" t="s">
        <v>444</v>
      </c>
      <c r="T133" s="1504"/>
      <c r="U133" s="1504"/>
      <c r="V133" s="1504"/>
      <c r="W133" s="1504"/>
      <c r="X133" s="1504"/>
      <c r="Y133" s="1504"/>
      <c r="Z133" s="1504"/>
      <c r="AA133" s="1507" t="s">
        <v>732</v>
      </c>
      <c r="AB133" s="1504"/>
      <c r="AC133" s="1504"/>
      <c r="AD133" s="1504"/>
      <c r="AE133" s="1504"/>
      <c r="AF133" s="1507" t="s">
        <v>733</v>
      </c>
      <c r="AG133" s="1504"/>
      <c r="AH133" s="1504"/>
      <c r="AI133" s="776" t="s">
        <v>417</v>
      </c>
      <c r="AJ133" s="1509" t="s">
        <v>734</v>
      </c>
      <c r="AK133" s="1504"/>
      <c r="AL133" s="1504"/>
      <c r="AM133" s="1504"/>
      <c r="AN133" s="1504"/>
      <c r="AO133" s="1504"/>
      <c r="AP133" s="777">
        <v>25000000</v>
      </c>
      <c r="AQ133" s="777">
        <v>14591960</v>
      </c>
      <c r="AR133" s="777">
        <v>10408040</v>
      </c>
      <c r="AS133" s="777">
        <v>0</v>
      </c>
      <c r="AT133" s="777">
        <v>14591960</v>
      </c>
      <c r="AU133" s="777">
        <v>0</v>
      </c>
      <c r="AV133" s="777">
        <v>14591960</v>
      </c>
      <c r="AW133" s="777">
        <v>0</v>
      </c>
      <c r="AX133" s="777">
        <v>14591960</v>
      </c>
      <c r="AY133" s="777">
        <v>0</v>
      </c>
      <c r="AZ133" s="777">
        <v>14591960</v>
      </c>
      <c r="BA133" s="777">
        <v>0</v>
      </c>
      <c r="BB133" s="777">
        <v>0</v>
      </c>
    </row>
    <row r="134" spans="1:54" s="772" customFormat="1" ht="12.75" x14ac:dyDescent="0.2">
      <c r="A134" s="998"/>
      <c r="B134" s="1507" t="s">
        <v>361</v>
      </c>
      <c r="C134" s="1504"/>
      <c r="D134" s="999" t="s">
        <v>741</v>
      </c>
      <c r="E134" s="1507" t="s">
        <v>739</v>
      </c>
      <c r="F134" s="1504"/>
      <c r="G134" s="1507" t="s">
        <v>742</v>
      </c>
      <c r="H134" s="1507"/>
      <c r="I134" s="1507" t="s">
        <v>771</v>
      </c>
      <c r="J134" s="1504"/>
      <c r="K134" s="1504"/>
      <c r="L134" s="1507" t="s">
        <v>765</v>
      </c>
      <c r="M134" s="1504"/>
      <c r="N134" s="1504"/>
      <c r="O134" s="1507"/>
      <c r="P134" s="1504"/>
      <c r="Q134" s="1507"/>
      <c r="R134" s="1504"/>
      <c r="S134" s="1508" t="s">
        <v>442</v>
      </c>
      <c r="T134" s="1504"/>
      <c r="U134" s="1504"/>
      <c r="V134" s="1504"/>
      <c r="W134" s="1504"/>
      <c r="X134" s="1504"/>
      <c r="Y134" s="1504"/>
      <c r="Z134" s="1504"/>
      <c r="AA134" s="1507" t="s">
        <v>732</v>
      </c>
      <c r="AB134" s="1504"/>
      <c r="AC134" s="1504"/>
      <c r="AD134" s="1504"/>
      <c r="AE134" s="1504"/>
      <c r="AF134" s="1507" t="s">
        <v>733</v>
      </c>
      <c r="AG134" s="1504"/>
      <c r="AH134" s="1504"/>
      <c r="AI134" s="776" t="s">
        <v>417</v>
      </c>
      <c r="AJ134" s="1509" t="s">
        <v>734</v>
      </c>
      <c r="AK134" s="1504"/>
      <c r="AL134" s="1504"/>
      <c r="AM134" s="1504"/>
      <c r="AN134" s="1504"/>
      <c r="AO134" s="1504"/>
      <c r="AP134" s="777">
        <v>15000000</v>
      </c>
      <c r="AQ134" s="777">
        <v>6788060</v>
      </c>
      <c r="AR134" s="777">
        <v>8211940</v>
      </c>
      <c r="AS134" s="777">
        <v>0</v>
      </c>
      <c r="AT134" s="777">
        <v>6788060</v>
      </c>
      <c r="AU134" s="777">
        <v>0</v>
      </c>
      <c r="AV134" s="777">
        <v>6788060</v>
      </c>
      <c r="AW134" s="777">
        <v>0</v>
      </c>
      <c r="AX134" s="777">
        <v>6788060</v>
      </c>
      <c r="AY134" s="777">
        <v>0</v>
      </c>
      <c r="AZ134" s="777">
        <v>6788060</v>
      </c>
      <c r="BA134" s="777">
        <v>0</v>
      </c>
      <c r="BB134" s="777">
        <v>0</v>
      </c>
    </row>
    <row r="135" spans="1:54" s="772" customFormat="1" ht="12.75" x14ac:dyDescent="0.2">
      <c r="A135" s="998"/>
      <c r="B135" s="1507" t="s">
        <v>361</v>
      </c>
      <c r="C135" s="1504"/>
      <c r="D135" s="999" t="s">
        <v>741</v>
      </c>
      <c r="E135" s="1507" t="s">
        <v>739</v>
      </c>
      <c r="F135" s="1504"/>
      <c r="G135" s="1507" t="s">
        <v>742</v>
      </c>
      <c r="H135" s="1507"/>
      <c r="I135" s="1507" t="s">
        <v>749</v>
      </c>
      <c r="J135" s="1504"/>
      <c r="K135" s="1504"/>
      <c r="L135" s="1507"/>
      <c r="M135" s="1504"/>
      <c r="N135" s="1504"/>
      <c r="O135" s="1507"/>
      <c r="P135" s="1504"/>
      <c r="Q135" s="1507"/>
      <c r="R135" s="1504"/>
      <c r="S135" s="1508" t="s">
        <v>750</v>
      </c>
      <c r="T135" s="1504"/>
      <c r="U135" s="1504"/>
      <c r="V135" s="1504"/>
      <c r="W135" s="1504"/>
      <c r="X135" s="1504"/>
      <c r="Y135" s="1504"/>
      <c r="Z135" s="1504"/>
      <c r="AA135" s="1507" t="s">
        <v>732</v>
      </c>
      <c r="AB135" s="1504"/>
      <c r="AC135" s="1504"/>
      <c r="AD135" s="1504"/>
      <c r="AE135" s="1504"/>
      <c r="AF135" s="1507" t="s">
        <v>733</v>
      </c>
      <c r="AG135" s="1504"/>
      <c r="AH135" s="1504"/>
      <c r="AI135" s="776" t="s">
        <v>417</v>
      </c>
      <c r="AJ135" s="1509" t="s">
        <v>734</v>
      </c>
      <c r="AK135" s="1504"/>
      <c r="AL135" s="1504"/>
      <c r="AM135" s="1504"/>
      <c r="AN135" s="1504"/>
      <c r="AO135" s="1504"/>
      <c r="AP135" s="777">
        <v>4295692</v>
      </c>
      <c r="AQ135" s="777">
        <v>4295692</v>
      </c>
      <c r="AR135" s="777">
        <v>0</v>
      </c>
      <c r="AS135" s="777">
        <v>0</v>
      </c>
      <c r="AT135" s="777">
        <v>4295692</v>
      </c>
      <c r="AU135" s="777">
        <v>0</v>
      </c>
      <c r="AV135" s="777">
        <v>3950783</v>
      </c>
      <c r="AW135" s="777">
        <v>344909</v>
      </c>
      <c r="AX135" s="777">
        <v>3950783</v>
      </c>
      <c r="AY135" s="777">
        <v>0</v>
      </c>
      <c r="AZ135" s="777">
        <v>3950783</v>
      </c>
      <c r="BA135" s="777">
        <v>0</v>
      </c>
      <c r="BB135" s="777">
        <v>0</v>
      </c>
    </row>
    <row r="136" spans="1:54" s="780" customFormat="1" ht="12.75" x14ac:dyDescent="0.2">
      <c r="A136" s="1004"/>
      <c r="B136" s="1536" t="s">
        <v>361</v>
      </c>
      <c r="C136" s="1537"/>
      <c r="D136" s="1003" t="s">
        <v>748</v>
      </c>
      <c r="E136" s="1536"/>
      <c r="F136" s="1537"/>
      <c r="G136" s="1536"/>
      <c r="H136" s="1536"/>
      <c r="I136" s="1536"/>
      <c r="J136" s="1537"/>
      <c r="K136" s="1537"/>
      <c r="L136" s="1536"/>
      <c r="M136" s="1537"/>
      <c r="N136" s="1537"/>
      <c r="O136" s="1536"/>
      <c r="P136" s="1537"/>
      <c r="Q136" s="1536"/>
      <c r="R136" s="1537"/>
      <c r="S136" s="1539" t="s">
        <v>60</v>
      </c>
      <c r="T136" s="1537"/>
      <c r="U136" s="1537"/>
      <c r="V136" s="1537"/>
      <c r="W136" s="1537"/>
      <c r="X136" s="1537"/>
      <c r="Y136" s="1537"/>
      <c r="Z136" s="1537"/>
      <c r="AA136" s="1536" t="s">
        <v>732</v>
      </c>
      <c r="AB136" s="1537"/>
      <c r="AC136" s="1537"/>
      <c r="AD136" s="1537"/>
      <c r="AE136" s="1537"/>
      <c r="AF136" s="1536" t="s">
        <v>733</v>
      </c>
      <c r="AG136" s="1537"/>
      <c r="AH136" s="1537"/>
      <c r="AI136" s="778" t="s">
        <v>417</v>
      </c>
      <c r="AJ136" s="1538" t="s">
        <v>734</v>
      </c>
      <c r="AK136" s="1537"/>
      <c r="AL136" s="1537"/>
      <c r="AM136" s="1537"/>
      <c r="AN136" s="1537"/>
      <c r="AO136" s="1537"/>
      <c r="AP136" s="779">
        <v>194456797449</v>
      </c>
      <c r="AQ136" s="779">
        <v>193970953716</v>
      </c>
      <c r="AR136" s="779">
        <v>485843733</v>
      </c>
      <c r="AS136" s="779">
        <v>0</v>
      </c>
      <c r="AT136" s="779">
        <v>163713801451</v>
      </c>
      <c r="AU136" s="779">
        <v>30257152265</v>
      </c>
      <c r="AV136" s="779">
        <v>146473187106</v>
      </c>
      <c r="AW136" s="779">
        <v>17240614345</v>
      </c>
      <c r="AX136" s="779">
        <v>144332870440</v>
      </c>
      <c r="AY136" s="779">
        <v>2140316666</v>
      </c>
      <c r="AZ136" s="779">
        <v>144332478040</v>
      </c>
      <c r="BA136" s="779">
        <v>392400</v>
      </c>
      <c r="BB136" s="779">
        <v>2133333</v>
      </c>
    </row>
    <row r="137" spans="1:54" s="780" customFormat="1" ht="12.75" x14ac:dyDescent="0.2">
      <c r="A137" s="1004"/>
      <c r="B137" s="1536" t="s">
        <v>361</v>
      </c>
      <c r="C137" s="1537"/>
      <c r="D137" s="1003" t="s">
        <v>748</v>
      </c>
      <c r="E137" s="1536"/>
      <c r="F137" s="1537"/>
      <c r="G137" s="1536"/>
      <c r="H137" s="1536"/>
      <c r="I137" s="1536"/>
      <c r="J137" s="1537"/>
      <c r="K137" s="1537"/>
      <c r="L137" s="1536"/>
      <c r="M137" s="1537"/>
      <c r="N137" s="1537"/>
      <c r="O137" s="1536"/>
      <c r="P137" s="1537"/>
      <c r="Q137" s="1536"/>
      <c r="R137" s="1537"/>
      <c r="S137" s="1539" t="s">
        <v>60</v>
      </c>
      <c r="T137" s="1537"/>
      <c r="U137" s="1537"/>
      <c r="V137" s="1537"/>
      <c r="W137" s="1537"/>
      <c r="X137" s="1537"/>
      <c r="Y137" s="1537"/>
      <c r="Z137" s="1537"/>
      <c r="AA137" s="1536" t="s">
        <v>732</v>
      </c>
      <c r="AB137" s="1537"/>
      <c r="AC137" s="1537"/>
      <c r="AD137" s="1537"/>
      <c r="AE137" s="1537"/>
      <c r="AF137" s="1536" t="s">
        <v>735</v>
      </c>
      <c r="AG137" s="1537"/>
      <c r="AH137" s="1537"/>
      <c r="AI137" s="778" t="s">
        <v>417</v>
      </c>
      <c r="AJ137" s="1538" t="s">
        <v>734</v>
      </c>
      <c r="AK137" s="1537"/>
      <c r="AL137" s="1537"/>
      <c r="AM137" s="1537"/>
      <c r="AN137" s="1537"/>
      <c r="AO137" s="1537"/>
      <c r="AP137" s="779">
        <v>129817132</v>
      </c>
      <c r="AQ137" s="779">
        <v>129817132</v>
      </c>
      <c r="AR137" s="779">
        <v>0</v>
      </c>
      <c r="AS137" s="779">
        <v>0</v>
      </c>
      <c r="AT137" s="779">
        <v>129817132</v>
      </c>
      <c r="AU137" s="779">
        <v>0</v>
      </c>
      <c r="AV137" s="779">
        <v>129817132</v>
      </c>
      <c r="AW137" s="779">
        <v>0</v>
      </c>
      <c r="AX137" s="779">
        <v>129817132</v>
      </c>
      <c r="AY137" s="779">
        <v>0</v>
      </c>
      <c r="AZ137" s="779">
        <v>129817132</v>
      </c>
      <c r="BA137" s="779">
        <v>0</v>
      </c>
      <c r="BB137" s="779">
        <v>0</v>
      </c>
    </row>
    <row r="138" spans="1:54" s="780" customFormat="1" ht="12.75" x14ac:dyDescent="0.2">
      <c r="A138" s="1004"/>
      <c r="B138" s="1536" t="s">
        <v>361</v>
      </c>
      <c r="C138" s="1537"/>
      <c r="D138" s="1003" t="s">
        <v>748</v>
      </c>
      <c r="E138" s="1536"/>
      <c r="F138" s="1537"/>
      <c r="G138" s="1536"/>
      <c r="H138" s="1536"/>
      <c r="I138" s="1536"/>
      <c r="J138" s="1537"/>
      <c r="K138" s="1537"/>
      <c r="L138" s="1536"/>
      <c r="M138" s="1537"/>
      <c r="N138" s="1537"/>
      <c r="O138" s="1536"/>
      <c r="P138" s="1537"/>
      <c r="Q138" s="1536"/>
      <c r="R138" s="1537"/>
      <c r="S138" s="1539" t="s">
        <v>60</v>
      </c>
      <c r="T138" s="1537"/>
      <c r="U138" s="1537"/>
      <c r="V138" s="1537"/>
      <c r="W138" s="1537"/>
      <c r="X138" s="1537"/>
      <c r="Y138" s="1537"/>
      <c r="Z138" s="1537"/>
      <c r="AA138" s="1536" t="s">
        <v>732</v>
      </c>
      <c r="AB138" s="1537"/>
      <c r="AC138" s="1537"/>
      <c r="AD138" s="1537"/>
      <c r="AE138" s="1537"/>
      <c r="AF138" s="1536" t="s">
        <v>735</v>
      </c>
      <c r="AG138" s="1537"/>
      <c r="AH138" s="1537"/>
      <c r="AI138" s="778" t="s">
        <v>433</v>
      </c>
      <c r="AJ138" s="1538" t="s">
        <v>736</v>
      </c>
      <c r="AK138" s="1537"/>
      <c r="AL138" s="1537"/>
      <c r="AM138" s="1537"/>
      <c r="AN138" s="1537"/>
      <c r="AO138" s="1537"/>
      <c r="AP138" s="779">
        <v>519000000</v>
      </c>
      <c r="AQ138" s="779">
        <v>519000000</v>
      </c>
      <c r="AR138" s="779">
        <v>0</v>
      </c>
      <c r="AS138" s="779">
        <v>0</v>
      </c>
      <c r="AT138" s="779">
        <v>519000000</v>
      </c>
      <c r="AU138" s="779">
        <v>0</v>
      </c>
      <c r="AV138" s="779">
        <v>519000000</v>
      </c>
      <c r="AW138" s="779">
        <v>0</v>
      </c>
      <c r="AX138" s="779">
        <v>519000000</v>
      </c>
      <c r="AY138" s="779">
        <v>0</v>
      </c>
      <c r="AZ138" s="779">
        <v>519000000</v>
      </c>
      <c r="BA138" s="779">
        <v>0</v>
      </c>
      <c r="BB138" s="779">
        <v>0</v>
      </c>
    </row>
    <row r="139" spans="1:54" s="780" customFormat="1" ht="12.75" x14ac:dyDescent="0.2">
      <c r="A139" s="1004"/>
      <c r="B139" s="1536" t="s">
        <v>361</v>
      </c>
      <c r="C139" s="1537"/>
      <c r="D139" s="1003" t="s">
        <v>748</v>
      </c>
      <c r="E139" s="1536"/>
      <c r="F139" s="1537"/>
      <c r="G139" s="1536"/>
      <c r="H139" s="1536"/>
      <c r="I139" s="1536"/>
      <c r="J139" s="1537"/>
      <c r="K139" s="1537"/>
      <c r="L139" s="1536"/>
      <c r="M139" s="1537"/>
      <c r="N139" s="1537"/>
      <c r="O139" s="1536"/>
      <c r="P139" s="1537"/>
      <c r="Q139" s="1536"/>
      <c r="R139" s="1537"/>
      <c r="S139" s="1539" t="s">
        <v>60</v>
      </c>
      <c r="T139" s="1537"/>
      <c r="U139" s="1537"/>
      <c r="V139" s="1537"/>
      <c r="W139" s="1537"/>
      <c r="X139" s="1537"/>
      <c r="Y139" s="1537"/>
      <c r="Z139" s="1537"/>
      <c r="AA139" s="1536" t="s">
        <v>732</v>
      </c>
      <c r="AB139" s="1537"/>
      <c r="AC139" s="1537"/>
      <c r="AD139" s="1537"/>
      <c r="AE139" s="1537"/>
      <c r="AF139" s="1536" t="s">
        <v>735</v>
      </c>
      <c r="AG139" s="1537"/>
      <c r="AH139" s="1537"/>
      <c r="AI139" s="778" t="s">
        <v>370</v>
      </c>
      <c r="AJ139" s="1538" t="s">
        <v>737</v>
      </c>
      <c r="AK139" s="1537"/>
      <c r="AL139" s="1537"/>
      <c r="AM139" s="1537"/>
      <c r="AN139" s="1537"/>
      <c r="AO139" s="1537"/>
      <c r="AP139" s="779">
        <v>64533630000</v>
      </c>
      <c r="AQ139" s="779">
        <v>42158446090</v>
      </c>
      <c r="AR139" s="779">
        <v>22375183910</v>
      </c>
      <c r="AS139" s="779">
        <v>0</v>
      </c>
      <c r="AT139" s="779">
        <v>12905326090</v>
      </c>
      <c r="AU139" s="779">
        <v>29253120000</v>
      </c>
      <c r="AV139" s="779">
        <v>12659783951.5</v>
      </c>
      <c r="AW139" s="779">
        <v>245542138.5</v>
      </c>
      <c r="AX139" s="779">
        <v>12585157018.5</v>
      </c>
      <c r="AY139" s="779">
        <v>74626933</v>
      </c>
      <c r="AZ139" s="779">
        <v>12585157018.5</v>
      </c>
      <c r="BA139" s="779">
        <v>0</v>
      </c>
      <c r="BB139" s="779">
        <v>0</v>
      </c>
    </row>
    <row r="140" spans="1:54" s="772" customFormat="1" ht="12.75" x14ac:dyDescent="0.2">
      <c r="A140" s="998"/>
      <c r="B140" s="1503" t="s">
        <v>361</v>
      </c>
      <c r="C140" s="1504"/>
      <c r="D140" s="997" t="s">
        <v>748</v>
      </c>
      <c r="E140" s="1503" t="s">
        <v>741</v>
      </c>
      <c r="F140" s="1504"/>
      <c r="G140" s="1503"/>
      <c r="H140" s="1503"/>
      <c r="I140" s="1503"/>
      <c r="J140" s="1504"/>
      <c r="K140" s="1504"/>
      <c r="L140" s="1503"/>
      <c r="M140" s="1504"/>
      <c r="N140" s="1504"/>
      <c r="O140" s="1503"/>
      <c r="P140" s="1504"/>
      <c r="Q140" s="1503"/>
      <c r="R140" s="1504"/>
      <c r="S140" s="1505" t="s">
        <v>772</v>
      </c>
      <c r="T140" s="1504"/>
      <c r="U140" s="1504"/>
      <c r="V140" s="1504"/>
      <c r="W140" s="1504"/>
      <c r="X140" s="1504"/>
      <c r="Y140" s="1504"/>
      <c r="Z140" s="1504"/>
      <c r="AA140" s="1503" t="s">
        <v>732</v>
      </c>
      <c r="AB140" s="1504"/>
      <c r="AC140" s="1504"/>
      <c r="AD140" s="1504"/>
      <c r="AE140" s="1504"/>
      <c r="AF140" s="1503" t="s">
        <v>733</v>
      </c>
      <c r="AG140" s="1504"/>
      <c r="AH140" s="1504"/>
      <c r="AI140" s="770" t="s">
        <v>417</v>
      </c>
      <c r="AJ140" s="1506" t="s">
        <v>734</v>
      </c>
      <c r="AK140" s="1504"/>
      <c r="AL140" s="1504"/>
      <c r="AM140" s="1504"/>
      <c r="AN140" s="1504"/>
      <c r="AO140" s="1504"/>
      <c r="AP140" s="771">
        <v>0</v>
      </c>
      <c r="AQ140" s="771">
        <v>0</v>
      </c>
      <c r="AR140" s="771">
        <v>0</v>
      </c>
      <c r="AS140" s="771">
        <v>0</v>
      </c>
      <c r="AT140" s="771">
        <v>0</v>
      </c>
      <c r="AU140" s="771">
        <v>0</v>
      </c>
      <c r="AV140" s="771">
        <v>0</v>
      </c>
      <c r="AW140" s="771">
        <v>0</v>
      </c>
      <c r="AX140" s="771">
        <v>0</v>
      </c>
      <c r="AY140" s="771">
        <v>0</v>
      </c>
      <c r="AZ140" s="771">
        <v>0</v>
      </c>
      <c r="BA140" s="771">
        <v>0</v>
      </c>
      <c r="BB140" s="771">
        <v>0</v>
      </c>
    </row>
    <row r="141" spans="1:54" s="772" customFormat="1" ht="12.75" x14ac:dyDescent="0.2">
      <c r="A141" s="998"/>
      <c r="B141" s="1503" t="s">
        <v>361</v>
      </c>
      <c r="C141" s="1504"/>
      <c r="D141" s="997" t="s">
        <v>748</v>
      </c>
      <c r="E141" s="1503" t="s">
        <v>741</v>
      </c>
      <c r="F141" s="1504"/>
      <c r="G141" s="1503"/>
      <c r="H141" s="1503"/>
      <c r="I141" s="1503"/>
      <c r="J141" s="1504"/>
      <c r="K141" s="1504"/>
      <c r="L141" s="1503"/>
      <c r="M141" s="1504"/>
      <c r="N141" s="1504"/>
      <c r="O141" s="1503"/>
      <c r="P141" s="1504"/>
      <c r="Q141" s="1503"/>
      <c r="R141" s="1504"/>
      <c r="S141" s="1505" t="s">
        <v>772</v>
      </c>
      <c r="T141" s="1504"/>
      <c r="U141" s="1504"/>
      <c r="V141" s="1504"/>
      <c r="W141" s="1504"/>
      <c r="X141" s="1504"/>
      <c r="Y141" s="1504"/>
      <c r="Z141" s="1504"/>
      <c r="AA141" s="1503" t="s">
        <v>732</v>
      </c>
      <c r="AB141" s="1504"/>
      <c r="AC141" s="1504"/>
      <c r="AD141" s="1504"/>
      <c r="AE141" s="1504"/>
      <c r="AF141" s="1503" t="s">
        <v>735</v>
      </c>
      <c r="AG141" s="1504"/>
      <c r="AH141" s="1504"/>
      <c r="AI141" s="770" t="s">
        <v>417</v>
      </c>
      <c r="AJ141" s="1506" t="s">
        <v>734</v>
      </c>
      <c r="AK141" s="1504"/>
      <c r="AL141" s="1504"/>
      <c r="AM141" s="1504"/>
      <c r="AN141" s="1504"/>
      <c r="AO141" s="1504"/>
      <c r="AP141" s="771">
        <v>129817132</v>
      </c>
      <c r="AQ141" s="771">
        <v>129817132</v>
      </c>
      <c r="AR141" s="771">
        <v>0</v>
      </c>
      <c r="AS141" s="771">
        <v>0</v>
      </c>
      <c r="AT141" s="771">
        <v>129817132</v>
      </c>
      <c r="AU141" s="771">
        <v>0</v>
      </c>
      <c r="AV141" s="771">
        <v>129817132</v>
      </c>
      <c r="AW141" s="771">
        <v>0</v>
      </c>
      <c r="AX141" s="771">
        <v>129817132</v>
      </c>
      <c r="AY141" s="771">
        <v>0</v>
      </c>
      <c r="AZ141" s="771">
        <v>129817132</v>
      </c>
      <c r="BA141" s="771">
        <v>0</v>
      </c>
      <c r="BB141" s="771">
        <v>0</v>
      </c>
    </row>
    <row r="142" spans="1:54" s="772" customFormat="1" ht="12.75" x14ac:dyDescent="0.2">
      <c r="A142" s="998"/>
      <c r="B142" s="1503" t="s">
        <v>361</v>
      </c>
      <c r="C142" s="1504"/>
      <c r="D142" s="997" t="s">
        <v>748</v>
      </c>
      <c r="E142" s="1503" t="s">
        <v>741</v>
      </c>
      <c r="F142" s="1504"/>
      <c r="G142" s="1503"/>
      <c r="H142" s="1503"/>
      <c r="I142" s="1503"/>
      <c r="J142" s="1504"/>
      <c r="K142" s="1504"/>
      <c r="L142" s="1503"/>
      <c r="M142" s="1504"/>
      <c r="N142" s="1504"/>
      <c r="O142" s="1503"/>
      <c r="P142" s="1504"/>
      <c r="Q142" s="1503"/>
      <c r="R142" s="1504"/>
      <c r="S142" s="1505" t="s">
        <v>772</v>
      </c>
      <c r="T142" s="1504"/>
      <c r="U142" s="1504"/>
      <c r="V142" s="1504"/>
      <c r="W142" s="1504"/>
      <c r="X142" s="1504"/>
      <c r="Y142" s="1504"/>
      <c r="Z142" s="1504"/>
      <c r="AA142" s="1503" t="s">
        <v>732</v>
      </c>
      <c r="AB142" s="1504"/>
      <c r="AC142" s="1504"/>
      <c r="AD142" s="1504"/>
      <c r="AE142" s="1504"/>
      <c r="AF142" s="1503" t="s">
        <v>735</v>
      </c>
      <c r="AG142" s="1504"/>
      <c r="AH142" s="1504"/>
      <c r="AI142" s="770" t="s">
        <v>433</v>
      </c>
      <c r="AJ142" s="1506" t="s">
        <v>736</v>
      </c>
      <c r="AK142" s="1504"/>
      <c r="AL142" s="1504"/>
      <c r="AM142" s="1504"/>
      <c r="AN142" s="1504"/>
      <c r="AO142" s="1504"/>
      <c r="AP142" s="771">
        <v>519000000</v>
      </c>
      <c r="AQ142" s="771">
        <v>519000000</v>
      </c>
      <c r="AR142" s="771">
        <v>0</v>
      </c>
      <c r="AS142" s="771">
        <v>0</v>
      </c>
      <c r="AT142" s="771">
        <v>519000000</v>
      </c>
      <c r="AU142" s="771">
        <v>0</v>
      </c>
      <c r="AV142" s="771">
        <v>519000000</v>
      </c>
      <c r="AW142" s="771">
        <v>0</v>
      </c>
      <c r="AX142" s="771">
        <v>519000000</v>
      </c>
      <c r="AY142" s="771">
        <v>0</v>
      </c>
      <c r="AZ142" s="771">
        <v>519000000</v>
      </c>
      <c r="BA142" s="771">
        <v>0</v>
      </c>
      <c r="BB142" s="771">
        <v>0</v>
      </c>
    </row>
    <row r="143" spans="1:54" s="772" customFormat="1" ht="12.75" x14ac:dyDescent="0.2">
      <c r="A143" s="998"/>
      <c r="B143" s="1503" t="s">
        <v>361</v>
      </c>
      <c r="C143" s="1504"/>
      <c r="D143" s="997" t="s">
        <v>748</v>
      </c>
      <c r="E143" s="1503" t="s">
        <v>741</v>
      </c>
      <c r="F143" s="1504"/>
      <c r="G143" s="1503" t="s">
        <v>738</v>
      </c>
      <c r="H143" s="1503"/>
      <c r="I143" s="1503"/>
      <c r="J143" s="1504"/>
      <c r="K143" s="1504"/>
      <c r="L143" s="1503"/>
      <c r="M143" s="1504"/>
      <c r="N143" s="1504"/>
      <c r="O143" s="1503"/>
      <c r="P143" s="1504"/>
      <c r="Q143" s="1503"/>
      <c r="R143" s="1504"/>
      <c r="S143" s="1505" t="s">
        <v>773</v>
      </c>
      <c r="T143" s="1504"/>
      <c r="U143" s="1504"/>
      <c r="V143" s="1504"/>
      <c r="W143" s="1504"/>
      <c r="X143" s="1504"/>
      <c r="Y143" s="1504"/>
      <c r="Z143" s="1504"/>
      <c r="AA143" s="1503" t="s">
        <v>732</v>
      </c>
      <c r="AB143" s="1504"/>
      <c r="AC143" s="1504"/>
      <c r="AD143" s="1504"/>
      <c r="AE143" s="1504"/>
      <c r="AF143" s="1503" t="s">
        <v>733</v>
      </c>
      <c r="AG143" s="1504"/>
      <c r="AH143" s="1504"/>
      <c r="AI143" s="770" t="s">
        <v>417</v>
      </c>
      <c r="AJ143" s="1506" t="s">
        <v>734</v>
      </c>
      <c r="AK143" s="1504"/>
      <c r="AL143" s="1504"/>
      <c r="AM143" s="1504"/>
      <c r="AN143" s="1504"/>
      <c r="AO143" s="1504"/>
      <c r="AP143" s="771">
        <v>0</v>
      </c>
      <c r="AQ143" s="771">
        <v>0</v>
      </c>
      <c r="AR143" s="771">
        <v>0</v>
      </c>
      <c r="AS143" s="771">
        <v>0</v>
      </c>
      <c r="AT143" s="771">
        <v>0</v>
      </c>
      <c r="AU143" s="771">
        <v>0</v>
      </c>
      <c r="AV143" s="771">
        <v>0</v>
      </c>
      <c r="AW143" s="771">
        <v>0</v>
      </c>
      <c r="AX143" s="771">
        <v>0</v>
      </c>
      <c r="AY143" s="771">
        <v>0</v>
      </c>
      <c r="AZ143" s="771">
        <v>0</v>
      </c>
      <c r="BA143" s="771">
        <v>0</v>
      </c>
      <c r="BB143" s="771">
        <v>0</v>
      </c>
    </row>
    <row r="144" spans="1:54" s="772" customFormat="1" ht="12.75" x14ac:dyDescent="0.2">
      <c r="A144" s="998"/>
      <c r="B144" s="1503" t="s">
        <v>361</v>
      </c>
      <c r="C144" s="1504"/>
      <c r="D144" s="997" t="s">
        <v>748</v>
      </c>
      <c r="E144" s="1503" t="s">
        <v>741</v>
      </c>
      <c r="F144" s="1504"/>
      <c r="G144" s="1503" t="s">
        <v>738</v>
      </c>
      <c r="H144" s="1503"/>
      <c r="I144" s="1503"/>
      <c r="J144" s="1504"/>
      <c r="K144" s="1504"/>
      <c r="L144" s="1503"/>
      <c r="M144" s="1504"/>
      <c r="N144" s="1504"/>
      <c r="O144" s="1503"/>
      <c r="P144" s="1504"/>
      <c r="Q144" s="1503"/>
      <c r="R144" s="1504"/>
      <c r="S144" s="1505" t="s">
        <v>773</v>
      </c>
      <c r="T144" s="1504"/>
      <c r="U144" s="1504"/>
      <c r="V144" s="1504"/>
      <c r="W144" s="1504"/>
      <c r="X144" s="1504"/>
      <c r="Y144" s="1504"/>
      <c r="Z144" s="1504"/>
      <c r="AA144" s="1503" t="s">
        <v>732</v>
      </c>
      <c r="AB144" s="1504"/>
      <c r="AC144" s="1504"/>
      <c r="AD144" s="1504"/>
      <c r="AE144" s="1504"/>
      <c r="AF144" s="1503" t="s">
        <v>735</v>
      </c>
      <c r="AG144" s="1504"/>
      <c r="AH144" s="1504"/>
      <c r="AI144" s="770" t="s">
        <v>417</v>
      </c>
      <c r="AJ144" s="1506" t="s">
        <v>734</v>
      </c>
      <c r="AK144" s="1504"/>
      <c r="AL144" s="1504"/>
      <c r="AM144" s="1504"/>
      <c r="AN144" s="1504"/>
      <c r="AO144" s="1504"/>
      <c r="AP144" s="771">
        <v>129817132</v>
      </c>
      <c r="AQ144" s="771">
        <v>129817132</v>
      </c>
      <c r="AR144" s="771">
        <v>0</v>
      </c>
      <c r="AS144" s="771">
        <v>0</v>
      </c>
      <c r="AT144" s="771">
        <v>129817132</v>
      </c>
      <c r="AU144" s="771">
        <v>0</v>
      </c>
      <c r="AV144" s="771">
        <v>129817132</v>
      </c>
      <c r="AW144" s="771">
        <v>0</v>
      </c>
      <c r="AX144" s="771">
        <v>129817132</v>
      </c>
      <c r="AY144" s="771">
        <v>0</v>
      </c>
      <c r="AZ144" s="771">
        <v>129817132</v>
      </c>
      <c r="BA144" s="771">
        <v>0</v>
      </c>
      <c r="BB144" s="771">
        <v>0</v>
      </c>
    </row>
    <row r="145" spans="1:54" s="772" customFormat="1" ht="12.75" x14ac:dyDescent="0.2">
      <c r="A145" s="998"/>
      <c r="B145" s="1503" t="s">
        <v>361</v>
      </c>
      <c r="C145" s="1504"/>
      <c r="D145" s="997" t="s">
        <v>748</v>
      </c>
      <c r="E145" s="1503" t="s">
        <v>741</v>
      </c>
      <c r="F145" s="1504"/>
      <c r="G145" s="1503" t="s">
        <v>738</v>
      </c>
      <c r="H145" s="1503"/>
      <c r="I145" s="1503"/>
      <c r="J145" s="1504"/>
      <c r="K145" s="1504"/>
      <c r="L145" s="1503"/>
      <c r="M145" s="1504"/>
      <c r="N145" s="1504"/>
      <c r="O145" s="1503"/>
      <c r="P145" s="1504"/>
      <c r="Q145" s="1503"/>
      <c r="R145" s="1504"/>
      <c r="S145" s="1505" t="s">
        <v>773</v>
      </c>
      <c r="T145" s="1504"/>
      <c r="U145" s="1504"/>
      <c r="V145" s="1504"/>
      <c r="W145" s="1504"/>
      <c r="X145" s="1504"/>
      <c r="Y145" s="1504"/>
      <c r="Z145" s="1504"/>
      <c r="AA145" s="1503" t="s">
        <v>732</v>
      </c>
      <c r="AB145" s="1504"/>
      <c r="AC145" s="1504"/>
      <c r="AD145" s="1504"/>
      <c r="AE145" s="1504"/>
      <c r="AF145" s="1503" t="s">
        <v>735</v>
      </c>
      <c r="AG145" s="1504"/>
      <c r="AH145" s="1504"/>
      <c r="AI145" s="770" t="s">
        <v>433</v>
      </c>
      <c r="AJ145" s="1506" t="s">
        <v>736</v>
      </c>
      <c r="AK145" s="1504"/>
      <c r="AL145" s="1504"/>
      <c r="AM145" s="1504"/>
      <c r="AN145" s="1504"/>
      <c r="AO145" s="1504"/>
      <c r="AP145" s="771">
        <v>519000000</v>
      </c>
      <c r="AQ145" s="771">
        <v>519000000</v>
      </c>
      <c r="AR145" s="771">
        <v>0</v>
      </c>
      <c r="AS145" s="771">
        <v>0</v>
      </c>
      <c r="AT145" s="771">
        <v>519000000</v>
      </c>
      <c r="AU145" s="771">
        <v>0</v>
      </c>
      <c r="AV145" s="771">
        <v>519000000</v>
      </c>
      <c r="AW145" s="771">
        <v>0</v>
      </c>
      <c r="AX145" s="771">
        <v>519000000</v>
      </c>
      <c r="AY145" s="771">
        <v>0</v>
      </c>
      <c r="AZ145" s="771">
        <v>519000000</v>
      </c>
      <c r="BA145" s="771">
        <v>0</v>
      </c>
      <c r="BB145" s="771">
        <v>0</v>
      </c>
    </row>
    <row r="146" spans="1:54" s="772" customFormat="1" ht="12.75" x14ac:dyDescent="0.2">
      <c r="A146" s="998"/>
      <c r="B146" s="1507" t="s">
        <v>361</v>
      </c>
      <c r="C146" s="1504"/>
      <c r="D146" s="999" t="s">
        <v>748</v>
      </c>
      <c r="E146" s="1507" t="s">
        <v>741</v>
      </c>
      <c r="F146" s="1504"/>
      <c r="G146" s="1507" t="s">
        <v>738</v>
      </c>
      <c r="H146" s="1507"/>
      <c r="I146" s="1507" t="s">
        <v>738</v>
      </c>
      <c r="J146" s="1504"/>
      <c r="K146" s="1504"/>
      <c r="L146" s="1507"/>
      <c r="M146" s="1504"/>
      <c r="N146" s="1504"/>
      <c r="O146" s="1507"/>
      <c r="P146" s="1504"/>
      <c r="Q146" s="1507"/>
      <c r="R146" s="1504"/>
      <c r="S146" s="1508" t="s">
        <v>445</v>
      </c>
      <c r="T146" s="1504"/>
      <c r="U146" s="1504"/>
      <c r="V146" s="1504"/>
      <c r="W146" s="1504"/>
      <c r="X146" s="1504"/>
      <c r="Y146" s="1504"/>
      <c r="Z146" s="1504"/>
      <c r="AA146" s="1507" t="s">
        <v>732</v>
      </c>
      <c r="AB146" s="1504"/>
      <c r="AC146" s="1504"/>
      <c r="AD146" s="1504"/>
      <c r="AE146" s="1504"/>
      <c r="AF146" s="1507" t="s">
        <v>733</v>
      </c>
      <c r="AG146" s="1504"/>
      <c r="AH146" s="1504"/>
      <c r="AI146" s="776" t="s">
        <v>417</v>
      </c>
      <c r="AJ146" s="1509" t="s">
        <v>734</v>
      </c>
      <c r="AK146" s="1504"/>
      <c r="AL146" s="1504"/>
      <c r="AM146" s="1504"/>
      <c r="AN146" s="1504"/>
      <c r="AO146" s="1504"/>
      <c r="AP146" s="777">
        <v>0</v>
      </c>
      <c r="AQ146" s="777">
        <v>0</v>
      </c>
      <c r="AR146" s="777">
        <v>0</v>
      </c>
      <c r="AS146" s="777">
        <v>0</v>
      </c>
      <c r="AT146" s="777">
        <v>0</v>
      </c>
      <c r="AU146" s="777">
        <v>0</v>
      </c>
      <c r="AV146" s="777">
        <v>0</v>
      </c>
      <c r="AW146" s="777">
        <v>0</v>
      </c>
      <c r="AX146" s="777">
        <v>0</v>
      </c>
      <c r="AY146" s="777">
        <v>0</v>
      </c>
      <c r="AZ146" s="777">
        <v>0</v>
      </c>
      <c r="BA146" s="777">
        <v>0</v>
      </c>
      <c r="BB146" s="777">
        <v>0</v>
      </c>
    </row>
    <row r="147" spans="1:54" s="772" customFormat="1" ht="12.75" x14ac:dyDescent="0.2">
      <c r="A147" s="998"/>
      <c r="B147" s="1507" t="s">
        <v>361</v>
      </c>
      <c r="C147" s="1504"/>
      <c r="D147" s="999" t="s">
        <v>748</v>
      </c>
      <c r="E147" s="1507" t="s">
        <v>741</v>
      </c>
      <c r="F147" s="1504"/>
      <c r="G147" s="1507" t="s">
        <v>738</v>
      </c>
      <c r="H147" s="1507"/>
      <c r="I147" s="1507" t="s">
        <v>738</v>
      </c>
      <c r="J147" s="1504"/>
      <c r="K147" s="1504"/>
      <c r="L147" s="1507"/>
      <c r="M147" s="1504"/>
      <c r="N147" s="1504"/>
      <c r="O147" s="1507"/>
      <c r="P147" s="1504"/>
      <c r="Q147" s="1507"/>
      <c r="R147" s="1504"/>
      <c r="S147" s="1508" t="s">
        <v>445</v>
      </c>
      <c r="T147" s="1504"/>
      <c r="U147" s="1504"/>
      <c r="V147" s="1504"/>
      <c r="W147" s="1504"/>
      <c r="X147" s="1504"/>
      <c r="Y147" s="1504"/>
      <c r="Z147" s="1504"/>
      <c r="AA147" s="1507" t="s">
        <v>732</v>
      </c>
      <c r="AB147" s="1504"/>
      <c r="AC147" s="1504"/>
      <c r="AD147" s="1504"/>
      <c r="AE147" s="1504"/>
      <c r="AF147" s="1507" t="s">
        <v>735</v>
      </c>
      <c r="AG147" s="1504"/>
      <c r="AH147" s="1504"/>
      <c r="AI147" s="776" t="s">
        <v>417</v>
      </c>
      <c r="AJ147" s="1509" t="s">
        <v>734</v>
      </c>
      <c r="AK147" s="1504"/>
      <c r="AL147" s="1504"/>
      <c r="AM147" s="1504"/>
      <c r="AN147" s="1504"/>
      <c r="AO147" s="1504"/>
      <c r="AP147" s="777">
        <v>129817132</v>
      </c>
      <c r="AQ147" s="777">
        <v>129817132</v>
      </c>
      <c r="AR147" s="777">
        <v>0</v>
      </c>
      <c r="AS147" s="777">
        <v>0</v>
      </c>
      <c r="AT147" s="777">
        <v>129817132</v>
      </c>
      <c r="AU147" s="777">
        <v>0</v>
      </c>
      <c r="AV147" s="777">
        <v>129817132</v>
      </c>
      <c r="AW147" s="777">
        <v>0</v>
      </c>
      <c r="AX147" s="777">
        <v>129817132</v>
      </c>
      <c r="AY147" s="777">
        <v>0</v>
      </c>
      <c r="AZ147" s="777">
        <v>129817132</v>
      </c>
      <c r="BA147" s="777">
        <v>0</v>
      </c>
      <c r="BB147" s="777">
        <v>0</v>
      </c>
    </row>
    <row r="148" spans="1:54" s="772" customFormat="1" ht="12.75" x14ac:dyDescent="0.2">
      <c r="A148" s="998"/>
      <c r="B148" s="1507" t="s">
        <v>361</v>
      </c>
      <c r="C148" s="1504"/>
      <c r="D148" s="999" t="s">
        <v>748</v>
      </c>
      <c r="E148" s="1507" t="s">
        <v>741</v>
      </c>
      <c r="F148" s="1504"/>
      <c r="G148" s="1507" t="s">
        <v>738</v>
      </c>
      <c r="H148" s="1507"/>
      <c r="I148" s="1507" t="s">
        <v>738</v>
      </c>
      <c r="J148" s="1504"/>
      <c r="K148" s="1504"/>
      <c r="L148" s="1507"/>
      <c r="M148" s="1504"/>
      <c r="N148" s="1504"/>
      <c r="O148" s="1507"/>
      <c r="P148" s="1504"/>
      <c r="Q148" s="1507"/>
      <c r="R148" s="1504"/>
      <c r="S148" s="1508" t="s">
        <v>445</v>
      </c>
      <c r="T148" s="1504"/>
      <c r="U148" s="1504"/>
      <c r="V148" s="1504"/>
      <c r="W148" s="1504"/>
      <c r="X148" s="1504"/>
      <c r="Y148" s="1504"/>
      <c r="Z148" s="1504"/>
      <c r="AA148" s="1507" t="s">
        <v>732</v>
      </c>
      <c r="AB148" s="1504"/>
      <c r="AC148" s="1504"/>
      <c r="AD148" s="1504"/>
      <c r="AE148" s="1504"/>
      <c r="AF148" s="1507" t="s">
        <v>735</v>
      </c>
      <c r="AG148" s="1504"/>
      <c r="AH148" s="1504"/>
      <c r="AI148" s="776" t="s">
        <v>433</v>
      </c>
      <c r="AJ148" s="1509" t="s">
        <v>736</v>
      </c>
      <c r="AK148" s="1504"/>
      <c r="AL148" s="1504"/>
      <c r="AM148" s="1504"/>
      <c r="AN148" s="1504"/>
      <c r="AO148" s="1504"/>
      <c r="AP148" s="777">
        <v>519000000</v>
      </c>
      <c r="AQ148" s="777">
        <v>519000000</v>
      </c>
      <c r="AR148" s="777">
        <v>0</v>
      </c>
      <c r="AS148" s="777">
        <v>0</v>
      </c>
      <c r="AT148" s="777">
        <v>519000000</v>
      </c>
      <c r="AU148" s="777">
        <v>0</v>
      </c>
      <c r="AV148" s="777">
        <v>519000000</v>
      </c>
      <c r="AW148" s="777">
        <v>0</v>
      </c>
      <c r="AX148" s="777">
        <v>519000000</v>
      </c>
      <c r="AY148" s="777">
        <v>0</v>
      </c>
      <c r="AZ148" s="777">
        <v>519000000</v>
      </c>
      <c r="BA148" s="777">
        <v>0</v>
      </c>
      <c r="BB148" s="777">
        <v>0</v>
      </c>
    </row>
    <row r="149" spans="1:54" s="772" customFormat="1" ht="12.75" x14ac:dyDescent="0.2">
      <c r="A149" s="998"/>
      <c r="B149" s="1503" t="s">
        <v>361</v>
      </c>
      <c r="C149" s="1504"/>
      <c r="D149" s="997" t="s">
        <v>748</v>
      </c>
      <c r="E149" s="1503" t="s">
        <v>743</v>
      </c>
      <c r="F149" s="1504"/>
      <c r="G149" s="1503"/>
      <c r="H149" s="1503"/>
      <c r="I149" s="1503"/>
      <c r="J149" s="1504"/>
      <c r="K149" s="1504"/>
      <c r="L149" s="1503"/>
      <c r="M149" s="1504"/>
      <c r="N149" s="1504"/>
      <c r="O149" s="1503"/>
      <c r="P149" s="1504"/>
      <c r="Q149" s="1503"/>
      <c r="R149" s="1504"/>
      <c r="S149" s="1505" t="s">
        <v>774</v>
      </c>
      <c r="T149" s="1504"/>
      <c r="U149" s="1504"/>
      <c r="V149" s="1504"/>
      <c r="W149" s="1504"/>
      <c r="X149" s="1504"/>
      <c r="Y149" s="1504"/>
      <c r="Z149" s="1504"/>
      <c r="AA149" s="1503" t="s">
        <v>732</v>
      </c>
      <c r="AB149" s="1504"/>
      <c r="AC149" s="1504"/>
      <c r="AD149" s="1504"/>
      <c r="AE149" s="1504"/>
      <c r="AF149" s="1503" t="s">
        <v>733</v>
      </c>
      <c r="AG149" s="1504"/>
      <c r="AH149" s="1504"/>
      <c r="AI149" s="770" t="s">
        <v>417</v>
      </c>
      <c r="AJ149" s="1506" t="s">
        <v>734</v>
      </c>
      <c r="AK149" s="1504"/>
      <c r="AL149" s="1504"/>
      <c r="AM149" s="1504"/>
      <c r="AN149" s="1504"/>
      <c r="AO149" s="1504"/>
      <c r="AP149" s="771">
        <v>6200000</v>
      </c>
      <c r="AQ149" s="771">
        <v>0</v>
      </c>
      <c r="AR149" s="771">
        <v>6200000</v>
      </c>
      <c r="AS149" s="771">
        <v>0</v>
      </c>
      <c r="AT149" s="771">
        <v>0</v>
      </c>
      <c r="AU149" s="771">
        <v>0</v>
      </c>
      <c r="AV149" s="771">
        <v>0</v>
      </c>
      <c r="AW149" s="771">
        <v>0</v>
      </c>
      <c r="AX149" s="771">
        <v>0</v>
      </c>
      <c r="AY149" s="771">
        <v>0</v>
      </c>
      <c r="AZ149" s="771">
        <v>0</v>
      </c>
      <c r="BA149" s="771">
        <v>0</v>
      </c>
      <c r="BB149" s="771">
        <v>0</v>
      </c>
    </row>
    <row r="150" spans="1:54" s="772" customFormat="1" ht="12.75" x14ac:dyDescent="0.2">
      <c r="A150" s="998"/>
      <c r="B150" s="1503" t="s">
        <v>361</v>
      </c>
      <c r="C150" s="1504"/>
      <c r="D150" s="997" t="s">
        <v>748</v>
      </c>
      <c r="E150" s="1503" t="s">
        <v>743</v>
      </c>
      <c r="F150" s="1504"/>
      <c r="G150" s="1503" t="s">
        <v>748</v>
      </c>
      <c r="H150" s="1503"/>
      <c r="I150" s="1503"/>
      <c r="J150" s="1504"/>
      <c r="K150" s="1504"/>
      <c r="L150" s="1503"/>
      <c r="M150" s="1504"/>
      <c r="N150" s="1504"/>
      <c r="O150" s="1503"/>
      <c r="P150" s="1504"/>
      <c r="Q150" s="1503"/>
      <c r="R150" s="1504"/>
      <c r="S150" s="1505" t="s">
        <v>775</v>
      </c>
      <c r="T150" s="1504"/>
      <c r="U150" s="1504"/>
      <c r="V150" s="1504"/>
      <c r="W150" s="1504"/>
      <c r="X150" s="1504"/>
      <c r="Y150" s="1504"/>
      <c r="Z150" s="1504"/>
      <c r="AA150" s="1503" t="s">
        <v>732</v>
      </c>
      <c r="AB150" s="1504"/>
      <c r="AC150" s="1504"/>
      <c r="AD150" s="1504"/>
      <c r="AE150" s="1504"/>
      <c r="AF150" s="1503" t="s">
        <v>733</v>
      </c>
      <c r="AG150" s="1504"/>
      <c r="AH150" s="1504"/>
      <c r="AI150" s="770" t="s">
        <v>417</v>
      </c>
      <c r="AJ150" s="1506" t="s">
        <v>734</v>
      </c>
      <c r="AK150" s="1504"/>
      <c r="AL150" s="1504"/>
      <c r="AM150" s="1504"/>
      <c r="AN150" s="1504"/>
      <c r="AO150" s="1504"/>
      <c r="AP150" s="771">
        <v>6200000</v>
      </c>
      <c r="AQ150" s="771">
        <v>0</v>
      </c>
      <c r="AR150" s="771">
        <v>6200000</v>
      </c>
      <c r="AS150" s="771">
        <v>0</v>
      </c>
      <c r="AT150" s="771">
        <v>0</v>
      </c>
      <c r="AU150" s="771">
        <v>0</v>
      </c>
      <c r="AV150" s="771">
        <v>0</v>
      </c>
      <c r="AW150" s="771">
        <v>0</v>
      </c>
      <c r="AX150" s="771">
        <v>0</v>
      </c>
      <c r="AY150" s="771">
        <v>0</v>
      </c>
      <c r="AZ150" s="771">
        <v>0</v>
      </c>
      <c r="BA150" s="771">
        <v>0</v>
      </c>
      <c r="BB150" s="771">
        <v>0</v>
      </c>
    </row>
    <row r="151" spans="1:54" s="772" customFormat="1" ht="12.75" x14ac:dyDescent="0.2">
      <c r="A151" s="998"/>
      <c r="B151" s="1507" t="s">
        <v>361</v>
      </c>
      <c r="C151" s="1504"/>
      <c r="D151" s="999" t="s">
        <v>748</v>
      </c>
      <c r="E151" s="1507" t="s">
        <v>743</v>
      </c>
      <c r="F151" s="1504"/>
      <c r="G151" s="1507" t="s">
        <v>748</v>
      </c>
      <c r="H151" s="1507"/>
      <c r="I151" s="1507" t="s">
        <v>776</v>
      </c>
      <c r="J151" s="1504"/>
      <c r="K151" s="1504"/>
      <c r="L151" s="1507"/>
      <c r="M151" s="1504"/>
      <c r="N151" s="1504"/>
      <c r="O151" s="1507"/>
      <c r="P151" s="1504"/>
      <c r="Q151" s="1507"/>
      <c r="R151" s="1504"/>
      <c r="S151" s="1508" t="s">
        <v>446</v>
      </c>
      <c r="T151" s="1504"/>
      <c r="U151" s="1504"/>
      <c r="V151" s="1504"/>
      <c r="W151" s="1504"/>
      <c r="X151" s="1504"/>
      <c r="Y151" s="1504"/>
      <c r="Z151" s="1504"/>
      <c r="AA151" s="1507" t="s">
        <v>732</v>
      </c>
      <c r="AB151" s="1504"/>
      <c r="AC151" s="1504"/>
      <c r="AD151" s="1504"/>
      <c r="AE151" s="1504"/>
      <c r="AF151" s="1507" t="s">
        <v>733</v>
      </c>
      <c r="AG151" s="1504"/>
      <c r="AH151" s="1504"/>
      <c r="AI151" s="776" t="s">
        <v>417</v>
      </c>
      <c r="AJ151" s="1509" t="s">
        <v>734</v>
      </c>
      <c r="AK151" s="1504"/>
      <c r="AL151" s="1504"/>
      <c r="AM151" s="1504"/>
      <c r="AN151" s="1504"/>
      <c r="AO151" s="1504"/>
      <c r="AP151" s="777">
        <v>6200000</v>
      </c>
      <c r="AQ151" s="777">
        <v>0</v>
      </c>
      <c r="AR151" s="777">
        <v>6200000</v>
      </c>
      <c r="AS151" s="777">
        <v>0</v>
      </c>
      <c r="AT151" s="777">
        <v>0</v>
      </c>
      <c r="AU151" s="777">
        <v>0</v>
      </c>
      <c r="AV151" s="777">
        <v>0</v>
      </c>
      <c r="AW151" s="777">
        <v>0</v>
      </c>
      <c r="AX151" s="777">
        <v>0</v>
      </c>
      <c r="AY151" s="777">
        <v>0</v>
      </c>
      <c r="AZ151" s="777">
        <v>0</v>
      </c>
      <c r="BA151" s="777">
        <v>0</v>
      </c>
      <c r="BB151" s="777">
        <v>0</v>
      </c>
    </row>
    <row r="152" spans="1:54" s="772" customFormat="1" ht="12.75" x14ac:dyDescent="0.2">
      <c r="A152" s="998"/>
      <c r="B152" s="1503" t="s">
        <v>361</v>
      </c>
      <c r="C152" s="1504"/>
      <c r="D152" s="997" t="s">
        <v>748</v>
      </c>
      <c r="E152" s="1503" t="s">
        <v>753</v>
      </c>
      <c r="F152" s="1504"/>
      <c r="G152" s="1503"/>
      <c r="H152" s="1503"/>
      <c r="I152" s="1503"/>
      <c r="J152" s="1504"/>
      <c r="K152" s="1504"/>
      <c r="L152" s="1503"/>
      <c r="M152" s="1504"/>
      <c r="N152" s="1504"/>
      <c r="O152" s="1503"/>
      <c r="P152" s="1504"/>
      <c r="Q152" s="1503"/>
      <c r="R152" s="1504"/>
      <c r="S152" s="1505" t="s">
        <v>777</v>
      </c>
      <c r="T152" s="1504"/>
      <c r="U152" s="1504"/>
      <c r="V152" s="1504"/>
      <c r="W152" s="1504"/>
      <c r="X152" s="1504"/>
      <c r="Y152" s="1504"/>
      <c r="Z152" s="1504"/>
      <c r="AA152" s="1503" t="s">
        <v>732</v>
      </c>
      <c r="AB152" s="1504"/>
      <c r="AC152" s="1504"/>
      <c r="AD152" s="1504"/>
      <c r="AE152" s="1504"/>
      <c r="AF152" s="1503" t="s">
        <v>733</v>
      </c>
      <c r="AG152" s="1504"/>
      <c r="AH152" s="1504"/>
      <c r="AI152" s="770" t="s">
        <v>417</v>
      </c>
      <c r="AJ152" s="1506" t="s">
        <v>734</v>
      </c>
      <c r="AK152" s="1504"/>
      <c r="AL152" s="1504"/>
      <c r="AM152" s="1504"/>
      <c r="AN152" s="1504"/>
      <c r="AO152" s="1504"/>
      <c r="AP152" s="771">
        <v>194450597449</v>
      </c>
      <c r="AQ152" s="771">
        <v>193970953716</v>
      </c>
      <c r="AR152" s="771">
        <v>479643733</v>
      </c>
      <c r="AS152" s="771">
        <v>0</v>
      </c>
      <c r="AT152" s="771">
        <v>163713801451</v>
      </c>
      <c r="AU152" s="771">
        <v>30257152265</v>
      </c>
      <c r="AV152" s="771">
        <v>146473187106</v>
      </c>
      <c r="AW152" s="771">
        <v>17240614345</v>
      </c>
      <c r="AX152" s="771">
        <v>144332870440</v>
      </c>
      <c r="AY152" s="771">
        <v>2140316666</v>
      </c>
      <c r="AZ152" s="771">
        <v>144332478040</v>
      </c>
      <c r="BA152" s="771">
        <v>392400</v>
      </c>
      <c r="BB152" s="771">
        <v>2133333</v>
      </c>
    </row>
    <row r="153" spans="1:54" s="772" customFormat="1" ht="12.75" x14ac:dyDescent="0.2">
      <c r="A153" s="998"/>
      <c r="B153" s="1503" t="s">
        <v>361</v>
      </c>
      <c r="C153" s="1504"/>
      <c r="D153" s="997" t="s">
        <v>748</v>
      </c>
      <c r="E153" s="1503" t="s">
        <v>753</v>
      </c>
      <c r="F153" s="1504"/>
      <c r="G153" s="1503"/>
      <c r="H153" s="1503"/>
      <c r="I153" s="1503"/>
      <c r="J153" s="1504"/>
      <c r="K153" s="1504"/>
      <c r="L153" s="1503"/>
      <c r="M153" s="1504"/>
      <c r="N153" s="1504"/>
      <c r="O153" s="1503"/>
      <c r="P153" s="1504"/>
      <c r="Q153" s="1503"/>
      <c r="R153" s="1504"/>
      <c r="S153" s="1505" t="s">
        <v>777</v>
      </c>
      <c r="T153" s="1504"/>
      <c r="U153" s="1504"/>
      <c r="V153" s="1504"/>
      <c r="W153" s="1504"/>
      <c r="X153" s="1504"/>
      <c r="Y153" s="1504"/>
      <c r="Z153" s="1504"/>
      <c r="AA153" s="1503" t="s">
        <v>732</v>
      </c>
      <c r="AB153" s="1504"/>
      <c r="AC153" s="1504"/>
      <c r="AD153" s="1504"/>
      <c r="AE153" s="1504"/>
      <c r="AF153" s="1503" t="s">
        <v>735</v>
      </c>
      <c r="AG153" s="1504"/>
      <c r="AH153" s="1504"/>
      <c r="AI153" s="770" t="s">
        <v>370</v>
      </c>
      <c r="AJ153" s="1506" t="s">
        <v>737</v>
      </c>
      <c r="AK153" s="1504"/>
      <c r="AL153" s="1504"/>
      <c r="AM153" s="1504"/>
      <c r="AN153" s="1504"/>
      <c r="AO153" s="1504"/>
      <c r="AP153" s="771">
        <v>64533630000</v>
      </c>
      <c r="AQ153" s="771">
        <v>42158446090</v>
      </c>
      <c r="AR153" s="771">
        <v>22375183910</v>
      </c>
      <c r="AS153" s="771">
        <v>0</v>
      </c>
      <c r="AT153" s="771">
        <v>12905326090</v>
      </c>
      <c r="AU153" s="771">
        <v>29253120000</v>
      </c>
      <c r="AV153" s="771">
        <v>12659783951.5</v>
      </c>
      <c r="AW153" s="771">
        <v>245542138.5</v>
      </c>
      <c r="AX153" s="771">
        <v>12585157018.5</v>
      </c>
      <c r="AY153" s="771">
        <v>74626933</v>
      </c>
      <c r="AZ153" s="771">
        <v>12585157018.5</v>
      </c>
      <c r="BA153" s="771">
        <v>0</v>
      </c>
      <c r="BB153" s="771">
        <v>0</v>
      </c>
    </row>
    <row r="154" spans="1:54" s="772" customFormat="1" ht="12.75" x14ac:dyDescent="0.2">
      <c r="A154" s="998"/>
      <c r="B154" s="1503" t="s">
        <v>361</v>
      </c>
      <c r="C154" s="1504"/>
      <c r="D154" s="997" t="s">
        <v>748</v>
      </c>
      <c r="E154" s="1503" t="s">
        <v>753</v>
      </c>
      <c r="F154" s="1504"/>
      <c r="G154" s="1503" t="s">
        <v>738</v>
      </c>
      <c r="H154" s="1503"/>
      <c r="I154" s="1503"/>
      <c r="J154" s="1504"/>
      <c r="K154" s="1504"/>
      <c r="L154" s="1503"/>
      <c r="M154" s="1504"/>
      <c r="N154" s="1504"/>
      <c r="O154" s="1503"/>
      <c r="P154" s="1504"/>
      <c r="Q154" s="1503"/>
      <c r="R154" s="1504"/>
      <c r="S154" s="1505" t="s">
        <v>447</v>
      </c>
      <c r="T154" s="1504"/>
      <c r="U154" s="1504"/>
      <c r="V154" s="1504"/>
      <c r="W154" s="1504"/>
      <c r="X154" s="1504"/>
      <c r="Y154" s="1504"/>
      <c r="Z154" s="1504"/>
      <c r="AA154" s="1503" t="s">
        <v>732</v>
      </c>
      <c r="AB154" s="1504"/>
      <c r="AC154" s="1504"/>
      <c r="AD154" s="1504"/>
      <c r="AE154" s="1504"/>
      <c r="AF154" s="1503" t="s">
        <v>733</v>
      </c>
      <c r="AG154" s="1504"/>
      <c r="AH154" s="1504"/>
      <c r="AI154" s="770" t="s">
        <v>417</v>
      </c>
      <c r="AJ154" s="1506" t="s">
        <v>734</v>
      </c>
      <c r="AK154" s="1504"/>
      <c r="AL154" s="1504"/>
      <c r="AM154" s="1504"/>
      <c r="AN154" s="1504"/>
      <c r="AO154" s="1504"/>
      <c r="AP154" s="771">
        <v>764000000</v>
      </c>
      <c r="AQ154" s="771">
        <v>288737050</v>
      </c>
      <c r="AR154" s="771">
        <v>475262950</v>
      </c>
      <c r="AS154" s="771">
        <v>0</v>
      </c>
      <c r="AT154" s="771">
        <v>288737050</v>
      </c>
      <c r="AU154" s="771">
        <v>0</v>
      </c>
      <c r="AV154" s="771">
        <v>288737050</v>
      </c>
      <c r="AW154" s="771">
        <v>0</v>
      </c>
      <c r="AX154" s="771">
        <v>288737050</v>
      </c>
      <c r="AY154" s="771">
        <v>0</v>
      </c>
      <c r="AZ154" s="771">
        <v>288737050</v>
      </c>
      <c r="BA154" s="771">
        <v>0</v>
      </c>
      <c r="BB154" s="771">
        <v>0</v>
      </c>
    </row>
    <row r="155" spans="1:54" s="772" customFormat="1" ht="12.75" x14ac:dyDescent="0.2">
      <c r="A155" s="998"/>
      <c r="B155" s="1507" t="s">
        <v>361</v>
      </c>
      <c r="C155" s="1504"/>
      <c r="D155" s="999" t="s">
        <v>748</v>
      </c>
      <c r="E155" s="1507" t="s">
        <v>753</v>
      </c>
      <c r="F155" s="1504"/>
      <c r="G155" s="1507" t="s">
        <v>738</v>
      </c>
      <c r="H155" s="1507"/>
      <c r="I155" s="1507" t="s">
        <v>738</v>
      </c>
      <c r="J155" s="1504"/>
      <c r="K155" s="1504"/>
      <c r="L155" s="1507"/>
      <c r="M155" s="1504"/>
      <c r="N155" s="1504"/>
      <c r="O155" s="1507"/>
      <c r="P155" s="1504"/>
      <c r="Q155" s="1507"/>
      <c r="R155" s="1504"/>
      <c r="S155" s="1508" t="s">
        <v>447</v>
      </c>
      <c r="T155" s="1504"/>
      <c r="U155" s="1504"/>
      <c r="V155" s="1504"/>
      <c r="W155" s="1504"/>
      <c r="X155" s="1504"/>
      <c r="Y155" s="1504"/>
      <c r="Z155" s="1504"/>
      <c r="AA155" s="1507" t="s">
        <v>732</v>
      </c>
      <c r="AB155" s="1504"/>
      <c r="AC155" s="1504"/>
      <c r="AD155" s="1504"/>
      <c r="AE155" s="1504"/>
      <c r="AF155" s="1507" t="s">
        <v>733</v>
      </c>
      <c r="AG155" s="1504"/>
      <c r="AH155" s="1504"/>
      <c r="AI155" s="776" t="s">
        <v>417</v>
      </c>
      <c r="AJ155" s="1509" t="s">
        <v>734</v>
      </c>
      <c r="AK155" s="1504"/>
      <c r="AL155" s="1504"/>
      <c r="AM155" s="1504"/>
      <c r="AN155" s="1504"/>
      <c r="AO155" s="1504"/>
      <c r="AP155" s="777">
        <v>764000000</v>
      </c>
      <c r="AQ155" s="777">
        <v>288737050</v>
      </c>
      <c r="AR155" s="777">
        <v>475262950</v>
      </c>
      <c r="AS155" s="777">
        <v>0</v>
      </c>
      <c r="AT155" s="777">
        <v>288737050</v>
      </c>
      <c r="AU155" s="777">
        <v>0</v>
      </c>
      <c r="AV155" s="777">
        <v>288737050</v>
      </c>
      <c r="AW155" s="777">
        <v>0</v>
      </c>
      <c r="AX155" s="777">
        <v>288737050</v>
      </c>
      <c r="AY155" s="777">
        <v>0</v>
      </c>
      <c r="AZ155" s="777">
        <v>288737050</v>
      </c>
      <c r="BA155" s="777">
        <v>0</v>
      </c>
      <c r="BB155" s="777">
        <v>0</v>
      </c>
    </row>
    <row r="156" spans="1:54" s="772" customFormat="1" ht="12.75" x14ac:dyDescent="0.2">
      <c r="A156" s="998"/>
      <c r="B156" s="1507" t="s">
        <v>361</v>
      </c>
      <c r="C156" s="1504"/>
      <c r="D156" s="999" t="s">
        <v>748</v>
      </c>
      <c r="E156" s="1507" t="s">
        <v>753</v>
      </c>
      <c r="F156" s="1504"/>
      <c r="G156" s="1507" t="s">
        <v>738</v>
      </c>
      <c r="H156" s="1507"/>
      <c r="I156" s="1507" t="s">
        <v>738</v>
      </c>
      <c r="J156" s="1504"/>
      <c r="K156" s="1504"/>
      <c r="L156" s="1507" t="s">
        <v>741</v>
      </c>
      <c r="M156" s="1504"/>
      <c r="N156" s="1504"/>
      <c r="O156" s="1507"/>
      <c r="P156" s="1504"/>
      <c r="Q156" s="1507"/>
      <c r="R156" s="1504"/>
      <c r="S156" s="1508" t="s">
        <v>577</v>
      </c>
      <c r="T156" s="1504"/>
      <c r="U156" s="1504"/>
      <c r="V156" s="1504"/>
      <c r="W156" s="1504"/>
      <c r="X156" s="1504"/>
      <c r="Y156" s="1504"/>
      <c r="Z156" s="1504"/>
      <c r="AA156" s="1507" t="s">
        <v>732</v>
      </c>
      <c r="AB156" s="1504"/>
      <c r="AC156" s="1504"/>
      <c r="AD156" s="1504"/>
      <c r="AE156" s="1504"/>
      <c r="AF156" s="1507" t="s">
        <v>733</v>
      </c>
      <c r="AG156" s="1504"/>
      <c r="AH156" s="1504"/>
      <c r="AI156" s="776" t="s">
        <v>417</v>
      </c>
      <c r="AJ156" s="1509" t="s">
        <v>734</v>
      </c>
      <c r="AK156" s="1504"/>
      <c r="AL156" s="1504"/>
      <c r="AM156" s="1504"/>
      <c r="AN156" s="1504"/>
      <c r="AO156" s="1504"/>
      <c r="AP156" s="777">
        <v>764000000</v>
      </c>
      <c r="AQ156" s="777">
        <v>288737050</v>
      </c>
      <c r="AR156" s="777">
        <v>475262950</v>
      </c>
      <c r="AS156" s="777">
        <v>0</v>
      </c>
      <c r="AT156" s="777">
        <v>288737050</v>
      </c>
      <c r="AU156" s="777">
        <v>0</v>
      </c>
      <c r="AV156" s="777">
        <v>288737050</v>
      </c>
      <c r="AW156" s="777">
        <v>0</v>
      </c>
      <c r="AX156" s="777">
        <v>288737050</v>
      </c>
      <c r="AY156" s="777">
        <v>0</v>
      </c>
      <c r="AZ156" s="777">
        <v>288737050</v>
      </c>
      <c r="BA156" s="777">
        <v>0</v>
      </c>
      <c r="BB156" s="777">
        <v>0</v>
      </c>
    </row>
    <row r="157" spans="1:54" s="772" customFormat="1" ht="12.75" x14ac:dyDescent="0.2">
      <c r="A157" s="998"/>
      <c r="B157" s="1503" t="s">
        <v>361</v>
      </c>
      <c r="C157" s="1504"/>
      <c r="D157" s="997" t="s">
        <v>748</v>
      </c>
      <c r="E157" s="1503" t="s">
        <v>753</v>
      </c>
      <c r="F157" s="1504"/>
      <c r="G157" s="1503" t="s">
        <v>748</v>
      </c>
      <c r="H157" s="1503"/>
      <c r="I157" s="1503"/>
      <c r="J157" s="1504"/>
      <c r="K157" s="1504"/>
      <c r="L157" s="1503"/>
      <c r="M157" s="1504"/>
      <c r="N157" s="1504"/>
      <c r="O157" s="1503"/>
      <c r="P157" s="1504"/>
      <c r="Q157" s="1503"/>
      <c r="R157" s="1504"/>
      <c r="S157" s="1505" t="s">
        <v>778</v>
      </c>
      <c r="T157" s="1504"/>
      <c r="U157" s="1504"/>
      <c r="V157" s="1504"/>
      <c r="W157" s="1504"/>
      <c r="X157" s="1504"/>
      <c r="Y157" s="1504"/>
      <c r="Z157" s="1504"/>
      <c r="AA157" s="1503" t="s">
        <v>732</v>
      </c>
      <c r="AB157" s="1504"/>
      <c r="AC157" s="1504"/>
      <c r="AD157" s="1504"/>
      <c r="AE157" s="1504"/>
      <c r="AF157" s="1503" t="s">
        <v>733</v>
      </c>
      <c r="AG157" s="1504"/>
      <c r="AH157" s="1504"/>
      <c r="AI157" s="770" t="s">
        <v>417</v>
      </c>
      <c r="AJ157" s="1506" t="s">
        <v>734</v>
      </c>
      <c r="AK157" s="1504"/>
      <c r="AL157" s="1504"/>
      <c r="AM157" s="1504"/>
      <c r="AN157" s="1504"/>
      <c r="AO157" s="1504"/>
      <c r="AP157" s="771">
        <v>193686597449</v>
      </c>
      <c r="AQ157" s="771">
        <v>193682216666</v>
      </c>
      <c r="AR157" s="771">
        <v>4380783</v>
      </c>
      <c r="AS157" s="771">
        <v>0</v>
      </c>
      <c r="AT157" s="771">
        <v>163425064401</v>
      </c>
      <c r="AU157" s="771">
        <v>30257152265</v>
      </c>
      <c r="AV157" s="771">
        <v>146184450056</v>
      </c>
      <c r="AW157" s="771">
        <v>17240614345</v>
      </c>
      <c r="AX157" s="771">
        <v>144044133390</v>
      </c>
      <c r="AY157" s="771">
        <v>2140316666</v>
      </c>
      <c r="AZ157" s="771">
        <v>144043740990</v>
      </c>
      <c r="BA157" s="771">
        <v>392400</v>
      </c>
      <c r="BB157" s="771">
        <v>2133333</v>
      </c>
    </row>
    <row r="158" spans="1:54" s="772" customFormat="1" ht="12.75" x14ac:dyDescent="0.2">
      <c r="A158" s="998"/>
      <c r="B158" s="1503" t="s">
        <v>361</v>
      </c>
      <c r="C158" s="1504"/>
      <c r="D158" s="997" t="s">
        <v>748</v>
      </c>
      <c r="E158" s="1503" t="s">
        <v>753</v>
      </c>
      <c r="F158" s="1504"/>
      <c r="G158" s="1503" t="s">
        <v>748</v>
      </c>
      <c r="H158" s="1503"/>
      <c r="I158" s="1503"/>
      <c r="J158" s="1504"/>
      <c r="K158" s="1504"/>
      <c r="L158" s="1503"/>
      <c r="M158" s="1504"/>
      <c r="N158" s="1504"/>
      <c r="O158" s="1503"/>
      <c r="P158" s="1504"/>
      <c r="Q158" s="1503"/>
      <c r="R158" s="1504"/>
      <c r="S158" s="1505" t="s">
        <v>778</v>
      </c>
      <c r="T158" s="1504"/>
      <c r="U158" s="1504"/>
      <c r="V158" s="1504"/>
      <c r="W158" s="1504"/>
      <c r="X158" s="1504"/>
      <c r="Y158" s="1504"/>
      <c r="Z158" s="1504"/>
      <c r="AA158" s="1503" t="s">
        <v>732</v>
      </c>
      <c r="AB158" s="1504"/>
      <c r="AC158" s="1504"/>
      <c r="AD158" s="1504"/>
      <c r="AE158" s="1504"/>
      <c r="AF158" s="1503" t="s">
        <v>735</v>
      </c>
      <c r="AG158" s="1504"/>
      <c r="AH158" s="1504"/>
      <c r="AI158" s="770" t="s">
        <v>370</v>
      </c>
      <c r="AJ158" s="1506" t="s">
        <v>737</v>
      </c>
      <c r="AK158" s="1504"/>
      <c r="AL158" s="1504"/>
      <c r="AM158" s="1504"/>
      <c r="AN158" s="1504"/>
      <c r="AO158" s="1504"/>
      <c r="AP158" s="771">
        <v>64533630000</v>
      </c>
      <c r="AQ158" s="771">
        <v>42158446090</v>
      </c>
      <c r="AR158" s="771">
        <v>22375183910</v>
      </c>
      <c r="AS158" s="771">
        <v>0</v>
      </c>
      <c r="AT158" s="771">
        <v>12905326090</v>
      </c>
      <c r="AU158" s="771">
        <v>29253120000</v>
      </c>
      <c r="AV158" s="771">
        <v>12659783951.5</v>
      </c>
      <c r="AW158" s="771">
        <v>245542138.5</v>
      </c>
      <c r="AX158" s="771">
        <v>12585157018.5</v>
      </c>
      <c r="AY158" s="771">
        <v>74626933</v>
      </c>
      <c r="AZ158" s="771">
        <v>12585157018.5</v>
      </c>
      <c r="BA158" s="771">
        <v>0</v>
      </c>
      <c r="BB158" s="771">
        <v>0</v>
      </c>
    </row>
    <row r="159" spans="1:54" s="772" customFormat="1" ht="12.75" x14ac:dyDescent="0.2">
      <c r="A159" s="998"/>
      <c r="B159" s="1507" t="s">
        <v>361</v>
      </c>
      <c r="C159" s="1504"/>
      <c r="D159" s="999" t="s">
        <v>748</v>
      </c>
      <c r="E159" s="1507" t="s">
        <v>753</v>
      </c>
      <c r="F159" s="1504"/>
      <c r="G159" s="1507" t="s">
        <v>748</v>
      </c>
      <c r="H159" s="1507"/>
      <c r="I159" s="1507" t="s">
        <v>742</v>
      </c>
      <c r="J159" s="1504"/>
      <c r="K159" s="1504"/>
      <c r="L159" s="1507"/>
      <c r="M159" s="1504"/>
      <c r="N159" s="1504"/>
      <c r="O159" s="1507"/>
      <c r="P159" s="1504"/>
      <c r="Q159" s="1507"/>
      <c r="R159" s="1504"/>
      <c r="S159" s="1508" t="s">
        <v>448</v>
      </c>
      <c r="T159" s="1504"/>
      <c r="U159" s="1504"/>
      <c r="V159" s="1504"/>
      <c r="W159" s="1504"/>
      <c r="X159" s="1504"/>
      <c r="Y159" s="1504"/>
      <c r="Z159" s="1504"/>
      <c r="AA159" s="1507" t="s">
        <v>732</v>
      </c>
      <c r="AB159" s="1504"/>
      <c r="AC159" s="1504"/>
      <c r="AD159" s="1504"/>
      <c r="AE159" s="1504"/>
      <c r="AF159" s="1507" t="s">
        <v>733</v>
      </c>
      <c r="AG159" s="1504"/>
      <c r="AH159" s="1504"/>
      <c r="AI159" s="776" t="s">
        <v>417</v>
      </c>
      <c r="AJ159" s="1509" t="s">
        <v>734</v>
      </c>
      <c r="AK159" s="1504"/>
      <c r="AL159" s="1504"/>
      <c r="AM159" s="1504"/>
      <c r="AN159" s="1504"/>
      <c r="AO159" s="1504"/>
      <c r="AP159" s="777">
        <v>355500000</v>
      </c>
      <c r="AQ159" s="777">
        <v>355500000</v>
      </c>
      <c r="AR159" s="777">
        <v>0</v>
      </c>
      <c r="AS159" s="777">
        <v>0</v>
      </c>
      <c r="AT159" s="777">
        <v>317716667</v>
      </c>
      <c r="AU159" s="777">
        <v>37783333</v>
      </c>
      <c r="AV159" s="777">
        <v>175627322</v>
      </c>
      <c r="AW159" s="777">
        <v>142089345</v>
      </c>
      <c r="AX159" s="777">
        <v>175627322</v>
      </c>
      <c r="AY159" s="777">
        <v>0</v>
      </c>
      <c r="AZ159" s="777">
        <v>175627322</v>
      </c>
      <c r="BA159" s="777">
        <v>0</v>
      </c>
      <c r="BB159" s="777">
        <v>0</v>
      </c>
    </row>
    <row r="160" spans="1:54" s="772" customFormat="1" ht="12.75" x14ac:dyDescent="0.2">
      <c r="A160" s="998"/>
      <c r="B160" s="1507" t="s">
        <v>361</v>
      </c>
      <c r="C160" s="1504"/>
      <c r="D160" s="999" t="s">
        <v>748</v>
      </c>
      <c r="E160" s="1507" t="s">
        <v>753</v>
      </c>
      <c r="F160" s="1504"/>
      <c r="G160" s="1507" t="s">
        <v>748</v>
      </c>
      <c r="H160" s="1507"/>
      <c r="I160" s="1507" t="s">
        <v>754</v>
      </c>
      <c r="J160" s="1504"/>
      <c r="K160" s="1504"/>
      <c r="L160" s="1507"/>
      <c r="M160" s="1504"/>
      <c r="N160" s="1504"/>
      <c r="O160" s="1507"/>
      <c r="P160" s="1504"/>
      <c r="Q160" s="1507"/>
      <c r="R160" s="1504"/>
      <c r="S160" s="1508" t="s">
        <v>449</v>
      </c>
      <c r="T160" s="1504"/>
      <c r="U160" s="1504"/>
      <c r="V160" s="1504"/>
      <c r="W160" s="1504"/>
      <c r="X160" s="1504"/>
      <c r="Y160" s="1504"/>
      <c r="Z160" s="1504"/>
      <c r="AA160" s="1507" t="s">
        <v>732</v>
      </c>
      <c r="AB160" s="1504"/>
      <c r="AC160" s="1504"/>
      <c r="AD160" s="1504"/>
      <c r="AE160" s="1504"/>
      <c r="AF160" s="1507" t="s">
        <v>733</v>
      </c>
      <c r="AG160" s="1504"/>
      <c r="AH160" s="1504"/>
      <c r="AI160" s="776" t="s">
        <v>417</v>
      </c>
      <c r="AJ160" s="1509" t="s">
        <v>734</v>
      </c>
      <c r="AK160" s="1504"/>
      <c r="AL160" s="1504"/>
      <c r="AM160" s="1504"/>
      <c r="AN160" s="1504"/>
      <c r="AO160" s="1504"/>
      <c r="AP160" s="777">
        <v>193327310782</v>
      </c>
      <c r="AQ160" s="777">
        <v>193322929999</v>
      </c>
      <c r="AR160" s="777">
        <v>4380783</v>
      </c>
      <c r="AS160" s="777">
        <v>0</v>
      </c>
      <c r="AT160" s="777">
        <v>163103561067</v>
      </c>
      <c r="AU160" s="777">
        <v>30219368932</v>
      </c>
      <c r="AV160" s="777">
        <v>146005036067</v>
      </c>
      <c r="AW160" s="777">
        <v>17098525000</v>
      </c>
      <c r="AX160" s="777">
        <v>143864719401</v>
      </c>
      <c r="AY160" s="777">
        <v>2140316666</v>
      </c>
      <c r="AZ160" s="777">
        <v>143864327001</v>
      </c>
      <c r="BA160" s="777">
        <v>392400</v>
      </c>
      <c r="BB160" s="777">
        <v>2133333</v>
      </c>
    </row>
    <row r="161" spans="1:54" s="772" customFormat="1" ht="12.75" x14ac:dyDescent="0.2">
      <c r="A161" s="998"/>
      <c r="B161" s="1507" t="s">
        <v>361</v>
      </c>
      <c r="C161" s="1504"/>
      <c r="D161" s="999" t="s">
        <v>748</v>
      </c>
      <c r="E161" s="1507" t="s">
        <v>753</v>
      </c>
      <c r="F161" s="1504"/>
      <c r="G161" s="1507" t="s">
        <v>748</v>
      </c>
      <c r="H161" s="1507"/>
      <c r="I161" s="1507" t="s">
        <v>433</v>
      </c>
      <c r="J161" s="1504"/>
      <c r="K161" s="1504"/>
      <c r="L161" s="1507"/>
      <c r="M161" s="1504"/>
      <c r="N161" s="1504"/>
      <c r="O161" s="1507"/>
      <c r="P161" s="1504"/>
      <c r="Q161" s="1507"/>
      <c r="R161" s="1504"/>
      <c r="S161" s="1508" t="s">
        <v>578</v>
      </c>
      <c r="T161" s="1504"/>
      <c r="U161" s="1504"/>
      <c r="V161" s="1504"/>
      <c r="W161" s="1504"/>
      <c r="X161" s="1504"/>
      <c r="Y161" s="1504"/>
      <c r="Z161" s="1504"/>
      <c r="AA161" s="1507" t="s">
        <v>732</v>
      </c>
      <c r="AB161" s="1504"/>
      <c r="AC161" s="1504"/>
      <c r="AD161" s="1504"/>
      <c r="AE161" s="1504"/>
      <c r="AF161" s="1507" t="s">
        <v>735</v>
      </c>
      <c r="AG161" s="1504"/>
      <c r="AH161" s="1504"/>
      <c r="AI161" s="776" t="s">
        <v>370</v>
      </c>
      <c r="AJ161" s="1509" t="s">
        <v>737</v>
      </c>
      <c r="AK161" s="1504"/>
      <c r="AL161" s="1504"/>
      <c r="AM161" s="1504"/>
      <c r="AN161" s="1504"/>
      <c r="AO161" s="1504"/>
      <c r="AP161" s="777">
        <v>64028730000</v>
      </c>
      <c r="AQ161" s="777">
        <v>42158446090</v>
      </c>
      <c r="AR161" s="777">
        <v>21870283910</v>
      </c>
      <c r="AS161" s="777">
        <v>0</v>
      </c>
      <c r="AT161" s="777">
        <v>12905326090</v>
      </c>
      <c r="AU161" s="777">
        <v>29253120000</v>
      </c>
      <c r="AV161" s="777">
        <v>12659783951.5</v>
      </c>
      <c r="AW161" s="777">
        <v>245542138.5</v>
      </c>
      <c r="AX161" s="777">
        <v>12585157018.5</v>
      </c>
      <c r="AY161" s="777">
        <v>74626933</v>
      </c>
      <c r="AZ161" s="777">
        <v>12585157018.5</v>
      </c>
      <c r="BA161" s="777">
        <v>0</v>
      </c>
      <c r="BB161" s="777">
        <v>0</v>
      </c>
    </row>
    <row r="162" spans="1:54" s="772" customFormat="1" ht="12.75" x14ac:dyDescent="0.2">
      <c r="A162" s="998"/>
      <c r="B162" s="1507" t="s">
        <v>361</v>
      </c>
      <c r="C162" s="1504"/>
      <c r="D162" s="999" t="s">
        <v>748</v>
      </c>
      <c r="E162" s="1507" t="s">
        <v>753</v>
      </c>
      <c r="F162" s="1504"/>
      <c r="G162" s="1507" t="s">
        <v>748</v>
      </c>
      <c r="H162" s="1507"/>
      <c r="I162" s="1507" t="s">
        <v>433</v>
      </c>
      <c r="J162" s="1504"/>
      <c r="K162" s="1504"/>
      <c r="L162" s="1507" t="s">
        <v>738</v>
      </c>
      <c r="M162" s="1504"/>
      <c r="N162" s="1504"/>
      <c r="O162" s="1507" t="s">
        <v>685</v>
      </c>
      <c r="P162" s="1504"/>
      <c r="Q162" s="1507" t="s">
        <v>685</v>
      </c>
      <c r="R162" s="1504"/>
      <c r="S162" s="1508" t="s">
        <v>450</v>
      </c>
      <c r="T162" s="1504"/>
      <c r="U162" s="1504"/>
      <c r="V162" s="1504"/>
      <c r="W162" s="1504"/>
      <c r="X162" s="1504"/>
      <c r="Y162" s="1504"/>
      <c r="Z162" s="1504"/>
      <c r="AA162" s="1507" t="s">
        <v>732</v>
      </c>
      <c r="AB162" s="1504"/>
      <c r="AC162" s="1504"/>
      <c r="AD162" s="1504"/>
      <c r="AE162" s="1504"/>
      <c r="AF162" s="1507" t="s">
        <v>735</v>
      </c>
      <c r="AG162" s="1504"/>
      <c r="AH162" s="1504"/>
      <c r="AI162" s="776" t="s">
        <v>370</v>
      </c>
      <c r="AJ162" s="1509" t="s">
        <v>737</v>
      </c>
      <c r="AK162" s="1504"/>
      <c r="AL162" s="1504"/>
      <c r="AM162" s="1504"/>
      <c r="AN162" s="1504"/>
      <c r="AO162" s="1504"/>
      <c r="AP162" s="777">
        <v>55879230000</v>
      </c>
      <c r="AQ162" s="777">
        <v>34008946090</v>
      </c>
      <c r="AR162" s="777">
        <v>21870283910</v>
      </c>
      <c r="AS162" s="777">
        <v>0</v>
      </c>
      <c r="AT162" s="777">
        <v>4987327701</v>
      </c>
      <c r="AU162" s="777">
        <v>29021618389</v>
      </c>
      <c r="AV162" s="777">
        <v>4797724090.5</v>
      </c>
      <c r="AW162" s="777">
        <v>189603610.5</v>
      </c>
      <c r="AX162" s="777">
        <v>4723097157.5</v>
      </c>
      <c r="AY162" s="777">
        <v>74626933</v>
      </c>
      <c r="AZ162" s="777">
        <v>4723097157.5</v>
      </c>
      <c r="BA162" s="777">
        <v>0</v>
      </c>
      <c r="BB162" s="777">
        <v>0</v>
      </c>
    </row>
    <row r="163" spans="1:54" s="772" customFormat="1" ht="12.75" x14ac:dyDescent="0.2">
      <c r="A163" s="998"/>
      <c r="B163" s="1507" t="s">
        <v>361</v>
      </c>
      <c r="C163" s="1504"/>
      <c r="D163" s="999" t="s">
        <v>748</v>
      </c>
      <c r="E163" s="1507" t="s">
        <v>753</v>
      </c>
      <c r="F163" s="1504"/>
      <c r="G163" s="1507" t="s">
        <v>748</v>
      </c>
      <c r="H163" s="1507"/>
      <c r="I163" s="1507" t="s">
        <v>433</v>
      </c>
      <c r="J163" s="1504"/>
      <c r="K163" s="1504"/>
      <c r="L163" s="1507" t="s">
        <v>741</v>
      </c>
      <c r="M163" s="1504"/>
      <c r="N163" s="1504"/>
      <c r="O163" s="1507" t="s">
        <v>685</v>
      </c>
      <c r="P163" s="1504"/>
      <c r="Q163" s="1507" t="s">
        <v>685</v>
      </c>
      <c r="R163" s="1504"/>
      <c r="S163" s="1508" t="s">
        <v>451</v>
      </c>
      <c r="T163" s="1504"/>
      <c r="U163" s="1504"/>
      <c r="V163" s="1504"/>
      <c r="W163" s="1504"/>
      <c r="X163" s="1504"/>
      <c r="Y163" s="1504"/>
      <c r="Z163" s="1504"/>
      <c r="AA163" s="1507" t="s">
        <v>732</v>
      </c>
      <c r="AB163" s="1504"/>
      <c r="AC163" s="1504"/>
      <c r="AD163" s="1504"/>
      <c r="AE163" s="1504"/>
      <c r="AF163" s="1507" t="s">
        <v>735</v>
      </c>
      <c r="AG163" s="1504"/>
      <c r="AH163" s="1504"/>
      <c r="AI163" s="776" t="s">
        <v>370</v>
      </c>
      <c r="AJ163" s="1509" t="s">
        <v>737</v>
      </c>
      <c r="AK163" s="1504"/>
      <c r="AL163" s="1504"/>
      <c r="AM163" s="1504"/>
      <c r="AN163" s="1504"/>
      <c r="AO163" s="1504"/>
      <c r="AP163" s="777">
        <v>8149500000</v>
      </c>
      <c r="AQ163" s="777">
        <v>8149500000</v>
      </c>
      <c r="AR163" s="777">
        <v>0</v>
      </c>
      <c r="AS163" s="777">
        <v>0</v>
      </c>
      <c r="AT163" s="777">
        <v>7917998389</v>
      </c>
      <c r="AU163" s="777">
        <v>231501611</v>
      </c>
      <c r="AV163" s="777">
        <v>7862059861</v>
      </c>
      <c r="AW163" s="777">
        <v>55938528</v>
      </c>
      <c r="AX163" s="777">
        <v>7862059861</v>
      </c>
      <c r="AY163" s="777">
        <v>0</v>
      </c>
      <c r="AZ163" s="777">
        <v>7862059861</v>
      </c>
      <c r="BA163" s="777">
        <v>0</v>
      </c>
      <c r="BB163" s="777">
        <v>0</v>
      </c>
    </row>
    <row r="164" spans="1:54" s="783" customFormat="1" ht="12.75" x14ac:dyDescent="0.2">
      <c r="A164" s="1006"/>
      <c r="B164" s="1540" t="s">
        <v>361</v>
      </c>
      <c r="C164" s="1541"/>
      <c r="D164" s="1005" t="s">
        <v>748</v>
      </c>
      <c r="E164" s="1540" t="s">
        <v>753</v>
      </c>
      <c r="F164" s="1541"/>
      <c r="G164" s="1540" t="s">
        <v>748</v>
      </c>
      <c r="H164" s="1540"/>
      <c r="I164" s="1540" t="s">
        <v>823</v>
      </c>
      <c r="J164" s="1541"/>
      <c r="K164" s="1541"/>
      <c r="L164" s="1540"/>
      <c r="M164" s="1541"/>
      <c r="N164" s="1541"/>
      <c r="O164" s="1540"/>
      <c r="P164" s="1541"/>
      <c r="Q164" s="1540"/>
      <c r="R164" s="1541"/>
      <c r="S164" s="1542" t="s">
        <v>824</v>
      </c>
      <c r="T164" s="1541"/>
      <c r="U164" s="1541"/>
      <c r="V164" s="1541"/>
      <c r="W164" s="1541"/>
      <c r="X164" s="1541"/>
      <c r="Y164" s="1541"/>
      <c r="Z164" s="1541"/>
      <c r="AA164" s="1540" t="s">
        <v>732</v>
      </c>
      <c r="AB164" s="1541"/>
      <c r="AC164" s="1541"/>
      <c r="AD164" s="1541"/>
      <c r="AE164" s="1541"/>
      <c r="AF164" s="1540" t="s">
        <v>733</v>
      </c>
      <c r="AG164" s="1541"/>
      <c r="AH164" s="1541"/>
      <c r="AI164" s="781" t="s">
        <v>417</v>
      </c>
      <c r="AJ164" s="1543" t="s">
        <v>734</v>
      </c>
      <c r="AK164" s="1541"/>
      <c r="AL164" s="1541"/>
      <c r="AM164" s="1541"/>
      <c r="AN164" s="1541"/>
      <c r="AO164" s="1541"/>
      <c r="AP164" s="782">
        <v>0</v>
      </c>
      <c r="AQ164" s="782">
        <v>0</v>
      </c>
      <c r="AR164" s="782">
        <v>0</v>
      </c>
      <c r="AS164" s="782">
        <v>0</v>
      </c>
      <c r="AT164" s="782">
        <v>0</v>
      </c>
      <c r="AU164" s="782">
        <v>0</v>
      </c>
      <c r="AV164" s="782">
        <v>0</v>
      </c>
      <c r="AW164" s="782">
        <v>0</v>
      </c>
      <c r="AX164" s="782">
        <v>0</v>
      </c>
      <c r="AY164" s="782">
        <v>0</v>
      </c>
      <c r="AZ164" s="782">
        <v>0</v>
      </c>
      <c r="BA164" s="782">
        <v>0</v>
      </c>
      <c r="BB164" s="782">
        <v>0</v>
      </c>
    </row>
    <row r="165" spans="1:54" s="772" customFormat="1" ht="12.75" x14ac:dyDescent="0.2">
      <c r="A165" s="998"/>
      <c r="B165" s="1507" t="s">
        <v>361</v>
      </c>
      <c r="C165" s="1504"/>
      <c r="D165" s="999" t="s">
        <v>748</v>
      </c>
      <c r="E165" s="1507" t="s">
        <v>753</v>
      </c>
      <c r="F165" s="1504"/>
      <c r="G165" s="1507" t="s">
        <v>748</v>
      </c>
      <c r="H165" s="1507"/>
      <c r="I165" s="1507" t="s">
        <v>779</v>
      </c>
      <c r="J165" s="1504"/>
      <c r="K165" s="1504"/>
      <c r="L165" s="1507"/>
      <c r="M165" s="1504"/>
      <c r="N165" s="1504"/>
      <c r="O165" s="1507"/>
      <c r="P165" s="1504"/>
      <c r="Q165" s="1507"/>
      <c r="R165" s="1504"/>
      <c r="S165" s="1508" t="s">
        <v>452</v>
      </c>
      <c r="T165" s="1504"/>
      <c r="U165" s="1504"/>
      <c r="V165" s="1504"/>
      <c r="W165" s="1504"/>
      <c r="X165" s="1504"/>
      <c r="Y165" s="1504"/>
      <c r="Z165" s="1504"/>
      <c r="AA165" s="1507" t="s">
        <v>732</v>
      </c>
      <c r="AB165" s="1504"/>
      <c r="AC165" s="1504"/>
      <c r="AD165" s="1504"/>
      <c r="AE165" s="1504"/>
      <c r="AF165" s="1507" t="s">
        <v>735</v>
      </c>
      <c r="AG165" s="1504"/>
      <c r="AH165" s="1504"/>
      <c r="AI165" s="776" t="s">
        <v>370</v>
      </c>
      <c r="AJ165" s="1509" t="s">
        <v>737</v>
      </c>
      <c r="AK165" s="1504"/>
      <c r="AL165" s="1504"/>
      <c r="AM165" s="1504"/>
      <c r="AN165" s="1504"/>
      <c r="AO165" s="1504"/>
      <c r="AP165" s="777">
        <v>504900000</v>
      </c>
      <c r="AQ165" s="777">
        <v>0</v>
      </c>
      <c r="AR165" s="777">
        <v>504900000</v>
      </c>
      <c r="AS165" s="777">
        <v>0</v>
      </c>
      <c r="AT165" s="777">
        <v>0</v>
      </c>
      <c r="AU165" s="777">
        <v>0</v>
      </c>
      <c r="AV165" s="777">
        <v>0</v>
      </c>
      <c r="AW165" s="777">
        <v>0</v>
      </c>
      <c r="AX165" s="777">
        <v>0</v>
      </c>
      <c r="AY165" s="777">
        <v>0</v>
      </c>
      <c r="AZ165" s="777">
        <v>0</v>
      </c>
      <c r="BA165" s="777">
        <v>0</v>
      </c>
      <c r="BB165" s="777">
        <v>0</v>
      </c>
    </row>
    <row r="166" spans="1:54" s="772" customFormat="1" ht="12.75" x14ac:dyDescent="0.2">
      <c r="A166" s="998"/>
      <c r="B166" s="1507" t="s">
        <v>361</v>
      </c>
      <c r="C166" s="1504"/>
      <c r="D166" s="999" t="s">
        <v>748</v>
      </c>
      <c r="E166" s="1507" t="s">
        <v>753</v>
      </c>
      <c r="F166" s="1504"/>
      <c r="G166" s="1507" t="s">
        <v>748</v>
      </c>
      <c r="H166" s="1507"/>
      <c r="I166" s="1507" t="s">
        <v>749</v>
      </c>
      <c r="J166" s="1504"/>
      <c r="K166" s="1504"/>
      <c r="L166" s="1507"/>
      <c r="M166" s="1504"/>
      <c r="N166" s="1504"/>
      <c r="O166" s="1507"/>
      <c r="P166" s="1504"/>
      <c r="Q166" s="1507"/>
      <c r="R166" s="1504"/>
      <c r="S166" s="1508" t="s">
        <v>780</v>
      </c>
      <c r="T166" s="1504"/>
      <c r="U166" s="1504"/>
      <c r="V166" s="1504"/>
      <c r="W166" s="1504"/>
      <c r="X166" s="1504"/>
      <c r="Y166" s="1504"/>
      <c r="Z166" s="1504"/>
      <c r="AA166" s="1507" t="s">
        <v>732</v>
      </c>
      <c r="AB166" s="1504"/>
      <c r="AC166" s="1504"/>
      <c r="AD166" s="1504"/>
      <c r="AE166" s="1504"/>
      <c r="AF166" s="1507" t="s">
        <v>733</v>
      </c>
      <c r="AG166" s="1504"/>
      <c r="AH166" s="1504"/>
      <c r="AI166" s="776" t="s">
        <v>417</v>
      </c>
      <c r="AJ166" s="1509" t="s">
        <v>734</v>
      </c>
      <c r="AK166" s="1504"/>
      <c r="AL166" s="1504"/>
      <c r="AM166" s="1504"/>
      <c r="AN166" s="1504"/>
      <c r="AO166" s="1504"/>
      <c r="AP166" s="777">
        <v>3786667</v>
      </c>
      <c r="AQ166" s="777">
        <v>3786667</v>
      </c>
      <c r="AR166" s="777">
        <v>0</v>
      </c>
      <c r="AS166" s="777">
        <v>0</v>
      </c>
      <c r="AT166" s="777">
        <v>3786667</v>
      </c>
      <c r="AU166" s="777">
        <v>0</v>
      </c>
      <c r="AV166" s="777">
        <v>3786667</v>
      </c>
      <c r="AW166" s="777">
        <v>0</v>
      </c>
      <c r="AX166" s="777">
        <v>3786667</v>
      </c>
      <c r="AY166" s="777">
        <v>0</v>
      </c>
      <c r="AZ166" s="777">
        <v>3786667</v>
      </c>
      <c r="BA166" s="777">
        <v>0</v>
      </c>
      <c r="BB166" s="777">
        <v>0</v>
      </c>
    </row>
    <row r="167" spans="1:54" s="775" customFormat="1" ht="12.75" x14ac:dyDescent="0.2">
      <c r="A167" s="1001"/>
      <c r="B167" s="1510" t="s">
        <v>453</v>
      </c>
      <c r="C167" s="1511"/>
      <c r="D167" s="1000"/>
      <c r="E167" s="1510"/>
      <c r="F167" s="1511"/>
      <c r="G167" s="1510"/>
      <c r="H167" s="1510"/>
      <c r="I167" s="1510"/>
      <c r="J167" s="1511"/>
      <c r="K167" s="1511"/>
      <c r="L167" s="1510"/>
      <c r="M167" s="1511"/>
      <c r="N167" s="1511"/>
      <c r="O167" s="1510"/>
      <c r="P167" s="1511"/>
      <c r="Q167" s="1510"/>
      <c r="R167" s="1511"/>
      <c r="S167" s="1512" t="s">
        <v>61</v>
      </c>
      <c r="T167" s="1511"/>
      <c r="U167" s="1511"/>
      <c r="V167" s="1511"/>
      <c r="W167" s="1511"/>
      <c r="X167" s="1511"/>
      <c r="Y167" s="1511"/>
      <c r="Z167" s="1511"/>
      <c r="AA167" s="1510" t="s">
        <v>732</v>
      </c>
      <c r="AB167" s="1511"/>
      <c r="AC167" s="1511"/>
      <c r="AD167" s="1511"/>
      <c r="AE167" s="1511"/>
      <c r="AF167" s="1510" t="s">
        <v>733</v>
      </c>
      <c r="AG167" s="1511"/>
      <c r="AH167" s="1511"/>
      <c r="AI167" s="773" t="s">
        <v>417</v>
      </c>
      <c r="AJ167" s="1513" t="s">
        <v>734</v>
      </c>
      <c r="AK167" s="1511"/>
      <c r="AL167" s="1511"/>
      <c r="AM167" s="1511"/>
      <c r="AN167" s="1511"/>
      <c r="AO167" s="1511"/>
      <c r="AP167" s="774">
        <v>34205984504</v>
      </c>
      <c r="AQ167" s="774">
        <v>33374907484</v>
      </c>
      <c r="AR167" s="774">
        <v>831077020</v>
      </c>
      <c r="AS167" s="774">
        <v>0</v>
      </c>
      <c r="AT167" s="774">
        <v>32092019975</v>
      </c>
      <c r="AU167" s="774">
        <v>1282887509</v>
      </c>
      <c r="AV167" s="774">
        <v>11102812193</v>
      </c>
      <c r="AW167" s="774">
        <v>20989207782</v>
      </c>
      <c r="AX167" s="774">
        <v>10701079094</v>
      </c>
      <c r="AY167" s="774">
        <v>401733099</v>
      </c>
      <c r="AZ167" s="774">
        <v>10701079094</v>
      </c>
      <c r="BA167" s="774">
        <v>0</v>
      </c>
      <c r="BB167" s="774">
        <v>174603638</v>
      </c>
    </row>
    <row r="168" spans="1:54" s="775" customFormat="1" ht="12.75" x14ac:dyDescent="0.2">
      <c r="A168" s="1001"/>
      <c r="B168" s="1510" t="s">
        <v>453</v>
      </c>
      <c r="C168" s="1511"/>
      <c r="D168" s="1000"/>
      <c r="E168" s="1510"/>
      <c r="F168" s="1511"/>
      <c r="G168" s="1510"/>
      <c r="H168" s="1510"/>
      <c r="I168" s="1510"/>
      <c r="J168" s="1511"/>
      <c r="K168" s="1511"/>
      <c r="L168" s="1510"/>
      <c r="M168" s="1511"/>
      <c r="N168" s="1511"/>
      <c r="O168" s="1510"/>
      <c r="P168" s="1511"/>
      <c r="Q168" s="1510"/>
      <c r="R168" s="1511"/>
      <c r="S168" s="1512" t="s">
        <v>61</v>
      </c>
      <c r="T168" s="1511"/>
      <c r="U168" s="1511"/>
      <c r="V168" s="1511"/>
      <c r="W168" s="1511"/>
      <c r="X168" s="1511"/>
      <c r="Y168" s="1511"/>
      <c r="Z168" s="1511"/>
      <c r="AA168" s="1510" t="s">
        <v>732</v>
      </c>
      <c r="AB168" s="1511"/>
      <c r="AC168" s="1511"/>
      <c r="AD168" s="1511"/>
      <c r="AE168" s="1511"/>
      <c r="AF168" s="1510" t="s">
        <v>733</v>
      </c>
      <c r="AG168" s="1511"/>
      <c r="AH168" s="1511"/>
      <c r="AI168" s="773" t="s">
        <v>745</v>
      </c>
      <c r="AJ168" s="1513" t="s">
        <v>781</v>
      </c>
      <c r="AK168" s="1511"/>
      <c r="AL168" s="1511"/>
      <c r="AM168" s="1511"/>
      <c r="AN168" s="1511"/>
      <c r="AO168" s="1511"/>
      <c r="AP168" s="774">
        <v>1140000000</v>
      </c>
      <c r="AQ168" s="774">
        <v>0</v>
      </c>
      <c r="AR168" s="774">
        <v>1140000000</v>
      </c>
      <c r="AS168" s="774">
        <v>0</v>
      </c>
      <c r="AT168" s="774">
        <v>0</v>
      </c>
      <c r="AU168" s="774">
        <v>0</v>
      </c>
      <c r="AV168" s="774">
        <v>0</v>
      </c>
      <c r="AW168" s="774">
        <v>0</v>
      </c>
      <c r="AX168" s="774">
        <v>0</v>
      </c>
      <c r="AY168" s="774">
        <v>0</v>
      </c>
      <c r="AZ168" s="774">
        <v>0</v>
      </c>
      <c r="BA168" s="774">
        <v>0</v>
      </c>
      <c r="BB168" s="774">
        <v>0</v>
      </c>
    </row>
    <row r="169" spans="1:54" s="772" customFormat="1" ht="12.75" customHeight="1" x14ac:dyDescent="0.2">
      <c r="A169" s="998"/>
      <c r="B169" s="1503" t="s">
        <v>453</v>
      </c>
      <c r="C169" s="1504"/>
      <c r="D169" s="997" t="s">
        <v>782</v>
      </c>
      <c r="E169" s="1503"/>
      <c r="F169" s="1504"/>
      <c r="G169" s="1503"/>
      <c r="H169" s="1503"/>
      <c r="I169" s="1503"/>
      <c r="J169" s="1504"/>
      <c r="K169" s="1504"/>
      <c r="L169" s="1503"/>
      <c r="M169" s="1504"/>
      <c r="N169" s="1504"/>
      <c r="O169" s="1503"/>
      <c r="P169" s="1504"/>
      <c r="Q169" s="1503"/>
      <c r="R169" s="1504"/>
      <c r="S169" s="1505" t="s">
        <v>783</v>
      </c>
      <c r="T169" s="1504"/>
      <c r="U169" s="1504"/>
      <c r="V169" s="1504"/>
      <c r="W169" s="1504"/>
      <c r="X169" s="1504"/>
      <c r="Y169" s="1504"/>
      <c r="Z169" s="1504"/>
      <c r="AA169" s="1503" t="s">
        <v>732</v>
      </c>
      <c r="AB169" s="1504"/>
      <c r="AC169" s="1504"/>
      <c r="AD169" s="1504"/>
      <c r="AE169" s="1504"/>
      <c r="AF169" s="1503" t="s">
        <v>733</v>
      </c>
      <c r="AG169" s="1504"/>
      <c r="AH169" s="1504"/>
      <c r="AI169" s="770" t="s">
        <v>417</v>
      </c>
      <c r="AJ169" s="1506" t="s">
        <v>734</v>
      </c>
      <c r="AK169" s="1504"/>
      <c r="AL169" s="1504"/>
      <c r="AM169" s="1504"/>
      <c r="AN169" s="1504"/>
      <c r="AO169" s="1504"/>
      <c r="AP169" s="771">
        <v>16000000000</v>
      </c>
      <c r="AQ169" s="771">
        <v>16000000000</v>
      </c>
      <c r="AR169" s="771">
        <v>0</v>
      </c>
      <c r="AS169" s="771">
        <v>0</v>
      </c>
      <c r="AT169" s="771">
        <v>16000000000</v>
      </c>
      <c r="AU169" s="771">
        <v>0</v>
      </c>
      <c r="AV169" s="771">
        <v>437272574</v>
      </c>
      <c r="AW169" s="771">
        <v>15562727426</v>
      </c>
      <c r="AX169" s="771">
        <v>224591016</v>
      </c>
      <c r="AY169" s="771">
        <v>212681558</v>
      </c>
      <c r="AZ169" s="771">
        <v>224591016</v>
      </c>
      <c r="BA169" s="771">
        <v>0</v>
      </c>
      <c r="BB169" s="771">
        <v>0</v>
      </c>
    </row>
    <row r="170" spans="1:54" s="772" customFormat="1" ht="12.75" customHeight="1" x14ac:dyDescent="0.2">
      <c r="A170" s="998"/>
      <c r="B170" s="1503" t="s">
        <v>453</v>
      </c>
      <c r="C170" s="1504"/>
      <c r="D170" s="997" t="s">
        <v>782</v>
      </c>
      <c r="E170" s="1503" t="s">
        <v>784</v>
      </c>
      <c r="F170" s="1504"/>
      <c r="G170" s="1503"/>
      <c r="H170" s="1503"/>
      <c r="I170" s="1503"/>
      <c r="J170" s="1504"/>
      <c r="K170" s="1504"/>
      <c r="L170" s="1503"/>
      <c r="M170" s="1504"/>
      <c r="N170" s="1504"/>
      <c r="O170" s="1503"/>
      <c r="P170" s="1504"/>
      <c r="Q170" s="1503"/>
      <c r="R170" s="1504"/>
      <c r="S170" s="1505" t="s">
        <v>785</v>
      </c>
      <c r="T170" s="1504"/>
      <c r="U170" s="1504"/>
      <c r="V170" s="1504"/>
      <c r="W170" s="1504"/>
      <c r="X170" s="1504"/>
      <c r="Y170" s="1504"/>
      <c r="Z170" s="1504"/>
      <c r="AA170" s="1503" t="s">
        <v>732</v>
      </c>
      <c r="AB170" s="1504"/>
      <c r="AC170" s="1504"/>
      <c r="AD170" s="1504"/>
      <c r="AE170" s="1504"/>
      <c r="AF170" s="1503" t="s">
        <v>733</v>
      </c>
      <c r="AG170" s="1504"/>
      <c r="AH170" s="1504"/>
      <c r="AI170" s="770" t="s">
        <v>417</v>
      </c>
      <c r="AJ170" s="1506" t="s">
        <v>734</v>
      </c>
      <c r="AK170" s="1504"/>
      <c r="AL170" s="1504"/>
      <c r="AM170" s="1504"/>
      <c r="AN170" s="1504"/>
      <c r="AO170" s="1504"/>
      <c r="AP170" s="771">
        <v>16000000000</v>
      </c>
      <c r="AQ170" s="771">
        <v>16000000000</v>
      </c>
      <c r="AR170" s="771">
        <v>0</v>
      </c>
      <c r="AS170" s="771">
        <v>0</v>
      </c>
      <c r="AT170" s="771">
        <v>16000000000</v>
      </c>
      <c r="AU170" s="771">
        <v>0</v>
      </c>
      <c r="AV170" s="771">
        <v>437272574</v>
      </c>
      <c r="AW170" s="771">
        <v>15562727426</v>
      </c>
      <c r="AX170" s="771">
        <v>224591016</v>
      </c>
      <c r="AY170" s="771">
        <v>212681558</v>
      </c>
      <c r="AZ170" s="771">
        <v>224591016</v>
      </c>
      <c r="BA170" s="771">
        <v>0</v>
      </c>
      <c r="BB170" s="771">
        <v>0</v>
      </c>
    </row>
    <row r="171" spans="1:54" s="772" customFormat="1" ht="12.75" customHeight="1" x14ac:dyDescent="0.2">
      <c r="A171" s="998"/>
      <c r="B171" s="1507" t="s">
        <v>453</v>
      </c>
      <c r="C171" s="1504"/>
      <c r="D171" s="999" t="s">
        <v>782</v>
      </c>
      <c r="E171" s="1507" t="s">
        <v>784</v>
      </c>
      <c r="F171" s="1504"/>
      <c r="G171" s="1507" t="s">
        <v>738</v>
      </c>
      <c r="H171" s="1507"/>
      <c r="I171" s="1507" t="s">
        <v>685</v>
      </c>
      <c r="J171" s="1504"/>
      <c r="K171" s="1504"/>
      <c r="L171" s="1507" t="s">
        <v>685</v>
      </c>
      <c r="M171" s="1504"/>
      <c r="N171" s="1504"/>
      <c r="O171" s="1507" t="s">
        <v>685</v>
      </c>
      <c r="P171" s="1504"/>
      <c r="Q171" s="1507" t="s">
        <v>685</v>
      </c>
      <c r="R171" s="1504"/>
      <c r="S171" s="1508" t="s">
        <v>579</v>
      </c>
      <c r="T171" s="1504"/>
      <c r="U171" s="1504"/>
      <c r="V171" s="1504"/>
      <c r="W171" s="1504"/>
      <c r="X171" s="1504"/>
      <c r="Y171" s="1504"/>
      <c r="Z171" s="1504"/>
      <c r="AA171" s="1507" t="s">
        <v>732</v>
      </c>
      <c r="AB171" s="1504"/>
      <c r="AC171" s="1504"/>
      <c r="AD171" s="1504"/>
      <c r="AE171" s="1504"/>
      <c r="AF171" s="1507" t="s">
        <v>733</v>
      </c>
      <c r="AG171" s="1504"/>
      <c r="AH171" s="1504"/>
      <c r="AI171" s="776" t="s">
        <v>417</v>
      </c>
      <c r="AJ171" s="1509" t="s">
        <v>734</v>
      </c>
      <c r="AK171" s="1504"/>
      <c r="AL171" s="1504"/>
      <c r="AM171" s="1504"/>
      <c r="AN171" s="1504"/>
      <c r="AO171" s="1504"/>
      <c r="AP171" s="777">
        <v>16000000000</v>
      </c>
      <c r="AQ171" s="777">
        <v>16000000000</v>
      </c>
      <c r="AR171" s="777">
        <v>0</v>
      </c>
      <c r="AS171" s="777">
        <v>0</v>
      </c>
      <c r="AT171" s="777">
        <v>16000000000</v>
      </c>
      <c r="AU171" s="777">
        <v>0</v>
      </c>
      <c r="AV171" s="777">
        <v>437272574</v>
      </c>
      <c r="AW171" s="777">
        <v>15562727426</v>
      </c>
      <c r="AX171" s="777">
        <v>224591016</v>
      </c>
      <c r="AY171" s="777">
        <v>212681558</v>
      </c>
      <c r="AZ171" s="777">
        <v>224591016</v>
      </c>
      <c r="BA171" s="777">
        <v>0</v>
      </c>
      <c r="BB171" s="777">
        <v>0</v>
      </c>
    </row>
    <row r="172" spans="1:54" s="772" customFormat="1" ht="12.75" customHeight="1" x14ac:dyDescent="0.2">
      <c r="A172" s="998"/>
      <c r="B172" s="1503" t="s">
        <v>453</v>
      </c>
      <c r="C172" s="1504"/>
      <c r="D172" s="997" t="s">
        <v>786</v>
      </c>
      <c r="E172" s="1503"/>
      <c r="F172" s="1504"/>
      <c r="G172" s="1503"/>
      <c r="H172" s="1503"/>
      <c r="I172" s="1503"/>
      <c r="J172" s="1504"/>
      <c r="K172" s="1504"/>
      <c r="L172" s="1503"/>
      <c r="M172" s="1504"/>
      <c r="N172" s="1504"/>
      <c r="O172" s="1503"/>
      <c r="P172" s="1504"/>
      <c r="Q172" s="1503"/>
      <c r="R172" s="1504"/>
      <c r="S172" s="1505" t="s">
        <v>787</v>
      </c>
      <c r="T172" s="1504"/>
      <c r="U172" s="1504"/>
      <c r="V172" s="1504"/>
      <c r="W172" s="1504"/>
      <c r="X172" s="1504"/>
      <c r="Y172" s="1504"/>
      <c r="Z172" s="1504"/>
      <c r="AA172" s="1503" t="s">
        <v>732</v>
      </c>
      <c r="AB172" s="1504"/>
      <c r="AC172" s="1504"/>
      <c r="AD172" s="1504"/>
      <c r="AE172" s="1504"/>
      <c r="AF172" s="1503" t="s">
        <v>733</v>
      </c>
      <c r="AG172" s="1504"/>
      <c r="AH172" s="1504"/>
      <c r="AI172" s="770" t="s">
        <v>417</v>
      </c>
      <c r="AJ172" s="1506" t="s">
        <v>734</v>
      </c>
      <c r="AK172" s="1504"/>
      <c r="AL172" s="1504"/>
      <c r="AM172" s="1504"/>
      <c r="AN172" s="1504"/>
      <c r="AO172" s="1504"/>
      <c r="AP172" s="771">
        <v>800000000</v>
      </c>
      <c r="AQ172" s="771">
        <v>800000000</v>
      </c>
      <c r="AR172" s="771">
        <v>0</v>
      </c>
      <c r="AS172" s="771">
        <v>0</v>
      </c>
      <c r="AT172" s="771">
        <v>775775475</v>
      </c>
      <c r="AU172" s="771">
        <v>24224525</v>
      </c>
      <c r="AV172" s="771">
        <v>745126700</v>
      </c>
      <c r="AW172" s="771">
        <v>30648775</v>
      </c>
      <c r="AX172" s="771">
        <v>745126700</v>
      </c>
      <c r="AY172" s="771">
        <v>0</v>
      </c>
      <c r="AZ172" s="771">
        <v>745126700</v>
      </c>
      <c r="BA172" s="771">
        <v>0</v>
      </c>
      <c r="BB172" s="771">
        <v>174477638</v>
      </c>
    </row>
    <row r="173" spans="1:54" s="772" customFormat="1" ht="12.75" customHeight="1" x14ac:dyDescent="0.2">
      <c r="A173" s="998"/>
      <c r="B173" s="1503" t="s">
        <v>453</v>
      </c>
      <c r="C173" s="1504"/>
      <c r="D173" s="997" t="s">
        <v>786</v>
      </c>
      <c r="E173" s="1503" t="s">
        <v>784</v>
      </c>
      <c r="F173" s="1504"/>
      <c r="G173" s="1503"/>
      <c r="H173" s="1503"/>
      <c r="I173" s="1503"/>
      <c r="J173" s="1504"/>
      <c r="K173" s="1504"/>
      <c r="L173" s="1503"/>
      <c r="M173" s="1504"/>
      <c r="N173" s="1504"/>
      <c r="O173" s="1503"/>
      <c r="P173" s="1504"/>
      <c r="Q173" s="1503"/>
      <c r="R173" s="1504"/>
      <c r="S173" s="1505" t="s">
        <v>785</v>
      </c>
      <c r="T173" s="1504"/>
      <c r="U173" s="1504"/>
      <c r="V173" s="1504"/>
      <c r="W173" s="1504"/>
      <c r="X173" s="1504"/>
      <c r="Y173" s="1504"/>
      <c r="Z173" s="1504"/>
      <c r="AA173" s="1503" t="s">
        <v>732</v>
      </c>
      <c r="AB173" s="1504"/>
      <c r="AC173" s="1504"/>
      <c r="AD173" s="1504"/>
      <c r="AE173" s="1504"/>
      <c r="AF173" s="1503" t="s">
        <v>733</v>
      </c>
      <c r="AG173" s="1504"/>
      <c r="AH173" s="1504"/>
      <c r="AI173" s="770" t="s">
        <v>417</v>
      </c>
      <c r="AJ173" s="1506" t="s">
        <v>734</v>
      </c>
      <c r="AK173" s="1504"/>
      <c r="AL173" s="1504"/>
      <c r="AM173" s="1504"/>
      <c r="AN173" s="1504"/>
      <c r="AO173" s="1504"/>
      <c r="AP173" s="771">
        <v>800000000</v>
      </c>
      <c r="AQ173" s="771">
        <v>800000000</v>
      </c>
      <c r="AR173" s="771">
        <v>0</v>
      </c>
      <c r="AS173" s="771">
        <v>0</v>
      </c>
      <c r="AT173" s="771">
        <v>775775475</v>
      </c>
      <c r="AU173" s="771">
        <v>24224525</v>
      </c>
      <c r="AV173" s="771">
        <v>745126700</v>
      </c>
      <c r="AW173" s="771">
        <v>30648775</v>
      </c>
      <c r="AX173" s="771">
        <v>745126700</v>
      </c>
      <c r="AY173" s="771">
        <v>0</v>
      </c>
      <c r="AZ173" s="771">
        <v>745126700</v>
      </c>
      <c r="BA173" s="771">
        <v>0</v>
      </c>
      <c r="BB173" s="771">
        <v>174477638</v>
      </c>
    </row>
    <row r="174" spans="1:54" s="772" customFormat="1" ht="12.75" customHeight="1" x14ac:dyDescent="0.2">
      <c r="A174" s="998"/>
      <c r="B174" s="1507" t="s">
        <v>453</v>
      </c>
      <c r="C174" s="1504"/>
      <c r="D174" s="999" t="s">
        <v>786</v>
      </c>
      <c r="E174" s="1507" t="s">
        <v>784</v>
      </c>
      <c r="F174" s="1504"/>
      <c r="G174" s="1507" t="s">
        <v>741</v>
      </c>
      <c r="H174" s="1507"/>
      <c r="I174" s="1507"/>
      <c r="J174" s="1504"/>
      <c r="K174" s="1504"/>
      <c r="L174" s="1507"/>
      <c r="M174" s="1504"/>
      <c r="N174" s="1504"/>
      <c r="O174" s="1507"/>
      <c r="P174" s="1504"/>
      <c r="Q174" s="1507"/>
      <c r="R174" s="1504"/>
      <c r="S174" s="1508" t="s">
        <v>454</v>
      </c>
      <c r="T174" s="1504"/>
      <c r="U174" s="1504"/>
      <c r="V174" s="1504"/>
      <c r="W174" s="1504"/>
      <c r="X174" s="1504"/>
      <c r="Y174" s="1504"/>
      <c r="Z174" s="1504"/>
      <c r="AA174" s="1507" t="s">
        <v>732</v>
      </c>
      <c r="AB174" s="1504"/>
      <c r="AC174" s="1504"/>
      <c r="AD174" s="1504"/>
      <c r="AE174" s="1504"/>
      <c r="AF174" s="1507" t="s">
        <v>733</v>
      </c>
      <c r="AG174" s="1504"/>
      <c r="AH174" s="1504"/>
      <c r="AI174" s="776" t="s">
        <v>417</v>
      </c>
      <c r="AJ174" s="1509" t="s">
        <v>734</v>
      </c>
      <c r="AK174" s="1504"/>
      <c r="AL174" s="1504"/>
      <c r="AM174" s="1504"/>
      <c r="AN174" s="1504"/>
      <c r="AO174" s="1504"/>
      <c r="AP174" s="777">
        <v>708824959</v>
      </c>
      <c r="AQ174" s="777">
        <v>708824959</v>
      </c>
      <c r="AR174" s="777">
        <v>0</v>
      </c>
      <c r="AS174" s="777">
        <v>0</v>
      </c>
      <c r="AT174" s="777">
        <v>684600434</v>
      </c>
      <c r="AU174" s="777">
        <v>24224525</v>
      </c>
      <c r="AV174" s="777">
        <v>653951659</v>
      </c>
      <c r="AW174" s="777">
        <v>30648775</v>
      </c>
      <c r="AX174" s="777">
        <v>653951659</v>
      </c>
      <c r="AY174" s="777">
        <v>0</v>
      </c>
      <c r="AZ174" s="777">
        <v>653951659</v>
      </c>
      <c r="BA174" s="777">
        <v>0</v>
      </c>
      <c r="BB174" s="777">
        <v>174477638</v>
      </c>
    </row>
    <row r="175" spans="1:54" s="772" customFormat="1" ht="12.75" customHeight="1" x14ac:dyDescent="0.2">
      <c r="A175" s="998"/>
      <c r="B175" s="1507" t="s">
        <v>453</v>
      </c>
      <c r="C175" s="1504"/>
      <c r="D175" s="999" t="s">
        <v>786</v>
      </c>
      <c r="E175" s="1507" t="s">
        <v>784</v>
      </c>
      <c r="F175" s="1504"/>
      <c r="G175" s="1507" t="s">
        <v>748</v>
      </c>
      <c r="H175" s="1507"/>
      <c r="I175" s="1507" t="s">
        <v>685</v>
      </c>
      <c r="J175" s="1504"/>
      <c r="K175" s="1504"/>
      <c r="L175" s="1507" t="s">
        <v>685</v>
      </c>
      <c r="M175" s="1504"/>
      <c r="N175" s="1504"/>
      <c r="O175" s="1507" t="s">
        <v>685</v>
      </c>
      <c r="P175" s="1504"/>
      <c r="Q175" s="1507" t="s">
        <v>685</v>
      </c>
      <c r="R175" s="1504"/>
      <c r="S175" s="1508" t="s">
        <v>788</v>
      </c>
      <c r="T175" s="1504"/>
      <c r="U175" s="1504"/>
      <c r="V175" s="1504"/>
      <c r="W175" s="1504"/>
      <c r="X175" s="1504"/>
      <c r="Y175" s="1504"/>
      <c r="Z175" s="1504"/>
      <c r="AA175" s="1507" t="s">
        <v>732</v>
      </c>
      <c r="AB175" s="1504"/>
      <c r="AC175" s="1504"/>
      <c r="AD175" s="1504"/>
      <c r="AE175" s="1504"/>
      <c r="AF175" s="1507" t="s">
        <v>733</v>
      </c>
      <c r="AG175" s="1504"/>
      <c r="AH175" s="1504"/>
      <c r="AI175" s="776" t="s">
        <v>417</v>
      </c>
      <c r="AJ175" s="1509" t="s">
        <v>734</v>
      </c>
      <c r="AK175" s="1504"/>
      <c r="AL175" s="1504"/>
      <c r="AM175" s="1504"/>
      <c r="AN175" s="1504"/>
      <c r="AO175" s="1504"/>
      <c r="AP175" s="777">
        <v>91175041</v>
      </c>
      <c r="AQ175" s="777">
        <v>91175041</v>
      </c>
      <c r="AR175" s="777">
        <v>0</v>
      </c>
      <c r="AS175" s="777">
        <v>0</v>
      </c>
      <c r="AT175" s="777">
        <v>91175041</v>
      </c>
      <c r="AU175" s="777">
        <v>0</v>
      </c>
      <c r="AV175" s="777">
        <v>91175041</v>
      </c>
      <c r="AW175" s="777">
        <v>0</v>
      </c>
      <c r="AX175" s="777">
        <v>91175041</v>
      </c>
      <c r="AY175" s="777">
        <v>0</v>
      </c>
      <c r="AZ175" s="777">
        <v>91175041</v>
      </c>
      <c r="BA175" s="777">
        <v>0</v>
      </c>
      <c r="BB175" s="777">
        <v>0</v>
      </c>
    </row>
    <row r="176" spans="1:54" s="772" customFormat="1" ht="12.75" customHeight="1" x14ac:dyDescent="0.2">
      <c r="A176" s="998"/>
      <c r="B176" s="1503" t="s">
        <v>453</v>
      </c>
      <c r="C176" s="1504"/>
      <c r="D176" s="997" t="s">
        <v>789</v>
      </c>
      <c r="E176" s="1503"/>
      <c r="F176" s="1504"/>
      <c r="G176" s="1503"/>
      <c r="H176" s="1503"/>
      <c r="I176" s="1503"/>
      <c r="J176" s="1504"/>
      <c r="K176" s="1504"/>
      <c r="L176" s="1503"/>
      <c r="M176" s="1504"/>
      <c r="N176" s="1504"/>
      <c r="O176" s="1503"/>
      <c r="P176" s="1504"/>
      <c r="Q176" s="1503"/>
      <c r="R176" s="1504"/>
      <c r="S176" s="1505" t="s">
        <v>790</v>
      </c>
      <c r="T176" s="1504"/>
      <c r="U176" s="1504"/>
      <c r="V176" s="1504"/>
      <c r="W176" s="1504"/>
      <c r="X176" s="1504"/>
      <c r="Y176" s="1504"/>
      <c r="Z176" s="1504"/>
      <c r="AA176" s="1503" t="s">
        <v>732</v>
      </c>
      <c r="AB176" s="1504"/>
      <c r="AC176" s="1504"/>
      <c r="AD176" s="1504"/>
      <c r="AE176" s="1504"/>
      <c r="AF176" s="1503" t="s">
        <v>733</v>
      </c>
      <c r="AG176" s="1504"/>
      <c r="AH176" s="1504"/>
      <c r="AI176" s="770" t="s">
        <v>417</v>
      </c>
      <c r="AJ176" s="1506" t="s">
        <v>734</v>
      </c>
      <c r="AK176" s="1504"/>
      <c r="AL176" s="1504"/>
      <c r="AM176" s="1504"/>
      <c r="AN176" s="1504"/>
      <c r="AO176" s="1504"/>
      <c r="AP176" s="771">
        <v>540000000</v>
      </c>
      <c r="AQ176" s="771">
        <v>539200000</v>
      </c>
      <c r="AR176" s="771">
        <v>800000</v>
      </c>
      <c r="AS176" s="771">
        <v>0</v>
      </c>
      <c r="AT176" s="771">
        <v>534807628</v>
      </c>
      <c r="AU176" s="771">
        <v>4392372</v>
      </c>
      <c r="AV176" s="771">
        <v>0</v>
      </c>
      <c r="AW176" s="771">
        <v>534807628</v>
      </c>
      <c r="AX176" s="771">
        <v>0</v>
      </c>
      <c r="AY176" s="771">
        <v>0</v>
      </c>
      <c r="AZ176" s="771">
        <v>0</v>
      </c>
      <c r="BA176" s="771">
        <v>0</v>
      </c>
      <c r="BB176" s="771">
        <v>0</v>
      </c>
    </row>
    <row r="177" spans="1:54" s="772" customFormat="1" ht="12.75" customHeight="1" x14ac:dyDescent="0.2">
      <c r="A177" s="998"/>
      <c r="B177" s="1503" t="s">
        <v>453</v>
      </c>
      <c r="C177" s="1504"/>
      <c r="D177" s="997" t="s">
        <v>789</v>
      </c>
      <c r="E177" s="1503" t="s">
        <v>784</v>
      </c>
      <c r="F177" s="1504"/>
      <c r="G177" s="1503"/>
      <c r="H177" s="1503"/>
      <c r="I177" s="1503"/>
      <c r="J177" s="1504"/>
      <c r="K177" s="1504"/>
      <c r="L177" s="1503"/>
      <c r="M177" s="1504"/>
      <c r="N177" s="1504"/>
      <c r="O177" s="1503"/>
      <c r="P177" s="1504"/>
      <c r="Q177" s="1503"/>
      <c r="R177" s="1504"/>
      <c r="S177" s="1505" t="s">
        <v>785</v>
      </c>
      <c r="T177" s="1504"/>
      <c r="U177" s="1504"/>
      <c r="V177" s="1504"/>
      <c r="W177" s="1504"/>
      <c r="X177" s="1504"/>
      <c r="Y177" s="1504"/>
      <c r="Z177" s="1504"/>
      <c r="AA177" s="1503" t="s">
        <v>732</v>
      </c>
      <c r="AB177" s="1504"/>
      <c r="AC177" s="1504"/>
      <c r="AD177" s="1504"/>
      <c r="AE177" s="1504"/>
      <c r="AF177" s="1503" t="s">
        <v>733</v>
      </c>
      <c r="AG177" s="1504"/>
      <c r="AH177" s="1504"/>
      <c r="AI177" s="770" t="s">
        <v>417</v>
      </c>
      <c r="AJ177" s="1506" t="s">
        <v>734</v>
      </c>
      <c r="AK177" s="1504"/>
      <c r="AL177" s="1504"/>
      <c r="AM177" s="1504"/>
      <c r="AN177" s="1504"/>
      <c r="AO177" s="1504"/>
      <c r="AP177" s="771">
        <v>540000000</v>
      </c>
      <c r="AQ177" s="771">
        <v>539200000</v>
      </c>
      <c r="AR177" s="771">
        <v>800000</v>
      </c>
      <c r="AS177" s="771">
        <v>0</v>
      </c>
      <c r="AT177" s="771">
        <v>534807628</v>
      </c>
      <c r="AU177" s="771">
        <v>4392372</v>
      </c>
      <c r="AV177" s="771">
        <v>0</v>
      </c>
      <c r="AW177" s="771">
        <v>534807628</v>
      </c>
      <c r="AX177" s="771">
        <v>0</v>
      </c>
      <c r="AY177" s="771">
        <v>0</v>
      </c>
      <c r="AZ177" s="771">
        <v>0</v>
      </c>
      <c r="BA177" s="771">
        <v>0</v>
      </c>
      <c r="BB177" s="771">
        <v>0</v>
      </c>
    </row>
    <row r="178" spans="1:54" s="772" customFormat="1" ht="12.75" customHeight="1" x14ac:dyDescent="0.2">
      <c r="A178" s="998"/>
      <c r="B178" s="1507" t="s">
        <v>453</v>
      </c>
      <c r="C178" s="1504"/>
      <c r="D178" s="999" t="s">
        <v>789</v>
      </c>
      <c r="E178" s="1507" t="s">
        <v>784</v>
      </c>
      <c r="F178" s="1504"/>
      <c r="G178" s="1507" t="s">
        <v>738</v>
      </c>
      <c r="H178" s="1507"/>
      <c r="I178" s="1507" t="s">
        <v>685</v>
      </c>
      <c r="J178" s="1504"/>
      <c r="K178" s="1504"/>
      <c r="L178" s="1507" t="s">
        <v>685</v>
      </c>
      <c r="M178" s="1504"/>
      <c r="N178" s="1504"/>
      <c r="O178" s="1507" t="s">
        <v>685</v>
      </c>
      <c r="P178" s="1504"/>
      <c r="Q178" s="1507" t="s">
        <v>685</v>
      </c>
      <c r="R178" s="1504"/>
      <c r="S178" s="1508" t="s">
        <v>580</v>
      </c>
      <c r="T178" s="1504"/>
      <c r="U178" s="1504"/>
      <c r="V178" s="1504"/>
      <c r="W178" s="1504"/>
      <c r="X178" s="1504"/>
      <c r="Y178" s="1504"/>
      <c r="Z178" s="1504"/>
      <c r="AA178" s="1507" t="s">
        <v>732</v>
      </c>
      <c r="AB178" s="1504"/>
      <c r="AC178" s="1504"/>
      <c r="AD178" s="1504"/>
      <c r="AE178" s="1504"/>
      <c r="AF178" s="1507" t="s">
        <v>733</v>
      </c>
      <c r="AG178" s="1504"/>
      <c r="AH178" s="1504"/>
      <c r="AI178" s="776" t="s">
        <v>417</v>
      </c>
      <c r="AJ178" s="1509" t="s">
        <v>734</v>
      </c>
      <c r="AK178" s="1504"/>
      <c r="AL178" s="1504"/>
      <c r="AM178" s="1504"/>
      <c r="AN178" s="1504"/>
      <c r="AO178" s="1504"/>
      <c r="AP178" s="777">
        <v>540000000</v>
      </c>
      <c r="AQ178" s="777">
        <v>539200000</v>
      </c>
      <c r="AR178" s="777">
        <v>800000</v>
      </c>
      <c r="AS178" s="777">
        <v>0</v>
      </c>
      <c r="AT178" s="777">
        <v>534807628</v>
      </c>
      <c r="AU178" s="777">
        <v>4392372</v>
      </c>
      <c r="AV178" s="777">
        <v>0</v>
      </c>
      <c r="AW178" s="777">
        <v>534807628</v>
      </c>
      <c r="AX178" s="777">
        <v>0</v>
      </c>
      <c r="AY178" s="777">
        <v>0</v>
      </c>
      <c r="AZ178" s="777">
        <v>0</v>
      </c>
      <c r="BA178" s="777">
        <v>0</v>
      </c>
      <c r="BB178" s="777">
        <v>0</v>
      </c>
    </row>
    <row r="179" spans="1:54" s="772" customFormat="1" ht="12.75" customHeight="1" x14ac:dyDescent="0.2">
      <c r="A179" s="998"/>
      <c r="B179" s="1503" t="s">
        <v>453</v>
      </c>
      <c r="C179" s="1504"/>
      <c r="D179" s="997" t="s">
        <v>791</v>
      </c>
      <c r="E179" s="1503"/>
      <c r="F179" s="1504"/>
      <c r="G179" s="1503"/>
      <c r="H179" s="1503"/>
      <c r="I179" s="1503"/>
      <c r="J179" s="1504"/>
      <c r="K179" s="1504"/>
      <c r="L179" s="1503"/>
      <c r="M179" s="1504"/>
      <c r="N179" s="1504"/>
      <c r="O179" s="1503"/>
      <c r="P179" s="1504"/>
      <c r="Q179" s="1503"/>
      <c r="R179" s="1504"/>
      <c r="S179" s="1505" t="s">
        <v>792</v>
      </c>
      <c r="T179" s="1504"/>
      <c r="U179" s="1504"/>
      <c r="V179" s="1504"/>
      <c r="W179" s="1504"/>
      <c r="X179" s="1504"/>
      <c r="Y179" s="1504"/>
      <c r="Z179" s="1504"/>
      <c r="AA179" s="1503" t="s">
        <v>732</v>
      </c>
      <c r="AB179" s="1504"/>
      <c r="AC179" s="1504"/>
      <c r="AD179" s="1504"/>
      <c r="AE179" s="1504"/>
      <c r="AF179" s="1503" t="s">
        <v>733</v>
      </c>
      <c r="AG179" s="1504"/>
      <c r="AH179" s="1504"/>
      <c r="AI179" s="770" t="s">
        <v>417</v>
      </c>
      <c r="AJ179" s="1506" t="s">
        <v>734</v>
      </c>
      <c r="AK179" s="1504"/>
      <c r="AL179" s="1504"/>
      <c r="AM179" s="1504"/>
      <c r="AN179" s="1504"/>
      <c r="AO179" s="1504"/>
      <c r="AP179" s="771">
        <v>3394000000</v>
      </c>
      <c r="AQ179" s="771">
        <v>3066098559</v>
      </c>
      <c r="AR179" s="771">
        <v>327901441</v>
      </c>
      <c r="AS179" s="771">
        <v>0</v>
      </c>
      <c r="AT179" s="771">
        <v>2730018464</v>
      </c>
      <c r="AU179" s="771">
        <v>336080095</v>
      </c>
      <c r="AV179" s="771">
        <v>1900344694</v>
      </c>
      <c r="AW179" s="771">
        <v>829673770</v>
      </c>
      <c r="AX179" s="771">
        <v>1842750106</v>
      </c>
      <c r="AY179" s="771">
        <v>57594588</v>
      </c>
      <c r="AZ179" s="771">
        <v>1842750106</v>
      </c>
      <c r="BA179" s="771">
        <v>0</v>
      </c>
      <c r="BB179" s="771">
        <v>49000</v>
      </c>
    </row>
    <row r="180" spans="1:54" s="772" customFormat="1" ht="12.75" customHeight="1" x14ac:dyDescent="0.2">
      <c r="A180" s="998"/>
      <c r="B180" s="1503" t="s">
        <v>453</v>
      </c>
      <c r="C180" s="1504"/>
      <c r="D180" s="997" t="s">
        <v>791</v>
      </c>
      <c r="E180" s="1503" t="s">
        <v>793</v>
      </c>
      <c r="F180" s="1504"/>
      <c r="G180" s="1503"/>
      <c r="H180" s="1503"/>
      <c r="I180" s="1503"/>
      <c r="J180" s="1504"/>
      <c r="K180" s="1504"/>
      <c r="L180" s="1503"/>
      <c r="M180" s="1504"/>
      <c r="N180" s="1504"/>
      <c r="O180" s="1503"/>
      <c r="P180" s="1504"/>
      <c r="Q180" s="1503"/>
      <c r="R180" s="1504"/>
      <c r="S180" s="1505" t="s">
        <v>794</v>
      </c>
      <c r="T180" s="1504"/>
      <c r="U180" s="1504"/>
      <c r="V180" s="1504"/>
      <c r="W180" s="1504"/>
      <c r="X180" s="1504"/>
      <c r="Y180" s="1504"/>
      <c r="Z180" s="1504"/>
      <c r="AA180" s="1503" t="s">
        <v>732</v>
      </c>
      <c r="AB180" s="1504"/>
      <c r="AC180" s="1504"/>
      <c r="AD180" s="1504"/>
      <c r="AE180" s="1504"/>
      <c r="AF180" s="1503" t="s">
        <v>733</v>
      </c>
      <c r="AG180" s="1504"/>
      <c r="AH180" s="1504"/>
      <c r="AI180" s="770" t="s">
        <v>417</v>
      </c>
      <c r="AJ180" s="1506" t="s">
        <v>734</v>
      </c>
      <c r="AK180" s="1504"/>
      <c r="AL180" s="1504"/>
      <c r="AM180" s="1504"/>
      <c r="AN180" s="1504"/>
      <c r="AO180" s="1504"/>
      <c r="AP180" s="771">
        <v>800000000</v>
      </c>
      <c r="AQ180" s="771">
        <v>639986467</v>
      </c>
      <c r="AR180" s="771">
        <v>160013533</v>
      </c>
      <c r="AS180" s="771">
        <v>0</v>
      </c>
      <c r="AT180" s="771">
        <v>457660825</v>
      </c>
      <c r="AU180" s="771">
        <v>182325642</v>
      </c>
      <c r="AV180" s="771">
        <v>295610689</v>
      </c>
      <c r="AW180" s="771">
        <v>162050136</v>
      </c>
      <c r="AX180" s="771">
        <v>295610689</v>
      </c>
      <c r="AY180" s="771">
        <v>0</v>
      </c>
      <c r="AZ180" s="771">
        <v>295610689</v>
      </c>
      <c r="BA180" s="771">
        <v>0</v>
      </c>
      <c r="BB180" s="771">
        <v>0</v>
      </c>
    </row>
    <row r="181" spans="1:54" s="772" customFormat="1" ht="12.75" customHeight="1" x14ac:dyDescent="0.2">
      <c r="A181" s="998"/>
      <c r="B181" s="1507" t="s">
        <v>453</v>
      </c>
      <c r="C181" s="1504"/>
      <c r="D181" s="999" t="s">
        <v>791</v>
      </c>
      <c r="E181" s="1507" t="s">
        <v>793</v>
      </c>
      <c r="F181" s="1504"/>
      <c r="G181" s="1507" t="s">
        <v>738</v>
      </c>
      <c r="H181" s="1507"/>
      <c r="I181" s="1507" t="s">
        <v>685</v>
      </c>
      <c r="J181" s="1504"/>
      <c r="K181" s="1504"/>
      <c r="L181" s="1507" t="s">
        <v>685</v>
      </c>
      <c r="M181" s="1504"/>
      <c r="N181" s="1504"/>
      <c r="O181" s="1507" t="s">
        <v>685</v>
      </c>
      <c r="P181" s="1504"/>
      <c r="Q181" s="1507" t="s">
        <v>685</v>
      </c>
      <c r="R181" s="1504"/>
      <c r="S181" s="1508" t="s">
        <v>581</v>
      </c>
      <c r="T181" s="1504"/>
      <c r="U181" s="1504"/>
      <c r="V181" s="1504"/>
      <c r="W181" s="1504"/>
      <c r="X181" s="1504"/>
      <c r="Y181" s="1504"/>
      <c r="Z181" s="1504"/>
      <c r="AA181" s="1507" t="s">
        <v>732</v>
      </c>
      <c r="AB181" s="1504"/>
      <c r="AC181" s="1504"/>
      <c r="AD181" s="1504"/>
      <c r="AE181" s="1504"/>
      <c r="AF181" s="1507" t="s">
        <v>733</v>
      </c>
      <c r="AG181" s="1504"/>
      <c r="AH181" s="1504"/>
      <c r="AI181" s="776" t="s">
        <v>417</v>
      </c>
      <c r="AJ181" s="1509" t="s">
        <v>734</v>
      </c>
      <c r="AK181" s="1504"/>
      <c r="AL181" s="1504"/>
      <c r="AM181" s="1504"/>
      <c r="AN181" s="1504"/>
      <c r="AO181" s="1504"/>
      <c r="AP181" s="777">
        <v>450000000</v>
      </c>
      <c r="AQ181" s="777">
        <v>351999800</v>
      </c>
      <c r="AR181" s="777">
        <v>98000200</v>
      </c>
      <c r="AS181" s="777">
        <v>0</v>
      </c>
      <c r="AT181" s="777">
        <v>252752635</v>
      </c>
      <c r="AU181" s="777">
        <v>99247165</v>
      </c>
      <c r="AV181" s="777">
        <v>173943675</v>
      </c>
      <c r="AW181" s="777">
        <v>78808960</v>
      </c>
      <c r="AX181" s="777">
        <v>173943675</v>
      </c>
      <c r="AY181" s="777">
        <v>0</v>
      </c>
      <c r="AZ181" s="777">
        <v>173943675</v>
      </c>
      <c r="BA181" s="777">
        <v>0</v>
      </c>
      <c r="BB181" s="777">
        <v>0</v>
      </c>
    </row>
    <row r="182" spans="1:54" s="772" customFormat="1" ht="12.75" customHeight="1" x14ac:dyDescent="0.2">
      <c r="A182" s="998"/>
      <c r="B182" s="1507" t="s">
        <v>453</v>
      </c>
      <c r="C182" s="1504"/>
      <c r="D182" s="999" t="s">
        <v>791</v>
      </c>
      <c r="E182" s="1507" t="s">
        <v>793</v>
      </c>
      <c r="F182" s="1504"/>
      <c r="G182" s="1507" t="s">
        <v>741</v>
      </c>
      <c r="H182" s="1507"/>
      <c r="I182" s="1507" t="s">
        <v>685</v>
      </c>
      <c r="J182" s="1504"/>
      <c r="K182" s="1504"/>
      <c r="L182" s="1507" t="s">
        <v>685</v>
      </c>
      <c r="M182" s="1504"/>
      <c r="N182" s="1504"/>
      <c r="O182" s="1507" t="s">
        <v>685</v>
      </c>
      <c r="P182" s="1504"/>
      <c r="Q182" s="1507" t="s">
        <v>685</v>
      </c>
      <c r="R182" s="1504"/>
      <c r="S182" s="1508" t="s">
        <v>582</v>
      </c>
      <c r="T182" s="1504"/>
      <c r="U182" s="1504"/>
      <c r="V182" s="1504"/>
      <c r="W182" s="1504"/>
      <c r="X182" s="1504"/>
      <c r="Y182" s="1504"/>
      <c r="Z182" s="1504"/>
      <c r="AA182" s="1507" t="s">
        <v>732</v>
      </c>
      <c r="AB182" s="1504"/>
      <c r="AC182" s="1504"/>
      <c r="AD182" s="1504"/>
      <c r="AE182" s="1504"/>
      <c r="AF182" s="1507" t="s">
        <v>733</v>
      </c>
      <c r="AG182" s="1504"/>
      <c r="AH182" s="1504"/>
      <c r="AI182" s="776" t="s">
        <v>417</v>
      </c>
      <c r="AJ182" s="1509" t="s">
        <v>734</v>
      </c>
      <c r="AK182" s="1504"/>
      <c r="AL182" s="1504"/>
      <c r="AM182" s="1504"/>
      <c r="AN182" s="1504"/>
      <c r="AO182" s="1504"/>
      <c r="AP182" s="777">
        <v>350000000</v>
      </c>
      <c r="AQ182" s="777">
        <v>287986667</v>
      </c>
      <c r="AR182" s="777">
        <v>62013333</v>
      </c>
      <c r="AS182" s="777">
        <v>0</v>
      </c>
      <c r="AT182" s="777">
        <v>204908190</v>
      </c>
      <c r="AU182" s="777">
        <v>83078477</v>
      </c>
      <c r="AV182" s="777">
        <v>121667014</v>
      </c>
      <c r="AW182" s="777">
        <v>83241176</v>
      </c>
      <c r="AX182" s="777">
        <v>121667014</v>
      </c>
      <c r="AY182" s="777">
        <v>0</v>
      </c>
      <c r="AZ182" s="777">
        <v>121667014</v>
      </c>
      <c r="BA182" s="777">
        <v>0</v>
      </c>
      <c r="BB182" s="777">
        <v>0</v>
      </c>
    </row>
    <row r="183" spans="1:54" s="772" customFormat="1" ht="12.75" customHeight="1" x14ac:dyDescent="0.2">
      <c r="A183" s="998"/>
      <c r="B183" s="1503" t="s">
        <v>453</v>
      </c>
      <c r="C183" s="1504"/>
      <c r="D183" s="997" t="s">
        <v>791</v>
      </c>
      <c r="E183" s="1503" t="s">
        <v>795</v>
      </c>
      <c r="F183" s="1504"/>
      <c r="G183" s="1503"/>
      <c r="H183" s="1503"/>
      <c r="I183" s="1503"/>
      <c r="J183" s="1504"/>
      <c r="K183" s="1504"/>
      <c r="L183" s="1503"/>
      <c r="M183" s="1504"/>
      <c r="N183" s="1504"/>
      <c r="O183" s="1503"/>
      <c r="P183" s="1504"/>
      <c r="Q183" s="1503"/>
      <c r="R183" s="1504"/>
      <c r="S183" s="1505" t="s">
        <v>796</v>
      </c>
      <c r="T183" s="1504"/>
      <c r="U183" s="1504"/>
      <c r="V183" s="1504"/>
      <c r="W183" s="1504"/>
      <c r="X183" s="1504"/>
      <c r="Y183" s="1504"/>
      <c r="Z183" s="1504"/>
      <c r="AA183" s="1503" t="s">
        <v>732</v>
      </c>
      <c r="AB183" s="1504"/>
      <c r="AC183" s="1504"/>
      <c r="AD183" s="1504"/>
      <c r="AE183" s="1504"/>
      <c r="AF183" s="1503" t="s">
        <v>733</v>
      </c>
      <c r="AG183" s="1504"/>
      <c r="AH183" s="1504"/>
      <c r="AI183" s="770" t="s">
        <v>417</v>
      </c>
      <c r="AJ183" s="1506" t="s">
        <v>734</v>
      </c>
      <c r="AK183" s="1504"/>
      <c r="AL183" s="1504"/>
      <c r="AM183" s="1504"/>
      <c r="AN183" s="1504"/>
      <c r="AO183" s="1504"/>
      <c r="AP183" s="771">
        <v>2594000000</v>
      </c>
      <c r="AQ183" s="771">
        <v>2426112092</v>
      </c>
      <c r="AR183" s="771">
        <v>167887908</v>
      </c>
      <c r="AS183" s="771">
        <v>0</v>
      </c>
      <c r="AT183" s="771">
        <v>2272357639</v>
      </c>
      <c r="AU183" s="771">
        <v>153754453</v>
      </c>
      <c r="AV183" s="771">
        <v>1604734005</v>
      </c>
      <c r="AW183" s="771">
        <v>667623634</v>
      </c>
      <c r="AX183" s="771">
        <v>1547139417</v>
      </c>
      <c r="AY183" s="771">
        <v>57594588</v>
      </c>
      <c r="AZ183" s="771">
        <v>1547139417</v>
      </c>
      <c r="BA183" s="771">
        <v>0</v>
      </c>
      <c r="BB183" s="771">
        <v>49000</v>
      </c>
    </row>
    <row r="184" spans="1:54" s="772" customFormat="1" ht="12.75" customHeight="1" x14ac:dyDescent="0.2">
      <c r="A184" s="998"/>
      <c r="B184" s="1507" t="s">
        <v>453</v>
      </c>
      <c r="C184" s="1504"/>
      <c r="D184" s="999" t="s">
        <v>791</v>
      </c>
      <c r="E184" s="1507" t="s">
        <v>795</v>
      </c>
      <c r="F184" s="1504"/>
      <c r="G184" s="1507" t="s">
        <v>738</v>
      </c>
      <c r="H184" s="1507"/>
      <c r="I184" s="1507" t="s">
        <v>685</v>
      </c>
      <c r="J184" s="1504"/>
      <c r="K184" s="1504"/>
      <c r="L184" s="1507" t="s">
        <v>685</v>
      </c>
      <c r="M184" s="1504"/>
      <c r="N184" s="1504"/>
      <c r="O184" s="1507" t="s">
        <v>685</v>
      </c>
      <c r="P184" s="1504"/>
      <c r="Q184" s="1507" t="s">
        <v>685</v>
      </c>
      <c r="R184" s="1504"/>
      <c r="S184" s="1508" t="s">
        <v>583</v>
      </c>
      <c r="T184" s="1504"/>
      <c r="U184" s="1504"/>
      <c r="V184" s="1504"/>
      <c r="W184" s="1504"/>
      <c r="X184" s="1504"/>
      <c r="Y184" s="1504"/>
      <c r="Z184" s="1504"/>
      <c r="AA184" s="1507" t="s">
        <v>732</v>
      </c>
      <c r="AB184" s="1504"/>
      <c r="AC184" s="1504"/>
      <c r="AD184" s="1504"/>
      <c r="AE184" s="1504"/>
      <c r="AF184" s="1507" t="s">
        <v>733</v>
      </c>
      <c r="AG184" s="1504"/>
      <c r="AH184" s="1504"/>
      <c r="AI184" s="776" t="s">
        <v>417</v>
      </c>
      <c r="AJ184" s="1509" t="s">
        <v>734</v>
      </c>
      <c r="AK184" s="1504"/>
      <c r="AL184" s="1504"/>
      <c r="AM184" s="1504"/>
      <c r="AN184" s="1504"/>
      <c r="AO184" s="1504"/>
      <c r="AP184" s="777">
        <v>500000000</v>
      </c>
      <c r="AQ184" s="777">
        <v>500000000</v>
      </c>
      <c r="AR184" s="777">
        <v>0</v>
      </c>
      <c r="AS184" s="777">
        <v>0</v>
      </c>
      <c r="AT184" s="777">
        <v>487110619</v>
      </c>
      <c r="AU184" s="777">
        <v>12889381</v>
      </c>
      <c r="AV184" s="777">
        <v>252500253</v>
      </c>
      <c r="AW184" s="777">
        <v>234610366</v>
      </c>
      <c r="AX184" s="777">
        <v>249456585</v>
      </c>
      <c r="AY184" s="777">
        <v>3043668</v>
      </c>
      <c r="AZ184" s="777">
        <v>249456585</v>
      </c>
      <c r="BA184" s="777">
        <v>0</v>
      </c>
      <c r="BB184" s="777">
        <v>0</v>
      </c>
    </row>
    <row r="185" spans="1:54" s="772" customFormat="1" ht="12.75" customHeight="1" x14ac:dyDescent="0.2">
      <c r="A185" s="998"/>
      <c r="B185" s="1507" t="s">
        <v>453</v>
      </c>
      <c r="C185" s="1504"/>
      <c r="D185" s="999" t="s">
        <v>791</v>
      </c>
      <c r="E185" s="1507" t="s">
        <v>795</v>
      </c>
      <c r="F185" s="1504"/>
      <c r="G185" s="1507" t="s">
        <v>748</v>
      </c>
      <c r="H185" s="1507"/>
      <c r="I185" s="1507" t="s">
        <v>685</v>
      </c>
      <c r="J185" s="1504"/>
      <c r="K185" s="1504"/>
      <c r="L185" s="1507" t="s">
        <v>685</v>
      </c>
      <c r="M185" s="1504"/>
      <c r="N185" s="1504"/>
      <c r="O185" s="1507" t="s">
        <v>685</v>
      </c>
      <c r="P185" s="1504"/>
      <c r="Q185" s="1507" t="s">
        <v>685</v>
      </c>
      <c r="R185" s="1504"/>
      <c r="S185" s="1508" t="s">
        <v>797</v>
      </c>
      <c r="T185" s="1504"/>
      <c r="U185" s="1504"/>
      <c r="V185" s="1504"/>
      <c r="W185" s="1504"/>
      <c r="X185" s="1504"/>
      <c r="Y185" s="1504"/>
      <c r="Z185" s="1504"/>
      <c r="AA185" s="1507" t="s">
        <v>732</v>
      </c>
      <c r="AB185" s="1504"/>
      <c r="AC185" s="1504"/>
      <c r="AD185" s="1504"/>
      <c r="AE185" s="1504"/>
      <c r="AF185" s="1507" t="s">
        <v>733</v>
      </c>
      <c r="AG185" s="1504"/>
      <c r="AH185" s="1504"/>
      <c r="AI185" s="776" t="s">
        <v>417</v>
      </c>
      <c r="AJ185" s="1509" t="s">
        <v>734</v>
      </c>
      <c r="AK185" s="1504"/>
      <c r="AL185" s="1504"/>
      <c r="AM185" s="1504"/>
      <c r="AN185" s="1504"/>
      <c r="AO185" s="1504"/>
      <c r="AP185" s="777">
        <v>1669122700</v>
      </c>
      <c r="AQ185" s="777">
        <v>1522734792</v>
      </c>
      <c r="AR185" s="777">
        <v>146387908</v>
      </c>
      <c r="AS185" s="777">
        <v>0</v>
      </c>
      <c r="AT185" s="777">
        <v>1408216078</v>
      </c>
      <c r="AU185" s="777">
        <v>114518714</v>
      </c>
      <c r="AV185" s="777">
        <v>1098906190</v>
      </c>
      <c r="AW185" s="777">
        <v>309309888</v>
      </c>
      <c r="AX185" s="777">
        <v>1045897034</v>
      </c>
      <c r="AY185" s="777">
        <v>53009156</v>
      </c>
      <c r="AZ185" s="777">
        <v>1045897034</v>
      </c>
      <c r="BA185" s="777">
        <v>0</v>
      </c>
      <c r="BB185" s="777">
        <v>0</v>
      </c>
    </row>
    <row r="186" spans="1:54" s="772" customFormat="1" ht="12.75" customHeight="1" x14ac:dyDescent="0.2">
      <c r="A186" s="998"/>
      <c r="B186" s="1503" t="s">
        <v>453</v>
      </c>
      <c r="C186" s="1504"/>
      <c r="D186" s="997" t="s">
        <v>791</v>
      </c>
      <c r="E186" s="1503" t="s">
        <v>795</v>
      </c>
      <c r="F186" s="1504"/>
      <c r="G186" s="1503" t="s">
        <v>748</v>
      </c>
      <c r="H186" s="1503"/>
      <c r="I186" s="1503" t="s">
        <v>739</v>
      </c>
      <c r="J186" s="1504"/>
      <c r="K186" s="1504"/>
      <c r="L186" s="1503" t="s">
        <v>685</v>
      </c>
      <c r="M186" s="1504"/>
      <c r="N186" s="1504"/>
      <c r="O186" s="1503" t="s">
        <v>685</v>
      </c>
      <c r="P186" s="1504"/>
      <c r="Q186" s="1503" t="s">
        <v>685</v>
      </c>
      <c r="R186" s="1504"/>
      <c r="S186" s="1505" t="s">
        <v>797</v>
      </c>
      <c r="T186" s="1504"/>
      <c r="U186" s="1504"/>
      <c r="V186" s="1504"/>
      <c r="W186" s="1504"/>
      <c r="X186" s="1504"/>
      <c r="Y186" s="1504"/>
      <c r="Z186" s="1504"/>
      <c r="AA186" s="1503" t="s">
        <v>732</v>
      </c>
      <c r="AB186" s="1504"/>
      <c r="AC186" s="1504"/>
      <c r="AD186" s="1504"/>
      <c r="AE186" s="1504"/>
      <c r="AF186" s="1503" t="s">
        <v>733</v>
      </c>
      <c r="AG186" s="1504"/>
      <c r="AH186" s="1504"/>
      <c r="AI186" s="770" t="s">
        <v>417</v>
      </c>
      <c r="AJ186" s="1506" t="s">
        <v>734</v>
      </c>
      <c r="AK186" s="1504"/>
      <c r="AL186" s="1504"/>
      <c r="AM186" s="1504"/>
      <c r="AN186" s="1504"/>
      <c r="AO186" s="1504"/>
      <c r="AP186" s="771">
        <v>1669122700</v>
      </c>
      <c r="AQ186" s="771">
        <v>1522734792</v>
      </c>
      <c r="AR186" s="771">
        <v>146387908</v>
      </c>
      <c r="AS186" s="771">
        <v>0</v>
      </c>
      <c r="AT186" s="771">
        <v>1408216078</v>
      </c>
      <c r="AU186" s="771">
        <v>114518714</v>
      </c>
      <c r="AV186" s="771">
        <v>1098906190</v>
      </c>
      <c r="AW186" s="771">
        <v>309309888</v>
      </c>
      <c r="AX186" s="771">
        <v>1045897034</v>
      </c>
      <c r="AY186" s="771">
        <v>53009156</v>
      </c>
      <c r="AZ186" s="771">
        <v>1045897034</v>
      </c>
      <c r="BA186" s="771">
        <v>0</v>
      </c>
      <c r="BB186" s="771">
        <v>0</v>
      </c>
    </row>
    <row r="187" spans="1:54" s="772" customFormat="1" ht="12.75" customHeight="1" x14ac:dyDescent="0.2">
      <c r="A187" s="998"/>
      <c r="B187" s="1507" t="s">
        <v>453</v>
      </c>
      <c r="C187" s="1504"/>
      <c r="D187" s="999" t="s">
        <v>791</v>
      </c>
      <c r="E187" s="1507" t="s">
        <v>795</v>
      </c>
      <c r="F187" s="1504"/>
      <c r="G187" s="1507" t="s">
        <v>748</v>
      </c>
      <c r="H187" s="1507"/>
      <c r="I187" s="1507" t="s">
        <v>739</v>
      </c>
      <c r="J187" s="1504"/>
      <c r="K187" s="1504"/>
      <c r="L187" s="1507" t="s">
        <v>741</v>
      </c>
      <c r="M187" s="1504"/>
      <c r="N187" s="1504"/>
      <c r="O187" s="1507" t="s">
        <v>685</v>
      </c>
      <c r="P187" s="1504"/>
      <c r="Q187" s="1507" t="s">
        <v>685</v>
      </c>
      <c r="R187" s="1504"/>
      <c r="S187" s="1508" t="s">
        <v>584</v>
      </c>
      <c r="T187" s="1504"/>
      <c r="U187" s="1504"/>
      <c r="V187" s="1504"/>
      <c r="W187" s="1504"/>
      <c r="X187" s="1504"/>
      <c r="Y187" s="1504"/>
      <c r="Z187" s="1504"/>
      <c r="AA187" s="1507" t="s">
        <v>732</v>
      </c>
      <c r="AB187" s="1504"/>
      <c r="AC187" s="1504"/>
      <c r="AD187" s="1504"/>
      <c r="AE187" s="1504"/>
      <c r="AF187" s="1507" t="s">
        <v>733</v>
      </c>
      <c r="AG187" s="1504"/>
      <c r="AH187" s="1504"/>
      <c r="AI187" s="776" t="s">
        <v>417</v>
      </c>
      <c r="AJ187" s="1509" t="s">
        <v>734</v>
      </c>
      <c r="AK187" s="1504"/>
      <c r="AL187" s="1504"/>
      <c r="AM187" s="1504"/>
      <c r="AN187" s="1504"/>
      <c r="AO187" s="1504"/>
      <c r="AP187" s="777">
        <v>682000000</v>
      </c>
      <c r="AQ187" s="777">
        <v>657707792</v>
      </c>
      <c r="AR187" s="777">
        <v>24292208</v>
      </c>
      <c r="AS187" s="777">
        <v>0</v>
      </c>
      <c r="AT187" s="777">
        <v>657707792</v>
      </c>
      <c r="AU187" s="777">
        <v>0</v>
      </c>
      <c r="AV187" s="777">
        <v>490073577</v>
      </c>
      <c r="AW187" s="777">
        <v>167634215</v>
      </c>
      <c r="AX187" s="777">
        <v>450588105</v>
      </c>
      <c r="AY187" s="777">
        <v>39485472</v>
      </c>
      <c r="AZ187" s="777">
        <v>450588105</v>
      </c>
      <c r="BA187" s="777">
        <v>0</v>
      </c>
      <c r="BB187" s="777">
        <v>0</v>
      </c>
    </row>
    <row r="188" spans="1:54" s="772" customFormat="1" ht="12.75" customHeight="1" x14ac:dyDescent="0.2">
      <c r="A188" s="998"/>
      <c r="B188" s="1507" t="s">
        <v>453</v>
      </c>
      <c r="C188" s="1504"/>
      <c r="D188" s="999" t="s">
        <v>791</v>
      </c>
      <c r="E188" s="1507" t="s">
        <v>795</v>
      </c>
      <c r="F188" s="1504"/>
      <c r="G188" s="1507" t="s">
        <v>748</v>
      </c>
      <c r="H188" s="1507"/>
      <c r="I188" s="1507" t="s">
        <v>739</v>
      </c>
      <c r="J188" s="1504"/>
      <c r="K188" s="1504"/>
      <c r="L188" s="1507" t="s">
        <v>748</v>
      </c>
      <c r="M188" s="1504"/>
      <c r="N188" s="1504"/>
      <c r="O188" s="1507" t="s">
        <v>685</v>
      </c>
      <c r="P188" s="1504"/>
      <c r="Q188" s="1507" t="s">
        <v>685</v>
      </c>
      <c r="R188" s="1504"/>
      <c r="S188" s="1508" t="s">
        <v>585</v>
      </c>
      <c r="T188" s="1504"/>
      <c r="U188" s="1504"/>
      <c r="V188" s="1504"/>
      <c r="W188" s="1504"/>
      <c r="X188" s="1504"/>
      <c r="Y188" s="1504"/>
      <c r="Z188" s="1504"/>
      <c r="AA188" s="1507" t="s">
        <v>732</v>
      </c>
      <c r="AB188" s="1504"/>
      <c r="AC188" s="1504"/>
      <c r="AD188" s="1504"/>
      <c r="AE188" s="1504"/>
      <c r="AF188" s="1507" t="s">
        <v>733</v>
      </c>
      <c r="AG188" s="1504"/>
      <c r="AH188" s="1504"/>
      <c r="AI188" s="776" t="s">
        <v>417</v>
      </c>
      <c r="AJ188" s="1509" t="s">
        <v>734</v>
      </c>
      <c r="AK188" s="1504"/>
      <c r="AL188" s="1504"/>
      <c r="AM188" s="1504"/>
      <c r="AN188" s="1504"/>
      <c r="AO188" s="1504"/>
      <c r="AP188" s="777">
        <v>987122700</v>
      </c>
      <c r="AQ188" s="777">
        <v>865027000</v>
      </c>
      <c r="AR188" s="777">
        <v>122095700</v>
      </c>
      <c r="AS188" s="777">
        <v>0</v>
      </c>
      <c r="AT188" s="777">
        <v>750508286</v>
      </c>
      <c r="AU188" s="777">
        <v>114518714</v>
      </c>
      <c r="AV188" s="777">
        <v>608832613</v>
      </c>
      <c r="AW188" s="777">
        <v>141675673</v>
      </c>
      <c r="AX188" s="777">
        <v>595308929</v>
      </c>
      <c r="AY188" s="777">
        <v>13523684</v>
      </c>
      <c r="AZ188" s="777">
        <v>595308929</v>
      </c>
      <c r="BA188" s="777">
        <v>0</v>
      </c>
      <c r="BB188" s="777">
        <v>0</v>
      </c>
    </row>
    <row r="189" spans="1:54" s="772" customFormat="1" ht="12.75" customHeight="1" x14ac:dyDescent="0.2">
      <c r="A189" s="998"/>
      <c r="B189" s="1507" t="s">
        <v>453</v>
      </c>
      <c r="C189" s="1504"/>
      <c r="D189" s="999" t="s">
        <v>791</v>
      </c>
      <c r="E189" s="1507" t="s">
        <v>795</v>
      </c>
      <c r="F189" s="1504"/>
      <c r="G189" s="1507" t="s">
        <v>742</v>
      </c>
      <c r="H189" s="1507"/>
      <c r="I189" s="1507" t="s">
        <v>685</v>
      </c>
      <c r="J189" s="1504"/>
      <c r="K189" s="1504"/>
      <c r="L189" s="1507" t="s">
        <v>685</v>
      </c>
      <c r="M189" s="1504"/>
      <c r="N189" s="1504"/>
      <c r="O189" s="1507" t="s">
        <v>685</v>
      </c>
      <c r="P189" s="1504"/>
      <c r="Q189" s="1507" t="s">
        <v>685</v>
      </c>
      <c r="R189" s="1504"/>
      <c r="S189" s="1508" t="s">
        <v>586</v>
      </c>
      <c r="T189" s="1504"/>
      <c r="U189" s="1504"/>
      <c r="V189" s="1504"/>
      <c r="W189" s="1504"/>
      <c r="X189" s="1504"/>
      <c r="Y189" s="1504"/>
      <c r="Z189" s="1504"/>
      <c r="AA189" s="1507" t="s">
        <v>732</v>
      </c>
      <c r="AB189" s="1504"/>
      <c r="AC189" s="1504"/>
      <c r="AD189" s="1504"/>
      <c r="AE189" s="1504"/>
      <c r="AF189" s="1507" t="s">
        <v>733</v>
      </c>
      <c r="AG189" s="1504"/>
      <c r="AH189" s="1504"/>
      <c r="AI189" s="776" t="s">
        <v>417</v>
      </c>
      <c r="AJ189" s="1509" t="s">
        <v>734</v>
      </c>
      <c r="AK189" s="1504"/>
      <c r="AL189" s="1504"/>
      <c r="AM189" s="1504"/>
      <c r="AN189" s="1504"/>
      <c r="AO189" s="1504"/>
      <c r="AP189" s="777">
        <v>300000000</v>
      </c>
      <c r="AQ189" s="777">
        <v>278500000</v>
      </c>
      <c r="AR189" s="777">
        <v>21500000</v>
      </c>
      <c r="AS189" s="777">
        <v>0</v>
      </c>
      <c r="AT189" s="777">
        <v>252153642</v>
      </c>
      <c r="AU189" s="777">
        <v>26346358</v>
      </c>
      <c r="AV189" s="777">
        <v>128450262</v>
      </c>
      <c r="AW189" s="777">
        <v>123703380</v>
      </c>
      <c r="AX189" s="777">
        <v>126908498</v>
      </c>
      <c r="AY189" s="777">
        <v>1541764</v>
      </c>
      <c r="AZ189" s="777">
        <v>126908498</v>
      </c>
      <c r="BA189" s="777">
        <v>0</v>
      </c>
      <c r="BB189" s="777">
        <v>49000</v>
      </c>
    </row>
    <row r="190" spans="1:54" s="772" customFormat="1" ht="12.75" customHeight="1" x14ac:dyDescent="0.2">
      <c r="A190" s="998"/>
      <c r="B190" s="1507" t="s">
        <v>453</v>
      </c>
      <c r="C190" s="1504"/>
      <c r="D190" s="999" t="s">
        <v>791</v>
      </c>
      <c r="E190" s="1507" t="s">
        <v>795</v>
      </c>
      <c r="F190" s="1504"/>
      <c r="G190" s="1507" t="s">
        <v>743</v>
      </c>
      <c r="H190" s="1507"/>
      <c r="I190" s="1507" t="s">
        <v>685</v>
      </c>
      <c r="J190" s="1504"/>
      <c r="K190" s="1504"/>
      <c r="L190" s="1507" t="s">
        <v>685</v>
      </c>
      <c r="M190" s="1504"/>
      <c r="N190" s="1504"/>
      <c r="O190" s="1507" t="s">
        <v>685</v>
      </c>
      <c r="P190" s="1504"/>
      <c r="Q190" s="1507" t="s">
        <v>685</v>
      </c>
      <c r="R190" s="1504"/>
      <c r="S190" s="1508" t="s">
        <v>798</v>
      </c>
      <c r="T190" s="1504"/>
      <c r="U190" s="1504"/>
      <c r="V190" s="1504"/>
      <c r="W190" s="1504"/>
      <c r="X190" s="1504"/>
      <c r="Y190" s="1504"/>
      <c r="Z190" s="1504"/>
      <c r="AA190" s="1507" t="s">
        <v>732</v>
      </c>
      <c r="AB190" s="1504"/>
      <c r="AC190" s="1504"/>
      <c r="AD190" s="1504"/>
      <c r="AE190" s="1504"/>
      <c r="AF190" s="1507" t="s">
        <v>733</v>
      </c>
      <c r="AG190" s="1504"/>
      <c r="AH190" s="1504"/>
      <c r="AI190" s="776" t="s">
        <v>417</v>
      </c>
      <c r="AJ190" s="1509" t="s">
        <v>734</v>
      </c>
      <c r="AK190" s="1504"/>
      <c r="AL190" s="1504"/>
      <c r="AM190" s="1504"/>
      <c r="AN190" s="1504"/>
      <c r="AO190" s="1504"/>
      <c r="AP190" s="777">
        <v>124877300</v>
      </c>
      <c r="AQ190" s="777">
        <v>124877300</v>
      </c>
      <c r="AR190" s="777">
        <v>0</v>
      </c>
      <c r="AS190" s="777">
        <v>0</v>
      </c>
      <c r="AT190" s="777">
        <v>124877300</v>
      </c>
      <c r="AU190" s="777">
        <v>0</v>
      </c>
      <c r="AV190" s="777">
        <v>124877300</v>
      </c>
      <c r="AW190" s="777">
        <v>0</v>
      </c>
      <c r="AX190" s="777">
        <v>124877300</v>
      </c>
      <c r="AY190" s="777">
        <v>0</v>
      </c>
      <c r="AZ190" s="777">
        <v>124877300</v>
      </c>
      <c r="BA190" s="777">
        <v>0</v>
      </c>
      <c r="BB190" s="777">
        <v>0</v>
      </c>
    </row>
    <row r="191" spans="1:54" s="772" customFormat="1" ht="12.75" customHeight="1" x14ac:dyDescent="0.2">
      <c r="A191" s="998"/>
      <c r="B191" s="1503" t="s">
        <v>453</v>
      </c>
      <c r="C191" s="1504"/>
      <c r="D191" s="997" t="s">
        <v>799</v>
      </c>
      <c r="E191" s="1503"/>
      <c r="F191" s="1504"/>
      <c r="G191" s="1503"/>
      <c r="H191" s="1503"/>
      <c r="I191" s="1503"/>
      <c r="J191" s="1504"/>
      <c r="K191" s="1504"/>
      <c r="L191" s="1503"/>
      <c r="M191" s="1504"/>
      <c r="N191" s="1504"/>
      <c r="O191" s="1503"/>
      <c r="P191" s="1504"/>
      <c r="Q191" s="1503"/>
      <c r="R191" s="1504"/>
      <c r="S191" s="1505" t="s">
        <v>800</v>
      </c>
      <c r="T191" s="1504"/>
      <c r="U191" s="1504"/>
      <c r="V191" s="1504"/>
      <c r="W191" s="1504"/>
      <c r="X191" s="1504"/>
      <c r="Y191" s="1504"/>
      <c r="Z191" s="1504"/>
      <c r="AA191" s="1503" t="s">
        <v>732</v>
      </c>
      <c r="AB191" s="1504"/>
      <c r="AC191" s="1504"/>
      <c r="AD191" s="1504"/>
      <c r="AE191" s="1504"/>
      <c r="AF191" s="1503" t="s">
        <v>733</v>
      </c>
      <c r="AG191" s="1504"/>
      <c r="AH191" s="1504"/>
      <c r="AI191" s="770" t="s">
        <v>417</v>
      </c>
      <c r="AJ191" s="1506" t="s">
        <v>734</v>
      </c>
      <c r="AK191" s="1504"/>
      <c r="AL191" s="1504"/>
      <c r="AM191" s="1504"/>
      <c r="AN191" s="1504"/>
      <c r="AO191" s="1504"/>
      <c r="AP191" s="771">
        <v>7793984504</v>
      </c>
      <c r="AQ191" s="771">
        <v>7572954157</v>
      </c>
      <c r="AR191" s="771">
        <v>221030347</v>
      </c>
      <c r="AS191" s="771">
        <v>0</v>
      </c>
      <c r="AT191" s="771">
        <v>7004760070</v>
      </c>
      <c r="AU191" s="771">
        <v>568194087</v>
      </c>
      <c r="AV191" s="771">
        <v>4697594921</v>
      </c>
      <c r="AW191" s="771">
        <v>2307165149</v>
      </c>
      <c r="AX191" s="771">
        <v>4619542808</v>
      </c>
      <c r="AY191" s="771">
        <v>78052113</v>
      </c>
      <c r="AZ191" s="771">
        <v>4619542808</v>
      </c>
      <c r="BA191" s="771">
        <v>0</v>
      </c>
      <c r="BB191" s="771">
        <v>77000</v>
      </c>
    </row>
    <row r="192" spans="1:54" s="772" customFormat="1" ht="12.75" customHeight="1" x14ac:dyDescent="0.2">
      <c r="A192" s="998"/>
      <c r="B192" s="1503" t="s">
        <v>453</v>
      </c>
      <c r="C192" s="1504"/>
      <c r="D192" s="997" t="s">
        <v>799</v>
      </c>
      <c r="E192" s="1503" t="s">
        <v>801</v>
      </c>
      <c r="F192" s="1504"/>
      <c r="G192" s="1503"/>
      <c r="H192" s="1503"/>
      <c r="I192" s="1503"/>
      <c r="J192" s="1504"/>
      <c r="K192" s="1504"/>
      <c r="L192" s="1503"/>
      <c r="M192" s="1504"/>
      <c r="N192" s="1504"/>
      <c r="O192" s="1503"/>
      <c r="P192" s="1504"/>
      <c r="Q192" s="1503"/>
      <c r="R192" s="1504"/>
      <c r="S192" s="1505" t="s">
        <v>802</v>
      </c>
      <c r="T192" s="1504"/>
      <c r="U192" s="1504"/>
      <c r="V192" s="1504"/>
      <c r="W192" s="1504"/>
      <c r="X192" s="1504"/>
      <c r="Y192" s="1504"/>
      <c r="Z192" s="1504"/>
      <c r="AA192" s="1503" t="s">
        <v>732</v>
      </c>
      <c r="AB192" s="1504"/>
      <c r="AC192" s="1504"/>
      <c r="AD192" s="1504"/>
      <c r="AE192" s="1504"/>
      <c r="AF192" s="1503" t="s">
        <v>733</v>
      </c>
      <c r="AG192" s="1504"/>
      <c r="AH192" s="1504"/>
      <c r="AI192" s="770" t="s">
        <v>417</v>
      </c>
      <c r="AJ192" s="1506" t="s">
        <v>734</v>
      </c>
      <c r="AK192" s="1504"/>
      <c r="AL192" s="1504"/>
      <c r="AM192" s="1504"/>
      <c r="AN192" s="1504"/>
      <c r="AO192" s="1504"/>
      <c r="AP192" s="771">
        <v>350000000</v>
      </c>
      <c r="AQ192" s="771">
        <v>320314020</v>
      </c>
      <c r="AR192" s="771">
        <v>29685980</v>
      </c>
      <c r="AS192" s="771">
        <v>0</v>
      </c>
      <c r="AT192" s="771">
        <v>316484006</v>
      </c>
      <c r="AU192" s="771">
        <v>3830014</v>
      </c>
      <c r="AV192" s="771">
        <v>140020000</v>
      </c>
      <c r="AW192" s="771">
        <v>176464006</v>
      </c>
      <c r="AX192" s="771">
        <v>140020000</v>
      </c>
      <c r="AY192" s="771">
        <v>0</v>
      </c>
      <c r="AZ192" s="771">
        <v>140020000</v>
      </c>
      <c r="BA192" s="771">
        <v>0</v>
      </c>
      <c r="BB192" s="771">
        <v>0</v>
      </c>
    </row>
    <row r="193" spans="1:54" s="772" customFormat="1" ht="12.75" customHeight="1" x14ac:dyDescent="0.2">
      <c r="A193" s="998"/>
      <c r="B193" s="1507" t="s">
        <v>453</v>
      </c>
      <c r="C193" s="1504"/>
      <c r="D193" s="999" t="s">
        <v>799</v>
      </c>
      <c r="E193" s="1507" t="s">
        <v>801</v>
      </c>
      <c r="F193" s="1504"/>
      <c r="G193" s="1507" t="s">
        <v>738</v>
      </c>
      <c r="H193" s="1507"/>
      <c r="I193" s="1507" t="s">
        <v>685</v>
      </c>
      <c r="J193" s="1504"/>
      <c r="K193" s="1504"/>
      <c r="L193" s="1507" t="s">
        <v>685</v>
      </c>
      <c r="M193" s="1504"/>
      <c r="N193" s="1504"/>
      <c r="O193" s="1507" t="s">
        <v>685</v>
      </c>
      <c r="P193" s="1504"/>
      <c r="Q193" s="1507" t="s">
        <v>685</v>
      </c>
      <c r="R193" s="1504"/>
      <c r="S193" s="1508" t="s">
        <v>803</v>
      </c>
      <c r="T193" s="1504"/>
      <c r="U193" s="1504"/>
      <c r="V193" s="1504"/>
      <c r="W193" s="1504"/>
      <c r="X193" s="1504"/>
      <c r="Y193" s="1504"/>
      <c r="Z193" s="1504"/>
      <c r="AA193" s="1507" t="s">
        <v>732</v>
      </c>
      <c r="AB193" s="1504"/>
      <c r="AC193" s="1504"/>
      <c r="AD193" s="1504"/>
      <c r="AE193" s="1504"/>
      <c r="AF193" s="1507" t="s">
        <v>733</v>
      </c>
      <c r="AG193" s="1504"/>
      <c r="AH193" s="1504"/>
      <c r="AI193" s="776" t="s">
        <v>417</v>
      </c>
      <c r="AJ193" s="1509" t="s">
        <v>734</v>
      </c>
      <c r="AK193" s="1504"/>
      <c r="AL193" s="1504"/>
      <c r="AM193" s="1504"/>
      <c r="AN193" s="1504"/>
      <c r="AO193" s="1504"/>
      <c r="AP193" s="777">
        <v>350000000</v>
      </c>
      <c r="AQ193" s="777">
        <v>320314020</v>
      </c>
      <c r="AR193" s="777">
        <v>29685980</v>
      </c>
      <c r="AS193" s="777">
        <v>0</v>
      </c>
      <c r="AT193" s="777">
        <v>316484006</v>
      </c>
      <c r="AU193" s="777">
        <v>3830014</v>
      </c>
      <c r="AV193" s="777">
        <v>140020000</v>
      </c>
      <c r="AW193" s="777">
        <v>176464006</v>
      </c>
      <c r="AX193" s="777">
        <v>140020000</v>
      </c>
      <c r="AY193" s="777">
        <v>0</v>
      </c>
      <c r="AZ193" s="777">
        <v>140020000</v>
      </c>
      <c r="BA193" s="777">
        <v>0</v>
      </c>
      <c r="BB193" s="777">
        <v>0</v>
      </c>
    </row>
    <row r="194" spans="1:54" s="772" customFormat="1" ht="12.75" customHeight="1" x14ac:dyDescent="0.2">
      <c r="A194" s="998"/>
      <c r="B194" s="1503" t="s">
        <v>453</v>
      </c>
      <c r="C194" s="1504"/>
      <c r="D194" s="997" t="s">
        <v>799</v>
      </c>
      <c r="E194" s="1503" t="s">
        <v>804</v>
      </c>
      <c r="F194" s="1504"/>
      <c r="G194" s="1503"/>
      <c r="H194" s="1503"/>
      <c r="I194" s="1503"/>
      <c r="J194" s="1504"/>
      <c r="K194" s="1504"/>
      <c r="L194" s="1503"/>
      <c r="M194" s="1504"/>
      <c r="N194" s="1504"/>
      <c r="O194" s="1503"/>
      <c r="P194" s="1504"/>
      <c r="Q194" s="1503"/>
      <c r="R194" s="1504"/>
      <c r="S194" s="1505" t="s">
        <v>805</v>
      </c>
      <c r="T194" s="1504"/>
      <c r="U194" s="1504"/>
      <c r="V194" s="1504"/>
      <c r="W194" s="1504"/>
      <c r="X194" s="1504"/>
      <c r="Y194" s="1504"/>
      <c r="Z194" s="1504"/>
      <c r="AA194" s="1503" t="s">
        <v>732</v>
      </c>
      <c r="AB194" s="1504"/>
      <c r="AC194" s="1504"/>
      <c r="AD194" s="1504"/>
      <c r="AE194" s="1504"/>
      <c r="AF194" s="1503" t="s">
        <v>733</v>
      </c>
      <c r="AG194" s="1504"/>
      <c r="AH194" s="1504"/>
      <c r="AI194" s="770" t="s">
        <v>417</v>
      </c>
      <c r="AJ194" s="1506" t="s">
        <v>734</v>
      </c>
      <c r="AK194" s="1504"/>
      <c r="AL194" s="1504"/>
      <c r="AM194" s="1504"/>
      <c r="AN194" s="1504"/>
      <c r="AO194" s="1504"/>
      <c r="AP194" s="771">
        <v>538984504</v>
      </c>
      <c r="AQ194" s="771">
        <v>537167225</v>
      </c>
      <c r="AR194" s="771">
        <v>1817279</v>
      </c>
      <c r="AS194" s="771">
        <v>0</v>
      </c>
      <c r="AT194" s="771">
        <v>537167225</v>
      </c>
      <c r="AU194" s="771">
        <v>0</v>
      </c>
      <c r="AV194" s="771">
        <v>135385073</v>
      </c>
      <c r="AW194" s="771">
        <v>401782152</v>
      </c>
      <c r="AX194" s="771">
        <v>135385073</v>
      </c>
      <c r="AY194" s="771">
        <v>0</v>
      </c>
      <c r="AZ194" s="771">
        <v>135385073</v>
      </c>
      <c r="BA194" s="771">
        <v>0</v>
      </c>
      <c r="BB194" s="771">
        <v>0</v>
      </c>
    </row>
    <row r="195" spans="1:54" s="772" customFormat="1" ht="12.75" customHeight="1" x14ac:dyDescent="0.2">
      <c r="A195" s="998"/>
      <c r="B195" s="1507" t="s">
        <v>453</v>
      </c>
      <c r="C195" s="1504"/>
      <c r="D195" s="999" t="s">
        <v>799</v>
      </c>
      <c r="E195" s="1507" t="s">
        <v>804</v>
      </c>
      <c r="F195" s="1504"/>
      <c r="G195" s="1507" t="s">
        <v>738</v>
      </c>
      <c r="H195" s="1507"/>
      <c r="I195" s="1507" t="s">
        <v>685</v>
      </c>
      <c r="J195" s="1504"/>
      <c r="K195" s="1504"/>
      <c r="L195" s="1507" t="s">
        <v>685</v>
      </c>
      <c r="M195" s="1504"/>
      <c r="N195" s="1504"/>
      <c r="O195" s="1507" t="s">
        <v>685</v>
      </c>
      <c r="P195" s="1504"/>
      <c r="Q195" s="1507" t="s">
        <v>685</v>
      </c>
      <c r="R195" s="1504"/>
      <c r="S195" s="1508" t="s">
        <v>587</v>
      </c>
      <c r="T195" s="1504"/>
      <c r="U195" s="1504"/>
      <c r="V195" s="1504"/>
      <c r="W195" s="1504"/>
      <c r="X195" s="1504"/>
      <c r="Y195" s="1504"/>
      <c r="Z195" s="1504"/>
      <c r="AA195" s="1507" t="s">
        <v>732</v>
      </c>
      <c r="AB195" s="1504"/>
      <c r="AC195" s="1504"/>
      <c r="AD195" s="1504"/>
      <c r="AE195" s="1504"/>
      <c r="AF195" s="1507" t="s">
        <v>733</v>
      </c>
      <c r="AG195" s="1504"/>
      <c r="AH195" s="1504"/>
      <c r="AI195" s="776" t="s">
        <v>417</v>
      </c>
      <c r="AJ195" s="1509" t="s">
        <v>734</v>
      </c>
      <c r="AK195" s="1504"/>
      <c r="AL195" s="1504"/>
      <c r="AM195" s="1504"/>
      <c r="AN195" s="1504"/>
      <c r="AO195" s="1504"/>
      <c r="AP195" s="777">
        <v>538984504</v>
      </c>
      <c r="AQ195" s="777">
        <v>537167225</v>
      </c>
      <c r="AR195" s="777">
        <v>1817279</v>
      </c>
      <c r="AS195" s="777">
        <v>0</v>
      </c>
      <c r="AT195" s="777">
        <v>537167225</v>
      </c>
      <c r="AU195" s="777">
        <v>0</v>
      </c>
      <c r="AV195" s="777">
        <v>135385073</v>
      </c>
      <c r="AW195" s="777">
        <v>401782152</v>
      </c>
      <c r="AX195" s="777">
        <v>135385073</v>
      </c>
      <c r="AY195" s="777">
        <v>0</v>
      </c>
      <c r="AZ195" s="777">
        <v>135385073</v>
      </c>
      <c r="BA195" s="777">
        <v>0</v>
      </c>
      <c r="BB195" s="777">
        <v>0</v>
      </c>
    </row>
    <row r="196" spans="1:54" s="772" customFormat="1" ht="12.75" customHeight="1" x14ac:dyDescent="0.2">
      <c r="A196" s="998"/>
      <c r="B196" s="1503" t="s">
        <v>453</v>
      </c>
      <c r="C196" s="1504"/>
      <c r="D196" s="997" t="s">
        <v>799</v>
      </c>
      <c r="E196" s="1503" t="s">
        <v>795</v>
      </c>
      <c r="F196" s="1504"/>
      <c r="G196" s="1503"/>
      <c r="H196" s="1503"/>
      <c r="I196" s="1503"/>
      <c r="J196" s="1504"/>
      <c r="K196" s="1504"/>
      <c r="L196" s="1503"/>
      <c r="M196" s="1504"/>
      <c r="N196" s="1504"/>
      <c r="O196" s="1503"/>
      <c r="P196" s="1504"/>
      <c r="Q196" s="1503"/>
      <c r="R196" s="1504"/>
      <c r="S196" s="1505" t="s">
        <v>796</v>
      </c>
      <c r="T196" s="1504"/>
      <c r="U196" s="1504"/>
      <c r="V196" s="1504"/>
      <c r="W196" s="1504"/>
      <c r="X196" s="1504"/>
      <c r="Y196" s="1504"/>
      <c r="Z196" s="1504"/>
      <c r="AA196" s="1503" t="s">
        <v>732</v>
      </c>
      <c r="AB196" s="1504"/>
      <c r="AC196" s="1504"/>
      <c r="AD196" s="1504"/>
      <c r="AE196" s="1504"/>
      <c r="AF196" s="1503" t="s">
        <v>733</v>
      </c>
      <c r="AG196" s="1504"/>
      <c r="AH196" s="1504"/>
      <c r="AI196" s="770" t="s">
        <v>417</v>
      </c>
      <c r="AJ196" s="1506" t="s">
        <v>734</v>
      </c>
      <c r="AK196" s="1504"/>
      <c r="AL196" s="1504"/>
      <c r="AM196" s="1504"/>
      <c r="AN196" s="1504"/>
      <c r="AO196" s="1504"/>
      <c r="AP196" s="771">
        <v>6905000000</v>
      </c>
      <c r="AQ196" s="771">
        <v>6715472912</v>
      </c>
      <c r="AR196" s="771">
        <v>189527088</v>
      </c>
      <c r="AS196" s="771">
        <v>0</v>
      </c>
      <c r="AT196" s="771">
        <v>6151108839</v>
      </c>
      <c r="AU196" s="771">
        <v>564364073</v>
      </c>
      <c r="AV196" s="771">
        <v>4422189848</v>
      </c>
      <c r="AW196" s="771">
        <v>1728918991</v>
      </c>
      <c r="AX196" s="771">
        <v>4344137735</v>
      </c>
      <c r="AY196" s="771">
        <v>78052113</v>
      </c>
      <c r="AZ196" s="771">
        <v>4344137735</v>
      </c>
      <c r="BA196" s="771">
        <v>0</v>
      </c>
      <c r="BB196" s="771">
        <v>77000</v>
      </c>
    </row>
    <row r="197" spans="1:54" s="772" customFormat="1" ht="12.75" customHeight="1" x14ac:dyDescent="0.2">
      <c r="A197" s="998"/>
      <c r="B197" s="1503" t="s">
        <v>453</v>
      </c>
      <c r="C197" s="1504"/>
      <c r="D197" s="997" t="s">
        <v>799</v>
      </c>
      <c r="E197" s="1503" t="s">
        <v>795</v>
      </c>
      <c r="F197" s="1504"/>
      <c r="G197" s="1503" t="s">
        <v>738</v>
      </c>
      <c r="H197" s="1503"/>
      <c r="I197" s="1503" t="s">
        <v>739</v>
      </c>
      <c r="J197" s="1504"/>
      <c r="K197" s="1504"/>
      <c r="L197" s="1503" t="s">
        <v>685</v>
      </c>
      <c r="M197" s="1504"/>
      <c r="N197" s="1504"/>
      <c r="O197" s="1503" t="s">
        <v>685</v>
      </c>
      <c r="P197" s="1504"/>
      <c r="Q197" s="1503" t="s">
        <v>685</v>
      </c>
      <c r="R197" s="1504"/>
      <c r="S197" s="1505" t="s">
        <v>806</v>
      </c>
      <c r="T197" s="1504"/>
      <c r="U197" s="1504"/>
      <c r="V197" s="1504"/>
      <c r="W197" s="1504"/>
      <c r="X197" s="1504"/>
      <c r="Y197" s="1504"/>
      <c r="Z197" s="1504"/>
      <c r="AA197" s="1503" t="s">
        <v>732</v>
      </c>
      <c r="AB197" s="1504"/>
      <c r="AC197" s="1504"/>
      <c r="AD197" s="1504"/>
      <c r="AE197" s="1504"/>
      <c r="AF197" s="1503" t="s">
        <v>733</v>
      </c>
      <c r="AG197" s="1504"/>
      <c r="AH197" s="1504"/>
      <c r="AI197" s="770" t="s">
        <v>417</v>
      </c>
      <c r="AJ197" s="1506" t="s">
        <v>734</v>
      </c>
      <c r="AK197" s="1504"/>
      <c r="AL197" s="1504"/>
      <c r="AM197" s="1504"/>
      <c r="AN197" s="1504"/>
      <c r="AO197" s="1504"/>
      <c r="AP197" s="771">
        <v>600000000</v>
      </c>
      <c r="AQ197" s="771">
        <v>600000000</v>
      </c>
      <c r="AR197" s="771">
        <v>0</v>
      </c>
      <c r="AS197" s="771">
        <v>0</v>
      </c>
      <c r="AT197" s="771">
        <v>539068223</v>
      </c>
      <c r="AU197" s="771">
        <v>60931777</v>
      </c>
      <c r="AV197" s="771">
        <v>396756522</v>
      </c>
      <c r="AW197" s="771">
        <v>142311701</v>
      </c>
      <c r="AX197" s="771">
        <v>392577056</v>
      </c>
      <c r="AY197" s="771">
        <v>4179466</v>
      </c>
      <c r="AZ197" s="771">
        <v>392577056</v>
      </c>
      <c r="BA197" s="771">
        <v>0</v>
      </c>
      <c r="BB197" s="771">
        <v>0</v>
      </c>
    </row>
    <row r="198" spans="1:54" s="772" customFormat="1" ht="12.75" customHeight="1" x14ac:dyDescent="0.2">
      <c r="A198" s="998"/>
      <c r="B198" s="1507" t="s">
        <v>453</v>
      </c>
      <c r="C198" s="1504"/>
      <c r="D198" s="999" t="s">
        <v>799</v>
      </c>
      <c r="E198" s="1507" t="s">
        <v>795</v>
      </c>
      <c r="F198" s="1504"/>
      <c r="G198" s="1507" t="s">
        <v>738</v>
      </c>
      <c r="H198" s="1507"/>
      <c r="I198" s="1507" t="s">
        <v>685</v>
      </c>
      <c r="J198" s="1504"/>
      <c r="K198" s="1504"/>
      <c r="L198" s="1507" t="s">
        <v>685</v>
      </c>
      <c r="M198" s="1504"/>
      <c r="N198" s="1504"/>
      <c r="O198" s="1507" t="s">
        <v>685</v>
      </c>
      <c r="P198" s="1504"/>
      <c r="Q198" s="1507" t="s">
        <v>685</v>
      </c>
      <c r="R198" s="1504"/>
      <c r="S198" s="1508" t="s">
        <v>807</v>
      </c>
      <c r="T198" s="1504"/>
      <c r="U198" s="1504"/>
      <c r="V198" s="1504"/>
      <c r="W198" s="1504"/>
      <c r="X198" s="1504"/>
      <c r="Y198" s="1504"/>
      <c r="Z198" s="1504"/>
      <c r="AA198" s="1507" t="s">
        <v>732</v>
      </c>
      <c r="AB198" s="1504"/>
      <c r="AC198" s="1504"/>
      <c r="AD198" s="1504"/>
      <c r="AE198" s="1504"/>
      <c r="AF198" s="1507" t="s">
        <v>733</v>
      </c>
      <c r="AG198" s="1504"/>
      <c r="AH198" s="1504"/>
      <c r="AI198" s="776" t="s">
        <v>417</v>
      </c>
      <c r="AJ198" s="1509" t="s">
        <v>734</v>
      </c>
      <c r="AK198" s="1504"/>
      <c r="AL198" s="1504"/>
      <c r="AM198" s="1504"/>
      <c r="AN198" s="1504"/>
      <c r="AO198" s="1504"/>
      <c r="AP198" s="777">
        <v>600000000</v>
      </c>
      <c r="AQ198" s="777">
        <v>600000000</v>
      </c>
      <c r="AR198" s="777">
        <v>0</v>
      </c>
      <c r="AS198" s="777">
        <v>0</v>
      </c>
      <c r="AT198" s="777">
        <v>539068223</v>
      </c>
      <c r="AU198" s="777">
        <v>60931777</v>
      </c>
      <c r="AV198" s="777">
        <v>396756522</v>
      </c>
      <c r="AW198" s="777">
        <v>142311701</v>
      </c>
      <c r="AX198" s="777">
        <v>392577056</v>
      </c>
      <c r="AY198" s="777">
        <v>4179466</v>
      </c>
      <c r="AZ198" s="777">
        <v>392577056</v>
      </c>
      <c r="BA198" s="777">
        <v>0</v>
      </c>
      <c r="BB198" s="777">
        <v>0</v>
      </c>
    </row>
    <row r="199" spans="1:54" s="772" customFormat="1" ht="12.75" customHeight="1" x14ac:dyDescent="0.2">
      <c r="A199" s="998"/>
      <c r="B199" s="1507" t="s">
        <v>453</v>
      </c>
      <c r="C199" s="1504"/>
      <c r="D199" s="999" t="s">
        <v>799</v>
      </c>
      <c r="E199" s="1507" t="s">
        <v>795</v>
      </c>
      <c r="F199" s="1504"/>
      <c r="G199" s="1507" t="s">
        <v>738</v>
      </c>
      <c r="H199" s="1507"/>
      <c r="I199" s="1507" t="s">
        <v>739</v>
      </c>
      <c r="J199" s="1504"/>
      <c r="K199" s="1504"/>
      <c r="L199" s="1507" t="s">
        <v>741</v>
      </c>
      <c r="M199" s="1504"/>
      <c r="N199" s="1504"/>
      <c r="O199" s="1507" t="s">
        <v>685</v>
      </c>
      <c r="P199" s="1504"/>
      <c r="Q199" s="1507" t="s">
        <v>685</v>
      </c>
      <c r="R199" s="1504"/>
      <c r="S199" s="1508" t="s">
        <v>588</v>
      </c>
      <c r="T199" s="1504"/>
      <c r="U199" s="1504"/>
      <c r="V199" s="1504"/>
      <c r="W199" s="1504"/>
      <c r="X199" s="1504"/>
      <c r="Y199" s="1504"/>
      <c r="Z199" s="1504"/>
      <c r="AA199" s="1507" t="s">
        <v>732</v>
      </c>
      <c r="AB199" s="1504"/>
      <c r="AC199" s="1504"/>
      <c r="AD199" s="1504"/>
      <c r="AE199" s="1504"/>
      <c r="AF199" s="1507" t="s">
        <v>733</v>
      </c>
      <c r="AG199" s="1504"/>
      <c r="AH199" s="1504"/>
      <c r="AI199" s="776" t="s">
        <v>417</v>
      </c>
      <c r="AJ199" s="1509" t="s">
        <v>734</v>
      </c>
      <c r="AK199" s="1504"/>
      <c r="AL199" s="1504"/>
      <c r="AM199" s="1504"/>
      <c r="AN199" s="1504"/>
      <c r="AO199" s="1504"/>
      <c r="AP199" s="777">
        <v>600000000</v>
      </c>
      <c r="AQ199" s="777">
        <v>600000000</v>
      </c>
      <c r="AR199" s="777">
        <v>0</v>
      </c>
      <c r="AS199" s="777">
        <v>0</v>
      </c>
      <c r="AT199" s="777">
        <v>539068223</v>
      </c>
      <c r="AU199" s="777">
        <v>60931777</v>
      </c>
      <c r="AV199" s="777">
        <v>396756522</v>
      </c>
      <c r="AW199" s="777">
        <v>142311701</v>
      </c>
      <c r="AX199" s="777">
        <v>392577056</v>
      </c>
      <c r="AY199" s="777">
        <v>4179466</v>
      </c>
      <c r="AZ199" s="777">
        <v>392577056</v>
      </c>
      <c r="BA199" s="777">
        <v>0</v>
      </c>
      <c r="BB199" s="777">
        <v>0</v>
      </c>
    </row>
    <row r="200" spans="1:54" s="772" customFormat="1" ht="12.75" customHeight="1" x14ac:dyDescent="0.2">
      <c r="A200" s="998"/>
      <c r="B200" s="1507" t="s">
        <v>453</v>
      </c>
      <c r="C200" s="1504"/>
      <c r="D200" s="999" t="s">
        <v>799</v>
      </c>
      <c r="E200" s="1507" t="s">
        <v>795</v>
      </c>
      <c r="F200" s="1504"/>
      <c r="G200" s="1507" t="s">
        <v>741</v>
      </c>
      <c r="H200" s="1507"/>
      <c r="I200" s="1507" t="s">
        <v>685</v>
      </c>
      <c r="J200" s="1504"/>
      <c r="K200" s="1504"/>
      <c r="L200" s="1507" t="s">
        <v>685</v>
      </c>
      <c r="M200" s="1504"/>
      <c r="N200" s="1504"/>
      <c r="O200" s="1507" t="s">
        <v>685</v>
      </c>
      <c r="P200" s="1504"/>
      <c r="Q200" s="1507" t="s">
        <v>685</v>
      </c>
      <c r="R200" s="1504"/>
      <c r="S200" s="1508" t="s">
        <v>589</v>
      </c>
      <c r="T200" s="1504"/>
      <c r="U200" s="1504"/>
      <c r="V200" s="1504"/>
      <c r="W200" s="1504"/>
      <c r="X200" s="1504"/>
      <c r="Y200" s="1504"/>
      <c r="Z200" s="1504"/>
      <c r="AA200" s="1507" t="s">
        <v>732</v>
      </c>
      <c r="AB200" s="1504"/>
      <c r="AC200" s="1504"/>
      <c r="AD200" s="1504"/>
      <c r="AE200" s="1504"/>
      <c r="AF200" s="1507" t="s">
        <v>733</v>
      </c>
      <c r="AG200" s="1504"/>
      <c r="AH200" s="1504"/>
      <c r="AI200" s="776" t="s">
        <v>417</v>
      </c>
      <c r="AJ200" s="1509" t="s">
        <v>734</v>
      </c>
      <c r="AK200" s="1504"/>
      <c r="AL200" s="1504"/>
      <c r="AM200" s="1504"/>
      <c r="AN200" s="1504"/>
      <c r="AO200" s="1504"/>
      <c r="AP200" s="777">
        <v>2850000000</v>
      </c>
      <c r="AQ200" s="777">
        <v>2741676223</v>
      </c>
      <c r="AR200" s="777">
        <v>108323777</v>
      </c>
      <c r="AS200" s="777">
        <v>0</v>
      </c>
      <c r="AT200" s="777">
        <v>2495439340</v>
      </c>
      <c r="AU200" s="777">
        <v>246236883</v>
      </c>
      <c r="AV200" s="777">
        <v>1771652037</v>
      </c>
      <c r="AW200" s="777">
        <v>723787303</v>
      </c>
      <c r="AX200" s="777">
        <v>1708725201</v>
      </c>
      <c r="AY200" s="777">
        <v>62926836</v>
      </c>
      <c r="AZ200" s="777">
        <v>1708725201</v>
      </c>
      <c r="BA200" s="777">
        <v>0</v>
      </c>
      <c r="BB200" s="777">
        <v>0</v>
      </c>
    </row>
    <row r="201" spans="1:54" s="772" customFormat="1" ht="12.75" customHeight="1" x14ac:dyDescent="0.2">
      <c r="A201" s="998"/>
      <c r="B201" s="1507" t="s">
        <v>453</v>
      </c>
      <c r="C201" s="1504"/>
      <c r="D201" s="999" t="s">
        <v>799</v>
      </c>
      <c r="E201" s="1507" t="s">
        <v>795</v>
      </c>
      <c r="F201" s="1504"/>
      <c r="G201" s="1507" t="s">
        <v>748</v>
      </c>
      <c r="H201" s="1507"/>
      <c r="I201" s="1507" t="s">
        <v>685</v>
      </c>
      <c r="J201" s="1504"/>
      <c r="K201" s="1504"/>
      <c r="L201" s="1507" t="s">
        <v>685</v>
      </c>
      <c r="M201" s="1504"/>
      <c r="N201" s="1504"/>
      <c r="O201" s="1507" t="s">
        <v>685</v>
      </c>
      <c r="P201" s="1504"/>
      <c r="Q201" s="1507" t="s">
        <v>685</v>
      </c>
      <c r="R201" s="1504"/>
      <c r="S201" s="1508" t="s">
        <v>590</v>
      </c>
      <c r="T201" s="1504"/>
      <c r="U201" s="1504"/>
      <c r="V201" s="1504"/>
      <c r="W201" s="1504"/>
      <c r="X201" s="1504"/>
      <c r="Y201" s="1504"/>
      <c r="Z201" s="1504"/>
      <c r="AA201" s="1507" t="s">
        <v>732</v>
      </c>
      <c r="AB201" s="1504"/>
      <c r="AC201" s="1504"/>
      <c r="AD201" s="1504"/>
      <c r="AE201" s="1504"/>
      <c r="AF201" s="1507" t="s">
        <v>733</v>
      </c>
      <c r="AG201" s="1504"/>
      <c r="AH201" s="1504"/>
      <c r="AI201" s="776" t="s">
        <v>417</v>
      </c>
      <c r="AJ201" s="1509" t="s">
        <v>734</v>
      </c>
      <c r="AK201" s="1504"/>
      <c r="AL201" s="1504"/>
      <c r="AM201" s="1504"/>
      <c r="AN201" s="1504"/>
      <c r="AO201" s="1504"/>
      <c r="AP201" s="777">
        <v>3455000000</v>
      </c>
      <c r="AQ201" s="777">
        <v>3373796689</v>
      </c>
      <c r="AR201" s="777">
        <v>81203311</v>
      </c>
      <c r="AS201" s="777">
        <v>0</v>
      </c>
      <c r="AT201" s="777">
        <v>3116601276</v>
      </c>
      <c r="AU201" s="777">
        <v>257195413</v>
      </c>
      <c r="AV201" s="777">
        <v>2253781289</v>
      </c>
      <c r="AW201" s="777">
        <v>862819987</v>
      </c>
      <c r="AX201" s="777">
        <v>2242835478</v>
      </c>
      <c r="AY201" s="777">
        <v>10945811</v>
      </c>
      <c r="AZ201" s="777">
        <v>2242835478</v>
      </c>
      <c r="BA201" s="777">
        <v>0</v>
      </c>
      <c r="BB201" s="777">
        <v>77000</v>
      </c>
    </row>
    <row r="202" spans="1:54" s="772" customFormat="1" ht="12.75" customHeight="1" x14ac:dyDescent="0.2">
      <c r="A202" s="998"/>
      <c r="B202" s="1503" t="s">
        <v>453</v>
      </c>
      <c r="C202" s="1504"/>
      <c r="D202" s="997" t="s">
        <v>808</v>
      </c>
      <c r="E202" s="1503"/>
      <c r="F202" s="1504"/>
      <c r="G202" s="1503"/>
      <c r="H202" s="1503"/>
      <c r="I202" s="1503"/>
      <c r="J202" s="1504"/>
      <c r="K202" s="1504"/>
      <c r="L202" s="1503"/>
      <c r="M202" s="1504"/>
      <c r="N202" s="1504"/>
      <c r="O202" s="1503"/>
      <c r="P202" s="1504"/>
      <c r="Q202" s="1503"/>
      <c r="R202" s="1504"/>
      <c r="S202" s="1505" t="s">
        <v>809</v>
      </c>
      <c r="T202" s="1504"/>
      <c r="U202" s="1504"/>
      <c r="V202" s="1504"/>
      <c r="W202" s="1504"/>
      <c r="X202" s="1504"/>
      <c r="Y202" s="1504"/>
      <c r="Z202" s="1504"/>
      <c r="AA202" s="1503" t="s">
        <v>732</v>
      </c>
      <c r="AB202" s="1504"/>
      <c r="AC202" s="1504"/>
      <c r="AD202" s="1504"/>
      <c r="AE202" s="1504"/>
      <c r="AF202" s="1503" t="s">
        <v>733</v>
      </c>
      <c r="AG202" s="1504"/>
      <c r="AH202" s="1504"/>
      <c r="AI202" s="770" t="s">
        <v>417</v>
      </c>
      <c r="AJ202" s="1506" t="s">
        <v>734</v>
      </c>
      <c r="AK202" s="1504"/>
      <c r="AL202" s="1504"/>
      <c r="AM202" s="1504"/>
      <c r="AN202" s="1504"/>
      <c r="AO202" s="1504"/>
      <c r="AP202" s="771">
        <v>2078000000</v>
      </c>
      <c r="AQ202" s="771">
        <v>2078000000</v>
      </c>
      <c r="AR202" s="771">
        <v>0</v>
      </c>
      <c r="AS202" s="771">
        <v>0</v>
      </c>
      <c r="AT202" s="771">
        <v>1942373013</v>
      </c>
      <c r="AU202" s="771">
        <v>135626987</v>
      </c>
      <c r="AV202" s="771">
        <v>1165291418</v>
      </c>
      <c r="AW202" s="771">
        <v>777081595</v>
      </c>
      <c r="AX202" s="771">
        <v>1144434759</v>
      </c>
      <c r="AY202" s="771">
        <v>20856659</v>
      </c>
      <c r="AZ202" s="771">
        <v>1144434759</v>
      </c>
      <c r="BA202" s="771">
        <v>0</v>
      </c>
      <c r="BB202" s="771">
        <v>0</v>
      </c>
    </row>
    <row r="203" spans="1:54" s="772" customFormat="1" ht="12.75" customHeight="1" x14ac:dyDescent="0.2">
      <c r="A203" s="998"/>
      <c r="B203" s="1503" t="s">
        <v>453</v>
      </c>
      <c r="C203" s="1504"/>
      <c r="D203" s="997" t="s">
        <v>808</v>
      </c>
      <c r="E203" s="1503"/>
      <c r="F203" s="1504"/>
      <c r="G203" s="1503"/>
      <c r="H203" s="1503"/>
      <c r="I203" s="1503"/>
      <c r="J203" s="1504"/>
      <c r="K203" s="1504"/>
      <c r="L203" s="1503"/>
      <c r="M203" s="1504"/>
      <c r="N203" s="1504"/>
      <c r="O203" s="1503"/>
      <c r="P203" s="1504"/>
      <c r="Q203" s="1503"/>
      <c r="R203" s="1504"/>
      <c r="S203" s="1505" t="s">
        <v>809</v>
      </c>
      <c r="T203" s="1504"/>
      <c r="U203" s="1504"/>
      <c r="V203" s="1504"/>
      <c r="W203" s="1504"/>
      <c r="X203" s="1504"/>
      <c r="Y203" s="1504"/>
      <c r="Z203" s="1504"/>
      <c r="AA203" s="1503" t="s">
        <v>732</v>
      </c>
      <c r="AB203" s="1504"/>
      <c r="AC203" s="1504"/>
      <c r="AD203" s="1504"/>
      <c r="AE203" s="1504"/>
      <c r="AF203" s="1503" t="s">
        <v>733</v>
      </c>
      <c r="AG203" s="1504"/>
      <c r="AH203" s="1504"/>
      <c r="AI203" s="770" t="s">
        <v>745</v>
      </c>
      <c r="AJ203" s="1506" t="s">
        <v>781</v>
      </c>
      <c r="AK203" s="1504"/>
      <c r="AL203" s="1504"/>
      <c r="AM203" s="1504"/>
      <c r="AN203" s="1504"/>
      <c r="AO203" s="1504"/>
      <c r="AP203" s="771">
        <v>1140000000</v>
      </c>
      <c r="AQ203" s="771">
        <v>0</v>
      </c>
      <c r="AR203" s="771">
        <v>1140000000</v>
      </c>
      <c r="AS203" s="771">
        <v>0</v>
      </c>
      <c r="AT203" s="771">
        <v>0</v>
      </c>
      <c r="AU203" s="771">
        <v>0</v>
      </c>
      <c r="AV203" s="771">
        <v>0</v>
      </c>
      <c r="AW203" s="771">
        <v>0</v>
      </c>
      <c r="AX203" s="771">
        <v>0</v>
      </c>
      <c r="AY203" s="771">
        <v>0</v>
      </c>
      <c r="AZ203" s="771">
        <v>0</v>
      </c>
      <c r="BA203" s="771">
        <v>0</v>
      </c>
      <c r="BB203" s="771">
        <v>0</v>
      </c>
    </row>
    <row r="204" spans="1:54" s="772" customFormat="1" ht="12.75" customHeight="1" x14ac:dyDescent="0.2">
      <c r="A204" s="998"/>
      <c r="B204" s="1503" t="s">
        <v>453</v>
      </c>
      <c r="C204" s="1504"/>
      <c r="D204" s="997" t="s">
        <v>808</v>
      </c>
      <c r="E204" s="1503" t="s">
        <v>810</v>
      </c>
      <c r="F204" s="1504"/>
      <c r="G204" s="1503"/>
      <c r="H204" s="1503"/>
      <c r="I204" s="1503"/>
      <c r="J204" s="1504"/>
      <c r="K204" s="1504"/>
      <c r="L204" s="1503"/>
      <c r="M204" s="1504"/>
      <c r="N204" s="1504"/>
      <c r="O204" s="1503"/>
      <c r="P204" s="1504"/>
      <c r="Q204" s="1503"/>
      <c r="R204" s="1504"/>
      <c r="S204" s="1505" t="s">
        <v>811</v>
      </c>
      <c r="T204" s="1504"/>
      <c r="U204" s="1504"/>
      <c r="V204" s="1504"/>
      <c r="W204" s="1504"/>
      <c r="X204" s="1504"/>
      <c r="Y204" s="1504"/>
      <c r="Z204" s="1504"/>
      <c r="AA204" s="1503" t="s">
        <v>732</v>
      </c>
      <c r="AB204" s="1504"/>
      <c r="AC204" s="1504"/>
      <c r="AD204" s="1504"/>
      <c r="AE204" s="1504"/>
      <c r="AF204" s="1503" t="s">
        <v>733</v>
      </c>
      <c r="AG204" s="1504"/>
      <c r="AH204" s="1504"/>
      <c r="AI204" s="770" t="s">
        <v>417</v>
      </c>
      <c r="AJ204" s="1506" t="s">
        <v>734</v>
      </c>
      <c r="AK204" s="1504"/>
      <c r="AL204" s="1504"/>
      <c r="AM204" s="1504"/>
      <c r="AN204" s="1504"/>
      <c r="AO204" s="1504"/>
      <c r="AP204" s="771">
        <v>400000000</v>
      </c>
      <c r="AQ204" s="771">
        <v>400000000</v>
      </c>
      <c r="AR204" s="771">
        <v>0</v>
      </c>
      <c r="AS204" s="771">
        <v>0</v>
      </c>
      <c r="AT204" s="771">
        <v>391247612</v>
      </c>
      <c r="AU204" s="771">
        <v>8752388</v>
      </c>
      <c r="AV204" s="771">
        <v>51000000</v>
      </c>
      <c r="AW204" s="771">
        <v>340247612</v>
      </c>
      <c r="AX204" s="771">
        <v>51000000</v>
      </c>
      <c r="AY204" s="771">
        <v>0</v>
      </c>
      <c r="AZ204" s="771">
        <v>51000000</v>
      </c>
      <c r="BA204" s="771">
        <v>0</v>
      </c>
      <c r="BB204" s="771">
        <v>0</v>
      </c>
    </row>
    <row r="205" spans="1:54" s="772" customFormat="1" ht="12.75" customHeight="1" x14ac:dyDescent="0.2">
      <c r="A205" s="998"/>
      <c r="B205" s="1507" t="s">
        <v>453</v>
      </c>
      <c r="C205" s="1504"/>
      <c r="D205" s="999" t="s">
        <v>808</v>
      </c>
      <c r="E205" s="1507" t="s">
        <v>810</v>
      </c>
      <c r="F205" s="1504"/>
      <c r="G205" s="1507" t="s">
        <v>738</v>
      </c>
      <c r="H205" s="1507"/>
      <c r="I205" s="1507" t="s">
        <v>685</v>
      </c>
      <c r="J205" s="1504"/>
      <c r="K205" s="1504"/>
      <c r="L205" s="1507" t="s">
        <v>685</v>
      </c>
      <c r="M205" s="1504"/>
      <c r="N205" s="1504"/>
      <c r="O205" s="1507" t="s">
        <v>685</v>
      </c>
      <c r="P205" s="1504"/>
      <c r="Q205" s="1507" t="s">
        <v>685</v>
      </c>
      <c r="R205" s="1504"/>
      <c r="S205" s="1508" t="s">
        <v>591</v>
      </c>
      <c r="T205" s="1504"/>
      <c r="U205" s="1504"/>
      <c r="V205" s="1504"/>
      <c r="W205" s="1504"/>
      <c r="X205" s="1504"/>
      <c r="Y205" s="1504"/>
      <c r="Z205" s="1504"/>
      <c r="AA205" s="1507" t="s">
        <v>732</v>
      </c>
      <c r="AB205" s="1504"/>
      <c r="AC205" s="1504"/>
      <c r="AD205" s="1504"/>
      <c r="AE205" s="1504"/>
      <c r="AF205" s="1507" t="s">
        <v>733</v>
      </c>
      <c r="AG205" s="1504"/>
      <c r="AH205" s="1504"/>
      <c r="AI205" s="776" t="s">
        <v>417</v>
      </c>
      <c r="AJ205" s="1509" t="s">
        <v>734</v>
      </c>
      <c r="AK205" s="1504"/>
      <c r="AL205" s="1504"/>
      <c r="AM205" s="1504"/>
      <c r="AN205" s="1504"/>
      <c r="AO205" s="1504"/>
      <c r="AP205" s="777">
        <v>400000000</v>
      </c>
      <c r="AQ205" s="777">
        <v>400000000</v>
      </c>
      <c r="AR205" s="777">
        <v>0</v>
      </c>
      <c r="AS205" s="777">
        <v>0</v>
      </c>
      <c r="AT205" s="777">
        <v>391247612</v>
      </c>
      <c r="AU205" s="777">
        <v>8752388</v>
      </c>
      <c r="AV205" s="777">
        <v>51000000</v>
      </c>
      <c r="AW205" s="777">
        <v>340247612</v>
      </c>
      <c r="AX205" s="777">
        <v>51000000</v>
      </c>
      <c r="AY205" s="777">
        <v>0</v>
      </c>
      <c r="AZ205" s="777">
        <v>51000000</v>
      </c>
      <c r="BA205" s="777">
        <v>0</v>
      </c>
      <c r="BB205" s="777">
        <v>0</v>
      </c>
    </row>
    <row r="206" spans="1:54" s="772" customFormat="1" ht="12.75" customHeight="1" x14ac:dyDescent="0.2">
      <c r="A206" s="998"/>
      <c r="B206" s="1503" t="s">
        <v>453</v>
      </c>
      <c r="C206" s="1504"/>
      <c r="D206" s="997" t="s">
        <v>808</v>
      </c>
      <c r="E206" s="1503" t="s">
        <v>784</v>
      </c>
      <c r="F206" s="1504"/>
      <c r="G206" s="1503"/>
      <c r="H206" s="1503"/>
      <c r="I206" s="1503"/>
      <c r="J206" s="1504"/>
      <c r="K206" s="1504"/>
      <c r="L206" s="1503"/>
      <c r="M206" s="1504"/>
      <c r="N206" s="1504"/>
      <c r="O206" s="1503"/>
      <c r="P206" s="1504"/>
      <c r="Q206" s="1503"/>
      <c r="R206" s="1504"/>
      <c r="S206" s="1505" t="s">
        <v>785</v>
      </c>
      <c r="T206" s="1504"/>
      <c r="U206" s="1504"/>
      <c r="V206" s="1504"/>
      <c r="W206" s="1504"/>
      <c r="X206" s="1504"/>
      <c r="Y206" s="1504"/>
      <c r="Z206" s="1504"/>
      <c r="AA206" s="1503" t="s">
        <v>732</v>
      </c>
      <c r="AB206" s="1504"/>
      <c r="AC206" s="1504"/>
      <c r="AD206" s="1504"/>
      <c r="AE206" s="1504"/>
      <c r="AF206" s="1503" t="s">
        <v>733</v>
      </c>
      <c r="AG206" s="1504"/>
      <c r="AH206" s="1504"/>
      <c r="AI206" s="770" t="s">
        <v>417</v>
      </c>
      <c r="AJ206" s="1506" t="s">
        <v>734</v>
      </c>
      <c r="AK206" s="1504"/>
      <c r="AL206" s="1504"/>
      <c r="AM206" s="1504"/>
      <c r="AN206" s="1504"/>
      <c r="AO206" s="1504"/>
      <c r="AP206" s="771">
        <v>1678000000</v>
      </c>
      <c r="AQ206" s="771">
        <v>1678000000</v>
      </c>
      <c r="AR206" s="771">
        <v>0</v>
      </c>
      <c r="AS206" s="771">
        <v>0</v>
      </c>
      <c r="AT206" s="771">
        <v>1551125401</v>
      </c>
      <c r="AU206" s="771">
        <v>126874599</v>
      </c>
      <c r="AV206" s="771">
        <v>1114291418</v>
      </c>
      <c r="AW206" s="771">
        <v>436833983</v>
      </c>
      <c r="AX206" s="771">
        <v>1093434759</v>
      </c>
      <c r="AY206" s="771">
        <v>20856659</v>
      </c>
      <c r="AZ206" s="771">
        <v>1093434759</v>
      </c>
      <c r="BA206" s="771">
        <v>0</v>
      </c>
      <c r="BB206" s="771">
        <v>0</v>
      </c>
    </row>
    <row r="207" spans="1:54" s="772" customFormat="1" ht="12.75" customHeight="1" x14ac:dyDescent="0.2">
      <c r="A207" s="998"/>
      <c r="B207" s="1503" t="s">
        <v>453</v>
      </c>
      <c r="C207" s="1504"/>
      <c r="D207" s="997" t="s">
        <v>808</v>
      </c>
      <c r="E207" s="1503" t="s">
        <v>784</v>
      </c>
      <c r="F207" s="1504"/>
      <c r="G207" s="1503"/>
      <c r="H207" s="1503"/>
      <c r="I207" s="1503"/>
      <c r="J207" s="1504"/>
      <c r="K207" s="1504"/>
      <c r="L207" s="1503"/>
      <c r="M207" s="1504"/>
      <c r="N207" s="1504"/>
      <c r="O207" s="1503"/>
      <c r="P207" s="1504"/>
      <c r="Q207" s="1503"/>
      <c r="R207" s="1504"/>
      <c r="S207" s="1505" t="s">
        <v>785</v>
      </c>
      <c r="T207" s="1504"/>
      <c r="U207" s="1504"/>
      <c r="V207" s="1504"/>
      <c r="W207" s="1504"/>
      <c r="X207" s="1504"/>
      <c r="Y207" s="1504"/>
      <c r="Z207" s="1504"/>
      <c r="AA207" s="1503" t="s">
        <v>732</v>
      </c>
      <c r="AB207" s="1504"/>
      <c r="AC207" s="1504"/>
      <c r="AD207" s="1504"/>
      <c r="AE207" s="1504"/>
      <c r="AF207" s="1503" t="s">
        <v>733</v>
      </c>
      <c r="AG207" s="1504"/>
      <c r="AH207" s="1504"/>
      <c r="AI207" s="770" t="s">
        <v>745</v>
      </c>
      <c r="AJ207" s="1506" t="s">
        <v>781</v>
      </c>
      <c r="AK207" s="1504"/>
      <c r="AL207" s="1504"/>
      <c r="AM207" s="1504"/>
      <c r="AN207" s="1504"/>
      <c r="AO207" s="1504"/>
      <c r="AP207" s="771">
        <v>1140000000</v>
      </c>
      <c r="AQ207" s="771">
        <v>0</v>
      </c>
      <c r="AR207" s="771">
        <v>1140000000</v>
      </c>
      <c r="AS207" s="771">
        <v>0</v>
      </c>
      <c r="AT207" s="771">
        <v>0</v>
      </c>
      <c r="AU207" s="771">
        <v>0</v>
      </c>
      <c r="AV207" s="771">
        <v>0</v>
      </c>
      <c r="AW207" s="771">
        <v>0</v>
      </c>
      <c r="AX207" s="771">
        <v>0</v>
      </c>
      <c r="AY207" s="771">
        <v>0</v>
      </c>
      <c r="AZ207" s="771">
        <v>0</v>
      </c>
      <c r="BA207" s="771">
        <v>0</v>
      </c>
      <c r="BB207" s="771">
        <v>0</v>
      </c>
    </row>
    <row r="208" spans="1:54" s="772" customFormat="1" ht="12.75" customHeight="1" x14ac:dyDescent="0.2">
      <c r="A208" s="998"/>
      <c r="B208" s="1503" t="s">
        <v>453</v>
      </c>
      <c r="C208" s="1504"/>
      <c r="D208" s="997" t="s">
        <v>808</v>
      </c>
      <c r="E208" s="1503" t="s">
        <v>784</v>
      </c>
      <c r="F208" s="1504"/>
      <c r="G208" s="1503" t="s">
        <v>741</v>
      </c>
      <c r="H208" s="1503"/>
      <c r="I208" s="1503" t="s">
        <v>685</v>
      </c>
      <c r="J208" s="1504"/>
      <c r="K208" s="1504"/>
      <c r="L208" s="1503" t="s">
        <v>685</v>
      </c>
      <c r="M208" s="1504"/>
      <c r="N208" s="1504"/>
      <c r="O208" s="1503" t="s">
        <v>685</v>
      </c>
      <c r="P208" s="1504"/>
      <c r="Q208" s="1503" t="s">
        <v>685</v>
      </c>
      <c r="R208" s="1504"/>
      <c r="S208" s="1505" t="s">
        <v>687</v>
      </c>
      <c r="T208" s="1504"/>
      <c r="U208" s="1504"/>
      <c r="V208" s="1504"/>
      <c r="W208" s="1504"/>
      <c r="X208" s="1504"/>
      <c r="Y208" s="1504"/>
      <c r="Z208" s="1504"/>
      <c r="AA208" s="1503" t="s">
        <v>732</v>
      </c>
      <c r="AB208" s="1504"/>
      <c r="AC208" s="1504"/>
      <c r="AD208" s="1504"/>
      <c r="AE208" s="1504"/>
      <c r="AF208" s="1503" t="s">
        <v>733</v>
      </c>
      <c r="AG208" s="1504"/>
      <c r="AH208" s="1504"/>
      <c r="AI208" s="770" t="s">
        <v>417</v>
      </c>
      <c r="AJ208" s="1506" t="s">
        <v>734</v>
      </c>
      <c r="AK208" s="1504"/>
      <c r="AL208" s="1504"/>
      <c r="AM208" s="1504"/>
      <c r="AN208" s="1504"/>
      <c r="AO208" s="1504"/>
      <c r="AP208" s="771">
        <v>1678000000</v>
      </c>
      <c r="AQ208" s="771">
        <v>1678000000</v>
      </c>
      <c r="AR208" s="771">
        <v>0</v>
      </c>
      <c r="AS208" s="771">
        <v>0</v>
      </c>
      <c r="AT208" s="771">
        <v>1551125401</v>
      </c>
      <c r="AU208" s="771">
        <v>126874599</v>
      </c>
      <c r="AV208" s="771">
        <v>1114291418</v>
      </c>
      <c r="AW208" s="771">
        <v>436833983</v>
      </c>
      <c r="AX208" s="771">
        <v>1093434759</v>
      </c>
      <c r="AY208" s="771">
        <v>20856659</v>
      </c>
      <c r="AZ208" s="771">
        <v>1093434759</v>
      </c>
      <c r="BA208" s="771">
        <v>0</v>
      </c>
      <c r="BB208" s="771">
        <v>0</v>
      </c>
    </row>
    <row r="209" spans="1:54" s="772" customFormat="1" ht="12.75" customHeight="1" x14ac:dyDescent="0.2">
      <c r="A209" s="998"/>
      <c r="B209" s="1503" t="s">
        <v>453</v>
      </c>
      <c r="C209" s="1504"/>
      <c r="D209" s="997" t="s">
        <v>808</v>
      </c>
      <c r="E209" s="1503" t="s">
        <v>784</v>
      </c>
      <c r="F209" s="1504"/>
      <c r="G209" s="1503" t="s">
        <v>741</v>
      </c>
      <c r="H209" s="1503"/>
      <c r="I209" s="1503" t="s">
        <v>739</v>
      </c>
      <c r="J209" s="1504"/>
      <c r="K209" s="1504"/>
      <c r="L209" s="1503" t="s">
        <v>685</v>
      </c>
      <c r="M209" s="1504"/>
      <c r="N209" s="1504"/>
      <c r="O209" s="1503" t="s">
        <v>685</v>
      </c>
      <c r="P209" s="1504"/>
      <c r="Q209" s="1503" t="s">
        <v>685</v>
      </c>
      <c r="R209" s="1504"/>
      <c r="S209" s="1505" t="s">
        <v>687</v>
      </c>
      <c r="T209" s="1504"/>
      <c r="U209" s="1504"/>
      <c r="V209" s="1504"/>
      <c r="W209" s="1504"/>
      <c r="X209" s="1504"/>
      <c r="Y209" s="1504"/>
      <c r="Z209" s="1504"/>
      <c r="AA209" s="1503" t="s">
        <v>732</v>
      </c>
      <c r="AB209" s="1504"/>
      <c r="AC209" s="1504"/>
      <c r="AD209" s="1504"/>
      <c r="AE209" s="1504"/>
      <c r="AF209" s="1503" t="s">
        <v>733</v>
      </c>
      <c r="AG209" s="1504"/>
      <c r="AH209" s="1504"/>
      <c r="AI209" s="770" t="s">
        <v>417</v>
      </c>
      <c r="AJ209" s="1506" t="s">
        <v>734</v>
      </c>
      <c r="AK209" s="1504"/>
      <c r="AL209" s="1504"/>
      <c r="AM209" s="1504"/>
      <c r="AN209" s="1504"/>
      <c r="AO209" s="1504"/>
      <c r="AP209" s="771">
        <v>1678000000</v>
      </c>
      <c r="AQ209" s="771">
        <v>1678000000</v>
      </c>
      <c r="AR209" s="771">
        <v>0</v>
      </c>
      <c r="AS209" s="771">
        <v>0</v>
      </c>
      <c r="AT209" s="771">
        <v>1551125401</v>
      </c>
      <c r="AU209" s="771">
        <v>126874599</v>
      </c>
      <c r="AV209" s="771">
        <v>1114291418</v>
      </c>
      <c r="AW209" s="771">
        <v>436833983</v>
      </c>
      <c r="AX209" s="771">
        <v>1093434759</v>
      </c>
      <c r="AY209" s="771">
        <v>20856659</v>
      </c>
      <c r="AZ209" s="771">
        <v>1093434759</v>
      </c>
      <c r="BA209" s="771">
        <v>0</v>
      </c>
      <c r="BB209" s="771">
        <v>0</v>
      </c>
    </row>
    <row r="210" spans="1:54" s="772" customFormat="1" ht="12.75" customHeight="1" x14ac:dyDescent="0.2">
      <c r="A210" s="998"/>
      <c r="B210" s="1507" t="s">
        <v>453</v>
      </c>
      <c r="C210" s="1504"/>
      <c r="D210" s="999" t="s">
        <v>808</v>
      </c>
      <c r="E210" s="1507" t="s">
        <v>784</v>
      </c>
      <c r="F210" s="1504"/>
      <c r="G210" s="1507" t="s">
        <v>741</v>
      </c>
      <c r="H210" s="1507"/>
      <c r="I210" s="1507" t="s">
        <v>685</v>
      </c>
      <c r="J210" s="1504"/>
      <c r="K210" s="1504"/>
      <c r="L210" s="1507" t="s">
        <v>685</v>
      </c>
      <c r="M210" s="1504"/>
      <c r="N210" s="1504"/>
      <c r="O210" s="1507" t="s">
        <v>685</v>
      </c>
      <c r="P210" s="1504"/>
      <c r="Q210" s="1507" t="s">
        <v>685</v>
      </c>
      <c r="R210" s="1504"/>
      <c r="S210" s="1508" t="s">
        <v>687</v>
      </c>
      <c r="T210" s="1504"/>
      <c r="U210" s="1504"/>
      <c r="V210" s="1504"/>
      <c r="W210" s="1504"/>
      <c r="X210" s="1504"/>
      <c r="Y210" s="1504"/>
      <c r="Z210" s="1504"/>
      <c r="AA210" s="1507" t="s">
        <v>732</v>
      </c>
      <c r="AB210" s="1504"/>
      <c r="AC210" s="1504"/>
      <c r="AD210" s="1504"/>
      <c r="AE210" s="1504"/>
      <c r="AF210" s="1507" t="s">
        <v>733</v>
      </c>
      <c r="AG210" s="1504"/>
      <c r="AH210" s="1504"/>
      <c r="AI210" s="776" t="s">
        <v>745</v>
      </c>
      <c r="AJ210" s="1509" t="s">
        <v>781</v>
      </c>
      <c r="AK210" s="1504"/>
      <c r="AL210" s="1504"/>
      <c r="AM210" s="1504"/>
      <c r="AN210" s="1504"/>
      <c r="AO210" s="1504"/>
      <c r="AP210" s="777">
        <v>1140000000</v>
      </c>
      <c r="AQ210" s="777">
        <v>0</v>
      </c>
      <c r="AR210" s="777">
        <v>1140000000</v>
      </c>
      <c r="AS210" s="777">
        <v>0</v>
      </c>
      <c r="AT210" s="777">
        <v>0</v>
      </c>
      <c r="AU210" s="777">
        <v>0</v>
      </c>
      <c r="AV210" s="777">
        <v>0</v>
      </c>
      <c r="AW210" s="777">
        <v>0</v>
      </c>
      <c r="AX210" s="777">
        <v>0</v>
      </c>
      <c r="AY210" s="777">
        <v>0</v>
      </c>
      <c r="AZ210" s="777">
        <v>0</v>
      </c>
      <c r="BA210" s="777">
        <v>0</v>
      </c>
      <c r="BB210" s="777">
        <v>0</v>
      </c>
    </row>
    <row r="211" spans="1:54" s="772" customFormat="1" ht="12.75" customHeight="1" x14ac:dyDescent="0.2">
      <c r="A211" s="998"/>
      <c r="B211" s="1507" t="s">
        <v>453</v>
      </c>
      <c r="C211" s="1504"/>
      <c r="D211" s="999" t="s">
        <v>808</v>
      </c>
      <c r="E211" s="1507" t="s">
        <v>784</v>
      </c>
      <c r="F211" s="1504"/>
      <c r="G211" s="1507" t="s">
        <v>741</v>
      </c>
      <c r="H211" s="1507"/>
      <c r="I211" s="1507" t="s">
        <v>739</v>
      </c>
      <c r="J211" s="1504"/>
      <c r="K211" s="1504"/>
      <c r="L211" s="1507" t="s">
        <v>741</v>
      </c>
      <c r="M211" s="1504"/>
      <c r="N211" s="1504"/>
      <c r="O211" s="1507" t="s">
        <v>685</v>
      </c>
      <c r="P211" s="1504"/>
      <c r="Q211" s="1507" t="s">
        <v>685</v>
      </c>
      <c r="R211" s="1504"/>
      <c r="S211" s="1508" t="s">
        <v>592</v>
      </c>
      <c r="T211" s="1504"/>
      <c r="U211" s="1504"/>
      <c r="V211" s="1504"/>
      <c r="W211" s="1504"/>
      <c r="X211" s="1504"/>
      <c r="Y211" s="1504"/>
      <c r="Z211" s="1504"/>
      <c r="AA211" s="1507" t="s">
        <v>732</v>
      </c>
      <c r="AB211" s="1504"/>
      <c r="AC211" s="1504"/>
      <c r="AD211" s="1504"/>
      <c r="AE211" s="1504"/>
      <c r="AF211" s="1507" t="s">
        <v>733</v>
      </c>
      <c r="AG211" s="1504"/>
      <c r="AH211" s="1504"/>
      <c r="AI211" s="776" t="s">
        <v>417</v>
      </c>
      <c r="AJ211" s="1509" t="s">
        <v>734</v>
      </c>
      <c r="AK211" s="1504"/>
      <c r="AL211" s="1504"/>
      <c r="AM211" s="1504"/>
      <c r="AN211" s="1504"/>
      <c r="AO211" s="1504"/>
      <c r="AP211" s="777">
        <v>427828730</v>
      </c>
      <c r="AQ211" s="777">
        <v>427828730</v>
      </c>
      <c r="AR211" s="777">
        <v>0</v>
      </c>
      <c r="AS211" s="777">
        <v>0</v>
      </c>
      <c r="AT211" s="777">
        <v>361588152</v>
      </c>
      <c r="AU211" s="777">
        <v>66240578</v>
      </c>
      <c r="AV211" s="777">
        <v>316503607</v>
      </c>
      <c r="AW211" s="777">
        <v>45084545</v>
      </c>
      <c r="AX211" s="777">
        <v>313528544</v>
      </c>
      <c r="AY211" s="777">
        <v>2975063</v>
      </c>
      <c r="AZ211" s="777">
        <v>313528544</v>
      </c>
      <c r="BA211" s="777">
        <v>0</v>
      </c>
      <c r="BB211" s="777">
        <v>0</v>
      </c>
    </row>
    <row r="212" spans="1:54" s="772" customFormat="1" ht="12.75" customHeight="1" x14ac:dyDescent="0.2">
      <c r="A212" s="998"/>
      <c r="B212" s="1507" t="s">
        <v>453</v>
      </c>
      <c r="C212" s="1504"/>
      <c r="D212" s="999" t="s">
        <v>808</v>
      </c>
      <c r="E212" s="1507" t="s">
        <v>784</v>
      </c>
      <c r="F212" s="1504"/>
      <c r="G212" s="1507" t="s">
        <v>741</v>
      </c>
      <c r="H212" s="1507"/>
      <c r="I212" s="1507" t="s">
        <v>739</v>
      </c>
      <c r="J212" s="1504"/>
      <c r="K212" s="1504"/>
      <c r="L212" s="1507" t="s">
        <v>748</v>
      </c>
      <c r="M212" s="1504"/>
      <c r="N212" s="1504"/>
      <c r="O212" s="1507" t="s">
        <v>685</v>
      </c>
      <c r="P212" s="1504"/>
      <c r="Q212" s="1507" t="s">
        <v>685</v>
      </c>
      <c r="R212" s="1504"/>
      <c r="S212" s="1508" t="s">
        <v>593</v>
      </c>
      <c r="T212" s="1504"/>
      <c r="U212" s="1504"/>
      <c r="V212" s="1504"/>
      <c r="W212" s="1504"/>
      <c r="X212" s="1504"/>
      <c r="Y212" s="1504"/>
      <c r="Z212" s="1504"/>
      <c r="AA212" s="1507" t="s">
        <v>732</v>
      </c>
      <c r="AB212" s="1504"/>
      <c r="AC212" s="1504"/>
      <c r="AD212" s="1504"/>
      <c r="AE212" s="1504"/>
      <c r="AF212" s="1507" t="s">
        <v>733</v>
      </c>
      <c r="AG212" s="1504"/>
      <c r="AH212" s="1504"/>
      <c r="AI212" s="776" t="s">
        <v>417</v>
      </c>
      <c r="AJ212" s="1509" t="s">
        <v>734</v>
      </c>
      <c r="AK212" s="1504"/>
      <c r="AL212" s="1504"/>
      <c r="AM212" s="1504"/>
      <c r="AN212" s="1504"/>
      <c r="AO212" s="1504"/>
      <c r="AP212" s="777">
        <v>1250171270</v>
      </c>
      <c r="AQ212" s="777">
        <v>1250171270</v>
      </c>
      <c r="AR212" s="777">
        <v>0</v>
      </c>
      <c r="AS212" s="777">
        <v>0</v>
      </c>
      <c r="AT212" s="777">
        <v>1189537249</v>
      </c>
      <c r="AU212" s="777">
        <v>60634021</v>
      </c>
      <c r="AV212" s="777">
        <v>797787811</v>
      </c>
      <c r="AW212" s="777">
        <v>391749438</v>
      </c>
      <c r="AX212" s="777">
        <v>779906215</v>
      </c>
      <c r="AY212" s="777">
        <v>17881596</v>
      </c>
      <c r="AZ212" s="777">
        <v>779906215</v>
      </c>
      <c r="BA212" s="777">
        <v>0</v>
      </c>
      <c r="BB212" s="777">
        <v>0</v>
      </c>
    </row>
    <row r="213" spans="1:54" s="772" customFormat="1" ht="12.75" customHeight="1" x14ac:dyDescent="0.2">
      <c r="A213" s="998"/>
      <c r="B213" s="1503" t="s">
        <v>453</v>
      </c>
      <c r="C213" s="1504"/>
      <c r="D213" s="997" t="s">
        <v>812</v>
      </c>
      <c r="E213" s="1503"/>
      <c r="F213" s="1504"/>
      <c r="G213" s="1503"/>
      <c r="H213" s="1503"/>
      <c r="I213" s="1503"/>
      <c r="J213" s="1504"/>
      <c r="K213" s="1504"/>
      <c r="L213" s="1503"/>
      <c r="M213" s="1504"/>
      <c r="N213" s="1504"/>
      <c r="O213" s="1503"/>
      <c r="P213" s="1504"/>
      <c r="Q213" s="1503"/>
      <c r="R213" s="1504"/>
      <c r="S213" s="1505" t="s">
        <v>813</v>
      </c>
      <c r="T213" s="1504"/>
      <c r="U213" s="1504"/>
      <c r="V213" s="1504"/>
      <c r="W213" s="1504"/>
      <c r="X213" s="1504"/>
      <c r="Y213" s="1504"/>
      <c r="Z213" s="1504"/>
      <c r="AA213" s="1503" t="s">
        <v>732</v>
      </c>
      <c r="AB213" s="1504"/>
      <c r="AC213" s="1504"/>
      <c r="AD213" s="1504"/>
      <c r="AE213" s="1504"/>
      <c r="AF213" s="1503" t="s">
        <v>733</v>
      </c>
      <c r="AG213" s="1504"/>
      <c r="AH213" s="1504"/>
      <c r="AI213" s="770" t="s">
        <v>417</v>
      </c>
      <c r="AJ213" s="1506" t="s">
        <v>734</v>
      </c>
      <c r="AK213" s="1504"/>
      <c r="AL213" s="1504"/>
      <c r="AM213" s="1504"/>
      <c r="AN213" s="1504"/>
      <c r="AO213" s="1504"/>
      <c r="AP213" s="771">
        <v>450000000</v>
      </c>
      <c r="AQ213" s="771">
        <v>338654768</v>
      </c>
      <c r="AR213" s="771">
        <v>111345232</v>
      </c>
      <c r="AS213" s="771">
        <v>0</v>
      </c>
      <c r="AT213" s="771">
        <v>337471567</v>
      </c>
      <c r="AU213" s="771">
        <v>1183201</v>
      </c>
      <c r="AV213" s="771">
        <v>323899568</v>
      </c>
      <c r="AW213" s="771">
        <v>13571999</v>
      </c>
      <c r="AX213" s="771">
        <v>323899568</v>
      </c>
      <c r="AY213" s="771">
        <v>0</v>
      </c>
      <c r="AZ213" s="771">
        <v>323899568</v>
      </c>
      <c r="BA213" s="771">
        <v>0</v>
      </c>
      <c r="BB213" s="771">
        <v>0</v>
      </c>
    </row>
    <row r="214" spans="1:54" s="772" customFormat="1" ht="12.75" customHeight="1" x14ac:dyDescent="0.2">
      <c r="A214" s="998"/>
      <c r="B214" s="1503" t="s">
        <v>453</v>
      </c>
      <c r="C214" s="1504"/>
      <c r="D214" s="997" t="s">
        <v>812</v>
      </c>
      <c r="E214" s="1503" t="s">
        <v>784</v>
      </c>
      <c r="F214" s="1504"/>
      <c r="G214" s="1503"/>
      <c r="H214" s="1503"/>
      <c r="I214" s="1503"/>
      <c r="J214" s="1504"/>
      <c r="K214" s="1504"/>
      <c r="L214" s="1503"/>
      <c r="M214" s="1504"/>
      <c r="N214" s="1504"/>
      <c r="O214" s="1503"/>
      <c r="P214" s="1504"/>
      <c r="Q214" s="1503"/>
      <c r="R214" s="1504"/>
      <c r="S214" s="1505" t="s">
        <v>785</v>
      </c>
      <c r="T214" s="1504"/>
      <c r="U214" s="1504"/>
      <c r="V214" s="1504"/>
      <c r="W214" s="1504"/>
      <c r="X214" s="1504"/>
      <c r="Y214" s="1504"/>
      <c r="Z214" s="1504"/>
      <c r="AA214" s="1503" t="s">
        <v>732</v>
      </c>
      <c r="AB214" s="1504"/>
      <c r="AC214" s="1504"/>
      <c r="AD214" s="1504"/>
      <c r="AE214" s="1504"/>
      <c r="AF214" s="1503" t="s">
        <v>733</v>
      </c>
      <c r="AG214" s="1504"/>
      <c r="AH214" s="1504"/>
      <c r="AI214" s="770" t="s">
        <v>417</v>
      </c>
      <c r="AJ214" s="1506" t="s">
        <v>734</v>
      </c>
      <c r="AK214" s="1504"/>
      <c r="AL214" s="1504"/>
      <c r="AM214" s="1504"/>
      <c r="AN214" s="1504"/>
      <c r="AO214" s="1504"/>
      <c r="AP214" s="771">
        <v>450000000</v>
      </c>
      <c r="AQ214" s="771">
        <v>338654768</v>
      </c>
      <c r="AR214" s="771">
        <v>111345232</v>
      </c>
      <c r="AS214" s="771">
        <v>0</v>
      </c>
      <c r="AT214" s="771">
        <v>337471567</v>
      </c>
      <c r="AU214" s="771">
        <v>1183201</v>
      </c>
      <c r="AV214" s="771">
        <v>323899568</v>
      </c>
      <c r="AW214" s="771">
        <v>13571999</v>
      </c>
      <c r="AX214" s="771">
        <v>323899568</v>
      </c>
      <c r="AY214" s="771">
        <v>0</v>
      </c>
      <c r="AZ214" s="771">
        <v>323899568</v>
      </c>
      <c r="BA214" s="771">
        <v>0</v>
      </c>
      <c r="BB214" s="771">
        <v>0</v>
      </c>
    </row>
    <row r="215" spans="1:54" s="772" customFormat="1" ht="12.75" customHeight="1" x14ac:dyDescent="0.2">
      <c r="A215" s="998"/>
      <c r="B215" s="1507" t="s">
        <v>453</v>
      </c>
      <c r="C215" s="1504"/>
      <c r="D215" s="999" t="s">
        <v>812</v>
      </c>
      <c r="E215" s="1507" t="s">
        <v>784</v>
      </c>
      <c r="F215" s="1504"/>
      <c r="G215" s="1507" t="s">
        <v>748</v>
      </c>
      <c r="H215" s="1507"/>
      <c r="I215" s="1507"/>
      <c r="J215" s="1504"/>
      <c r="K215" s="1504"/>
      <c r="L215" s="1507"/>
      <c r="M215" s="1504"/>
      <c r="N215" s="1504"/>
      <c r="O215" s="1507"/>
      <c r="P215" s="1504"/>
      <c r="Q215" s="1507"/>
      <c r="R215" s="1504"/>
      <c r="S215" s="1508" t="s">
        <v>594</v>
      </c>
      <c r="T215" s="1504"/>
      <c r="U215" s="1504"/>
      <c r="V215" s="1504"/>
      <c r="W215" s="1504"/>
      <c r="X215" s="1504"/>
      <c r="Y215" s="1504"/>
      <c r="Z215" s="1504"/>
      <c r="AA215" s="1507" t="s">
        <v>732</v>
      </c>
      <c r="AB215" s="1504"/>
      <c r="AC215" s="1504"/>
      <c r="AD215" s="1504"/>
      <c r="AE215" s="1504"/>
      <c r="AF215" s="1507" t="s">
        <v>733</v>
      </c>
      <c r="AG215" s="1504"/>
      <c r="AH215" s="1504"/>
      <c r="AI215" s="776" t="s">
        <v>417</v>
      </c>
      <c r="AJ215" s="1509" t="s">
        <v>734</v>
      </c>
      <c r="AK215" s="1504"/>
      <c r="AL215" s="1504"/>
      <c r="AM215" s="1504"/>
      <c r="AN215" s="1504"/>
      <c r="AO215" s="1504"/>
      <c r="AP215" s="777">
        <v>450000000</v>
      </c>
      <c r="AQ215" s="777">
        <v>338654768</v>
      </c>
      <c r="AR215" s="777">
        <v>111345232</v>
      </c>
      <c r="AS215" s="777">
        <v>0</v>
      </c>
      <c r="AT215" s="777">
        <v>337471567</v>
      </c>
      <c r="AU215" s="777">
        <v>1183201</v>
      </c>
      <c r="AV215" s="777">
        <v>323899568</v>
      </c>
      <c r="AW215" s="777">
        <v>13571999</v>
      </c>
      <c r="AX215" s="777">
        <v>323899568</v>
      </c>
      <c r="AY215" s="777">
        <v>0</v>
      </c>
      <c r="AZ215" s="777">
        <v>323899568</v>
      </c>
      <c r="BA215" s="777">
        <v>0</v>
      </c>
      <c r="BB215" s="777">
        <v>0</v>
      </c>
    </row>
    <row r="216" spans="1:54" s="772" customFormat="1" ht="12.75" customHeight="1" x14ac:dyDescent="0.2">
      <c r="A216" s="998"/>
      <c r="B216" s="1503" t="s">
        <v>453</v>
      </c>
      <c r="C216" s="1504"/>
      <c r="D216" s="997" t="s">
        <v>814</v>
      </c>
      <c r="E216" s="1503"/>
      <c r="F216" s="1504"/>
      <c r="G216" s="1503"/>
      <c r="H216" s="1503"/>
      <c r="I216" s="1503"/>
      <c r="J216" s="1504"/>
      <c r="K216" s="1504"/>
      <c r="L216" s="1503"/>
      <c r="M216" s="1504"/>
      <c r="N216" s="1504"/>
      <c r="O216" s="1503"/>
      <c r="P216" s="1504"/>
      <c r="Q216" s="1503"/>
      <c r="R216" s="1504"/>
      <c r="S216" s="1505" t="s">
        <v>815</v>
      </c>
      <c r="T216" s="1504"/>
      <c r="U216" s="1504"/>
      <c r="V216" s="1504"/>
      <c r="W216" s="1504"/>
      <c r="X216" s="1504"/>
      <c r="Y216" s="1504"/>
      <c r="Z216" s="1504"/>
      <c r="AA216" s="1503" t="s">
        <v>732</v>
      </c>
      <c r="AB216" s="1504"/>
      <c r="AC216" s="1504"/>
      <c r="AD216" s="1504"/>
      <c r="AE216" s="1504"/>
      <c r="AF216" s="1503" t="s">
        <v>733</v>
      </c>
      <c r="AG216" s="1504"/>
      <c r="AH216" s="1504"/>
      <c r="AI216" s="770" t="s">
        <v>417</v>
      </c>
      <c r="AJ216" s="1506" t="s">
        <v>734</v>
      </c>
      <c r="AK216" s="1504"/>
      <c r="AL216" s="1504"/>
      <c r="AM216" s="1504"/>
      <c r="AN216" s="1504"/>
      <c r="AO216" s="1504"/>
      <c r="AP216" s="771">
        <v>3150000000</v>
      </c>
      <c r="AQ216" s="771">
        <v>2980000000</v>
      </c>
      <c r="AR216" s="771">
        <v>170000000</v>
      </c>
      <c r="AS216" s="771">
        <v>0</v>
      </c>
      <c r="AT216" s="771">
        <v>2766813758</v>
      </c>
      <c r="AU216" s="771">
        <v>213186242</v>
      </c>
      <c r="AV216" s="771">
        <v>1833282318</v>
      </c>
      <c r="AW216" s="771">
        <v>933531440</v>
      </c>
      <c r="AX216" s="771">
        <v>1800734137</v>
      </c>
      <c r="AY216" s="771">
        <v>32548181</v>
      </c>
      <c r="AZ216" s="771">
        <v>1800734137</v>
      </c>
      <c r="BA216" s="771">
        <v>0</v>
      </c>
      <c r="BB216" s="771">
        <v>0</v>
      </c>
    </row>
    <row r="217" spans="1:54" s="772" customFormat="1" ht="12.75" customHeight="1" x14ac:dyDescent="0.2">
      <c r="A217" s="998"/>
      <c r="B217" s="1503" t="s">
        <v>453</v>
      </c>
      <c r="C217" s="1504"/>
      <c r="D217" s="997" t="s">
        <v>814</v>
      </c>
      <c r="E217" s="1503" t="s">
        <v>795</v>
      </c>
      <c r="F217" s="1504"/>
      <c r="G217" s="1503"/>
      <c r="H217" s="1503"/>
      <c r="I217" s="1503"/>
      <c r="J217" s="1504"/>
      <c r="K217" s="1504"/>
      <c r="L217" s="1503"/>
      <c r="M217" s="1504"/>
      <c r="N217" s="1504"/>
      <c r="O217" s="1503"/>
      <c r="P217" s="1504"/>
      <c r="Q217" s="1503"/>
      <c r="R217" s="1504"/>
      <c r="S217" s="1505" t="s">
        <v>796</v>
      </c>
      <c r="T217" s="1504"/>
      <c r="U217" s="1504"/>
      <c r="V217" s="1504"/>
      <c r="W217" s="1504"/>
      <c r="X217" s="1504"/>
      <c r="Y217" s="1504"/>
      <c r="Z217" s="1504"/>
      <c r="AA217" s="1503" t="s">
        <v>732</v>
      </c>
      <c r="AB217" s="1504"/>
      <c r="AC217" s="1504"/>
      <c r="AD217" s="1504"/>
      <c r="AE217" s="1504"/>
      <c r="AF217" s="1503" t="s">
        <v>733</v>
      </c>
      <c r="AG217" s="1504"/>
      <c r="AH217" s="1504"/>
      <c r="AI217" s="770" t="s">
        <v>417</v>
      </c>
      <c r="AJ217" s="1506" t="s">
        <v>734</v>
      </c>
      <c r="AK217" s="1504"/>
      <c r="AL217" s="1504"/>
      <c r="AM217" s="1504"/>
      <c r="AN217" s="1504"/>
      <c r="AO217" s="1504"/>
      <c r="AP217" s="771">
        <v>2300000000</v>
      </c>
      <c r="AQ217" s="771">
        <v>2220000000</v>
      </c>
      <c r="AR217" s="771">
        <v>80000000</v>
      </c>
      <c r="AS217" s="771">
        <v>0</v>
      </c>
      <c r="AT217" s="771">
        <v>2093500843</v>
      </c>
      <c r="AU217" s="771">
        <v>126499157</v>
      </c>
      <c r="AV217" s="771">
        <v>1305838551</v>
      </c>
      <c r="AW217" s="771">
        <v>787662292</v>
      </c>
      <c r="AX217" s="771">
        <v>1280765699</v>
      </c>
      <c r="AY217" s="771">
        <v>25072852</v>
      </c>
      <c r="AZ217" s="771">
        <v>1280765699</v>
      </c>
      <c r="BA217" s="771">
        <v>0</v>
      </c>
      <c r="BB217" s="771">
        <v>0</v>
      </c>
    </row>
    <row r="218" spans="1:54" s="772" customFormat="1" ht="12.75" customHeight="1" x14ac:dyDescent="0.2">
      <c r="A218" s="998"/>
      <c r="B218" s="1503" t="s">
        <v>453</v>
      </c>
      <c r="C218" s="1504"/>
      <c r="D218" s="997" t="s">
        <v>814</v>
      </c>
      <c r="E218" s="1503" t="s">
        <v>795</v>
      </c>
      <c r="F218" s="1504"/>
      <c r="G218" s="1503" t="s">
        <v>748</v>
      </c>
      <c r="H218" s="1503"/>
      <c r="I218" s="1503" t="s">
        <v>685</v>
      </c>
      <c r="J218" s="1504"/>
      <c r="K218" s="1504"/>
      <c r="L218" s="1503" t="s">
        <v>685</v>
      </c>
      <c r="M218" s="1504"/>
      <c r="N218" s="1504"/>
      <c r="O218" s="1503" t="s">
        <v>685</v>
      </c>
      <c r="P218" s="1504"/>
      <c r="Q218" s="1503" t="s">
        <v>685</v>
      </c>
      <c r="R218" s="1504"/>
      <c r="S218" s="1505" t="s">
        <v>816</v>
      </c>
      <c r="T218" s="1504"/>
      <c r="U218" s="1504"/>
      <c r="V218" s="1504"/>
      <c r="W218" s="1504"/>
      <c r="X218" s="1504"/>
      <c r="Y218" s="1504"/>
      <c r="Z218" s="1504"/>
      <c r="AA218" s="1503" t="s">
        <v>732</v>
      </c>
      <c r="AB218" s="1504"/>
      <c r="AC218" s="1504"/>
      <c r="AD218" s="1504"/>
      <c r="AE218" s="1504"/>
      <c r="AF218" s="1503" t="s">
        <v>733</v>
      </c>
      <c r="AG218" s="1504"/>
      <c r="AH218" s="1504"/>
      <c r="AI218" s="770" t="s">
        <v>417</v>
      </c>
      <c r="AJ218" s="1506" t="s">
        <v>734</v>
      </c>
      <c r="AK218" s="1504"/>
      <c r="AL218" s="1504"/>
      <c r="AM218" s="1504"/>
      <c r="AN218" s="1504"/>
      <c r="AO218" s="1504"/>
      <c r="AP218" s="771">
        <v>2300000000</v>
      </c>
      <c r="AQ218" s="771">
        <v>2220000000</v>
      </c>
      <c r="AR218" s="771">
        <v>80000000</v>
      </c>
      <c r="AS218" s="771">
        <v>0</v>
      </c>
      <c r="AT218" s="771">
        <v>2093500843</v>
      </c>
      <c r="AU218" s="771">
        <v>126499157</v>
      </c>
      <c r="AV218" s="771">
        <v>1305838551</v>
      </c>
      <c r="AW218" s="771">
        <v>787662292</v>
      </c>
      <c r="AX218" s="771">
        <v>1280765699</v>
      </c>
      <c r="AY218" s="771">
        <v>25072852</v>
      </c>
      <c r="AZ218" s="771">
        <v>1280765699</v>
      </c>
      <c r="BA218" s="771">
        <v>0</v>
      </c>
      <c r="BB218" s="771">
        <v>0</v>
      </c>
    </row>
    <row r="219" spans="1:54" s="772" customFormat="1" ht="12.75" customHeight="1" x14ac:dyDescent="0.2">
      <c r="A219" s="998"/>
      <c r="B219" s="1503" t="s">
        <v>453</v>
      </c>
      <c r="C219" s="1504"/>
      <c r="D219" s="997" t="s">
        <v>814</v>
      </c>
      <c r="E219" s="1503" t="s">
        <v>795</v>
      </c>
      <c r="F219" s="1504"/>
      <c r="G219" s="1503" t="s">
        <v>748</v>
      </c>
      <c r="H219" s="1503"/>
      <c r="I219" s="1503" t="s">
        <v>739</v>
      </c>
      <c r="J219" s="1504"/>
      <c r="K219" s="1504"/>
      <c r="L219" s="1503" t="s">
        <v>685</v>
      </c>
      <c r="M219" s="1504"/>
      <c r="N219" s="1504"/>
      <c r="O219" s="1503" t="s">
        <v>685</v>
      </c>
      <c r="P219" s="1504"/>
      <c r="Q219" s="1503" t="s">
        <v>685</v>
      </c>
      <c r="R219" s="1504"/>
      <c r="S219" s="1505" t="s">
        <v>816</v>
      </c>
      <c r="T219" s="1504"/>
      <c r="U219" s="1504"/>
      <c r="V219" s="1504"/>
      <c r="W219" s="1504"/>
      <c r="X219" s="1504"/>
      <c r="Y219" s="1504"/>
      <c r="Z219" s="1504"/>
      <c r="AA219" s="1503" t="s">
        <v>732</v>
      </c>
      <c r="AB219" s="1504"/>
      <c r="AC219" s="1504"/>
      <c r="AD219" s="1504"/>
      <c r="AE219" s="1504"/>
      <c r="AF219" s="1503" t="s">
        <v>733</v>
      </c>
      <c r="AG219" s="1504"/>
      <c r="AH219" s="1504"/>
      <c r="AI219" s="770" t="s">
        <v>417</v>
      </c>
      <c r="AJ219" s="1506" t="s">
        <v>734</v>
      </c>
      <c r="AK219" s="1504"/>
      <c r="AL219" s="1504"/>
      <c r="AM219" s="1504"/>
      <c r="AN219" s="1504"/>
      <c r="AO219" s="1504"/>
      <c r="AP219" s="771">
        <v>2300000000</v>
      </c>
      <c r="AQ219" s="771">
        <v>2220000000</v>
      </c>
      <c r="AR219" s="771">
        <v>80000000</v>
      </c>
      <c r="AS219" s="771">
        <v>0</v>
      </c>
      <c r="AT219" s="771">
        <v>2093500843</v>
      </c>
      <c r="AU219" s="771">
        <v>126499157</v>
      </c>
      <c r="AV219" s="771">
        <v>1305838551</v>
      </c>
      <c r="AW219" s="771">
        <v>787662292</v>
      </c>
      <c r="AX219" s="771">
        <v>1280765699</v>
      </c>
      <c r="AY219" s="771">
        <v>25072852</v>
      </c>
      <c r="AZ219" s="771">
        <v>1280765699</v>
      </c>
      <c r="BA219" s="771">
        <v>0</v>
      </c>
      <c r="BB219" s="771">
        <v>0</v>
      </c>
    </row>
    <row r="220" spans="1:54" s="772" customFormat="1" ht="12.75" customHeight="1" x14ac:dyDescent="0.2">
      <c r="A220" s="998"/>
      <c r="B220" s="1507" t="s">
        <v>453</v>
      </c>
      <c r="C220" s="1504"/>
      <c r="D220" s="999" t="s">
        <v>814</v>
      </c>
      <c r="E220" s="1507" t="s">
        <v>795</v>
      </c>
      <c r="F220" s="1504"/>
      <c r="G220" s="1507" t="s">
        <v>748</v>
      </c>
      <c r="H220" s="1507"/>
      <c r="I220" s="1507" t="s">
        <v>739</v>
      </c>
      <c r="J220" s="1504"/>
      <c r="K220" s="1504"/>
      <c r="L220" s="1507" t="s">
        <v>741</v>
      </c>
      <c r="M220" s="1504"/>
      <c r="N220" s="1504"/>
      <c r="O220" s="1507" t="s">
        <v>685</v>
      </c>
      <c r="P220" s="1504"/>
      <c r="Q220" s="1507" t="s">
        <v>685</v>
      </c>
      <c r="R220" s="1504"/>
      <c r="S220" s="1508" t="s">
        <v>595</v>
      </c>
      <c r="T220" s="1504"/>
      <c r="U220" s="1504"/>
      <c r="V220" s="1504"/>
      <c r="W220" s="1504"/>
      <c r="X220" s="1504"/>
      <c r="Y220" s="1504"/>
      <c r="Z220" s="1504"/>
      <c r="AA220" s="1507" t="s">
        <v>732</v>
      </c>
      <c r="AB220" s="1504"/>
      <c r="AC220" s="1504"/>
      <c r="AD220" s="1504"/>
      <c r="AE220" s="1504"/>
      <c r="AF220" s="1507" t="s">
        <v>733</v>
      </c>
      <c r="AG220" s="1504"/>
      <c r="AH220" s="1504"/>
      <c r="AI220" s="776" t="s">
        <v>417</v>
      </c>
      <c r="AJ220" s="1509" t="s">
        <v>734</v>
      </c>
      <c r="AK220" s="1504"/>
      <c r="AL220" s="1504"/>
      <c r="AM220" s="1504"/>
      <c r="AN220" s="1504"/>
      <c r="AO220" s="1504"/>
      <c r="AP220" s="777">
        <v>1500000000</v>
      </c>
      <c r="AQ220" s="777">
        <v>1497150000</v>
      </c>
      <c r="AR220" s="777">
        <v>2850000</v>
      </c>
      <c r="AS220" s="777">
        <v>0</v>
      </c>
      <c r="AT220" s="777">
        <v>1462380932</v>
      </c>
      <c r="AU220" s="777">
        <v>34769068</v>
      </c>
      <c r="AV220" s="777">
        <v>852797053</v>
      </c>
      <c r="AW220" s="777">
        <v>609583879</v>
      </c>
      <c r="AX220" s="777">
        <v>852797053</v>
      </c>
      <c r="AY220" s="777">
        <v>0</v>
      </c>
      <c r="AZ220" s="777">
        <v>852797053</v>
      </c>
      <c r="BA220" s="777">
        <v>0</v>
      </c>
      <c r="BB220" s="777">
        <v>0</v>
      </c>
    </row>
    <row r="221" spans="1:54" s="772" customFormat="1" ht="12.75" customHeight="1" x14ac:dyDescent="0.2">
      <c r="A221" s="998"/>
      <c r="B221" s="1507" t="s">
        <v>453</v>
      </c>
      <c r="C221" s="1504"/>
      <c r="D221" s="999" t="s">
        <v>814</v>
      </c>
      <c r="E221" s="1507" t="s">
        <v>795</v>
      </c>
      <c r="F221" s="1504"/>
      <c r="G221" s="1507" t="s">
        <v>748</v>
      </c>
      <c r="H221" s="1507"/>
      <c r="I221" s="1507" t="s">
        <v>739</v>
      </c>
      <c r="J221" s="1504"/>
      <c r="K221" s="1504"/>
      <c r="L221" s="1507" t="s">
        <v>748</v>
      </c>
      <c r="M221" s="1504"/>
      <c r="N221" s="1504"/>
      <c r="O221" s="1507" t="s">
        <v>685</v>
      </c>
      <c r="P221" s="1504"/>
      <c r="Q221" s="1507" t="s">
        <v>685</v>
      </c>
      <c r="R221" s="1504"/>
      <c r="S221" s="1508" t="s">
        <v>596</v>
      </c>
      <c r="T221" s="1504"/>
      <c r="U221" s="1504"/>
      <c r="V221" s="1504"/>
      <c r="W221" s="1504"/>
      <c r="X221" s="1504"/>
      <c r="Y221" s="1504"/>
      <c r="Z221" s="1504"/>
      <c r="AA221" s="1507" t="s">
        <v>732</v>
      </c>
      <c r="AB221" s="1504"/>
      <c r="AC221" s="1504"/>
      <c r="AD221" s="1504"/>
      <c r="AE221" s="1504"/>
      <c r="AF221" s="1507" t="s">
        <v>733</v>
      </c>
      <c r="AG221" s="1504"/>
      <c r="AH221" s="1504"/>
      <c r="AI221" s="776" t="s">
        <v>417</v>
      </c>
      <c r="AJ221" s="1509" t="s">
        <v>734</v>
      </c>
      <c r="AK221" s="1504"/>
      <c r="AL221" s="1504"/>
      <c r="AM221" s="1504"/>
      <c r="AN221" s="1504"/>
      <c r="AO221" s="1504"/>
      <c r="AP221" s="777">
        <v>800000000</v>
      </c>
      <c r="AQ221" s="777">
        <v>722850000</v>
      </c>
      <c r="AR221" s="777">
        <v>77150000</v>
      </c>
      <c r="AS221" s="777">
        <v>0</v>
      </c>
      <c r="AT221" s="777">
        <v>631119911</v>
      </c>
      <c r="AU221" s="777">
        <v>91730089</v>
      </c>
      <c r="AV221" s="777">
        <v>453041498</v>
      </c>
      <c r="AW221" s="777">
        <v>178078413</v>
      </c>
      <c r="AX221" s="777">
        <v>427968646</v>
      </c>
      <c r="AY221" s="777">
        <v>25072852</v>
      </c>
      <c r="AZ221" s="777">
        <v>427968646</v>
      </c>
      <c r="BA221" s="777">
        <v>0</v>
      </c>
      <c r="BB221" s="777">
        <v>0</v>
      </c>
    </row>
    <row r="222" spans="1:54" s="772" customFormat="1" ht="12.75" customHeight="1" x14ac:dyDescent="0.2">
      <c r="A222" s="998"/>
      <c r="B222" s="1503" t="s">
        <v>453</v>
      </c>
      <c r="C222" s="1504"/>
      <c r="D222" s="997" t="s">
        <v>814</v>
      </c>
      <c r="E222" s="1503" t="s">
        <v>817</v>
      </c>
      <c r="F222" s="1504"/>
      <c r="G222" s="1503"/>
      <c r="H222" s="1503"/>
      <c r="I222" s="1503"/>
      <c r="J222" s="1504"/>
      <c r="K222" s="1504"/>
      <c r="L222" s="1503"/>
      <c r="M222" s="1504"/>
      <c r="N222" s="1504"/>
      <c r="O222" s="1503"/>
      <c r="P222" s="1504"/>
      <c r="Q222" s="1503"/>
      <c r="R222" s="1504"/>
      <c r="S222" s="1505" t="s">
        <v>818</v>
      </c>
      <c r="T222" s="1504"/>
      <c r="U222" s="1504"/>
      <c r="V222" s="1504"/>
      <c r="W222" s="1504"/>
      <c r="X222" s="1504"/>
      <c r="Y222" s="1504"/>
      <c r="Z222" s="1504"/>
      <c r="AA222" s="1503" t="s">
        <v>732</v>
      </c>
      <c r="AB222" s="1504"/>
      <c r="AC222" s="1504"/>
      <c r="AD222" s="1504"/>
      <c r="AE222" s="1504"/>
      <c r="AF222" s="1503" t="s">
        <v>733</v>
      </c>
      <c r="AG222" s="1504"/>
      <c r="AH222" s="1504"/>
      <c r="AI222" s="770" t="s">
        <v>417</v>
      </c>
      <c r="AJ222" s="1506" t="s">
        <v>734</v>
      </c>
      <c r="AK222" s="1504"/>
      <c r="AL222" s="1504"/>
      <c r="AM222" s="1504"/>
      <c r="AN222" s="1504"/>
      <c r="AO222" s="1504"/>
      <c r="AP222" s="771">
        <v>850000000</v>
      </c>
      <c r="AQ222" s="771">
        <v>760000000</v>
      </c>
      <c r="AR222" s="771">
        <v>90000000</v>
      </c>
      <c r="AS222" s="771">
        <v>0</v>
      </c>
      <c r="AT222" s="771">
        <v>673312915</v>
      </c>
      <c r="AU222" s="771">
        <v>86687085</v>
      </c>
      <c r="AV222" s="771">
        <v>527443767</v>
      </c>
      <c r="AW222" s="771">
        <v>145869148</v>
      </c>
      <c r="AX222" s="771">
        <v>519968438</v>
      </c>
      <c r="AY222" s="771">
        <v>7475329</v>
      </c>
      <c r="AZ222" s="771">
        <v>519968438</v>
      </c>
      <c r="BA222" s="771">
        <v>0</v>
      </c>
      <c r="BB222" s="771">
        <v>0</v>
      </c>
    </row>
    <row r="223" spans="1:54" s="772" customFormat="1" ht="12.75" customHeight="1" x14ac:dyDescent="0.2">
      <c r="A223" s="998"/>
      <c r="B223" s="1507" t="s">
        <v>453</v>
      </c>
      <c r="C223" s="1504"/>
      <c r="D223" s="999" t="s">
        <v>814</v>
      </c>
      <c r="E223" s="1507" t="s">
        <v>817</v>
      </c>
      <c r="F223" s="1504"/>
      <c r="G223" s="1507" t="s">
        <v>738</v>
      </c>
      <c r="H223" s="1507"/>
      <c r="I223" s="1507" t="s">
        <v>685</v>
      </c>
      <c r="J223" s="1504"/>
      <c r="K223" s="1504"/>
      <c r="L223" s="1507" t="s">
        <v>685</v>
      </c>
      <c r="M223" s="1504"/>
      <c r="N223" s="1504"/>
      <c r="O223" s="1507" t="s">
        <v>685</v>
      </c>
      <c r="P223" s="1504"/>
      <c r="Q223" s="1507" t="s">
        <v>685</v>
      </c>
      <c r="R223" s="1504"/>
      <c r="S223" s="1508" t="s">
        <v>597</v>
      </c>
      <c r="T223" s="1504"/>
      <c r="U223" s="1504"/>
      <c r="V223" s="1504"/>
      <c r="W223" s="1504"/>
      <c r="X223" s="1504"/>
      <c r="Y223" s="1504"/>
      <c r="Z223" s="1504"/>
      <c r="AA223" s="1507" t="s">
        <v>732</v>
      </c>
      <c r="AB223" s="1504"/>
      <c r="AC223" s="1504"/>
      <c r="AD223" s="1504"/>
      <c r="AE223" s="1504"/>
      <c r="AF223" s="1507" t="s">
        <v>733</v>
      </c>
      <c r="AG223" s="1504"/>
      <c r="AH223" s="1504"/>
      <c r="AI223" s="776" t="s">
        <v>417</v>
      </c>
      <c r="AJ223" s="1509" t="s">
        <v>734</v>
      </c>
      <c r="AK223" s="1504"/>
      <c r="AL223" s="1504"/>
      <c r="AM223" s="1504"/>
      <c r="AN223" s="1504"/>
      <c r="AO223" s="1504"/>
      <c r="AP223" s="777">
        <v>850000000</v>
      </c>
      <c r="AQ223" s="777">
        <v>760000000</v>
      </c>
      <c r="AR223" s="777">
        <v>90000000</v>
      </c>
      <c r="AS223" s="777">
        <v>0</v>
      </c>
      <c r="AT223" s="777">
        <v>673312915</v>
      </c>
      <c r="AU223" s="777">
        <v>86687085</v>
      </c>
      <c r="AV223" s="777">
        <v>527443767</v>
      </c>
      <c r="AW223" s="777">
        <v>145869148</v>
      </c>
      <c r="AX223" s="777">
        <v>519968438</v>
      </c>
      <c r="AY223" s="777">
        <v>7475329</v>
      </c>
      <c r="AZ223" s="777">
        <v>519968438</v>
      </c>
      <c r="BA223" s="777">
        <v>0</v>
      </c>
      <c r="BB223" s="777">
        <v>0</v>
      </c>
    </row>
    <row r="224" spans="1:54" x14ac:dyDescent="0.25">
      <c r="B224" s="766" t="s">
        <v>685</v>
      </c>
      <c r="C224" s="766" t="s">
        <v>685</v>
      </c>
      <c r="D224" s="766" t="s">
        <v>685</v>
      </c>
      <c r="E224" s="766" t="s">
        <v>685</v>
      </c>
      <c r="F224" s="766" t="s">
        <v>685</v>
      </c>
      <c r="G224" s="766" t="s">
        <v>685</v>
      </c>
      <c r="H224" s="766" t="s">
        <v>685</v>
      </c>
      <c r="I224" s="766" t="s">
        <v>685</v>
      </c>
      <c r="J224" s="1501" t="s">
        <v>685</v>
      </c>
      <c r="K224" s="1502"/>
      <c r="L224" s="1501" t="s">
        <v>685</v>
      </c>
      <c r="M224" s="1502"/>
      <c r="N224" s="766" t="s">
        <v>685</v>
      </c>
      <c r="O224" s="766" t="s">
        <v>685</v>
      </c>
      <c r="P224" s="766" t="s">
        <v>685</v>
      </c>
      <c r="Q224" s="766" t="s">
        <v>685</v>
      </c>
      <c r="R224" s="766" t="s">
        <v>685</v>
      </c>
      <c r="S224" s="766" t="s">
        <v>685</v>
      </c>
      <c r="T224" s="766" t="s">
        <v>685</v>
      </c>
      <c r="U224" s="766" t="s">
        <v>685</v>
      </c>
      <c r="V224" s="766" t="s">
        <v>685</v>
      </c>
      <c r="W224" s="766" t="s">
        <v>685</v>
      </c>
      <c r="X224" s="766" t="s">
        <v>685</v>
      </c>
      <c r="Y224" s="766" t="s">
        <v>685</v>
      </c>
      <c r="Z224" s="766" t="s">
        <v>685</v>
      </c>
      <c r="AA224" s="1501" t="s">
        <v>685</v>
      </c>
      <c r="AB224" s="1502"/>
      <c r="AC224" s="1501" t="s">
        <v>685</v>
      </c>
      <c r="AD224" s="1502"/>
      <c r="AE224" s="766" t="s">
        <v>685</v>
      </c>
      <c r="AF224" s="766" t="s">
        <v>685</v>
      </c>
      <c r="AG224" s="766" t="s">
        <v>685</v>
      </c>
      <c r="AH224" s="766" t="s">
        <v>685</v>
      </c>
      <c r="AI224" s="766" t="s">
        <v>685</v>
      </c>
      <c r="AJ224" s="766" t="s">
        <v>685</v>
      </c>
      <c r="AK224" s="766" t="s">
        <v>685</v>
      </c>
      <c r="AL224" s="766" t="s">
        <v>685</v>
      </c>
      <c r="AM224" s="1501" t="s">
        <v>685</v>
      </c>
      <c r="AN224" s="1502"/>
      <c r="AO224" s="1502"/>
      <c r="AP224" s="766" t="s">
        <v>685</v>
      </c>
      <c r="AQ224" s="766" t="s">
        <v>685</v>
      </c>
      <c r="AR224" s="766" t="s">
        <v>685</v>
      </c>
      <c r="AS224" s="766" t="s">
        <v>685</v>
      </c>
      <c r="AT224" s="766" t="s">
        <v>685</v>
      </c>
      <c r="AU224" s="766" t="s">
        <v>685</v>
      </c>
      <c r="AV224" s="766" t="s">
        <v>685</v>
      </c>
      <c r="AW224" s="766" t="s">
        <v>685</v>
      </c>
      <c r="AX224" s="766" t="s">
        <v>685</v>
      </c>
      <c r="AY224" s="766" t="s">
        <v>685</v>
      </c>
      <c r="AZ224" s="766" t="s">
        <v>685</v>
      </c>
      <c r="BA224" s="766" t="s">
        <v>685</v>
      </c>
      <c r="BB224" s="766" t="s">
        <v>685</v>
      </c>
    </row>
  </sheetData>
  <mergeCells count="2302">
    <mergeCell ref="Q216:R216"/>
    <mergeCell ref="S216:Z216"/>
    <mergeCell ref="AA216:AE216"/>
    <mergeCell ref="AF216:AH216"/>
    <mergeCell ref="AJ216:AO216"/>
    <mergeCell ref="AA215:AE215"/>
    <mergeCell ref="AF215:AH215"/>
    <mergeCell ref="AJ215:AO215"/>
    <mergeCell ref="B216:C216"/>
    <mergeCell ref="E216:F216"/>
    <mergeCell ref="G216:H216"/>
    <mergeCell ref="I216:K216"/>
    <mergeCell ref="L216:N216"/>
    <mergeCell ref="O216:P216"/>
    <mergeCell ref="AJ214:AO214"/>
    <mergeCell ref="B215:C215"/>
    <mergeCell ref="E215:F215"/>
    <mergeCell ref="G215:H215"/>
    <mergeCell ref="I215:K215"/>
    <mergeCell ref="L215:N215"/>
    <mergeCell ref="O215:P215"/>
    <mergeCell ref="Q215:R215"/>
    <mergeCell ref="S215:Z215"/>
    <mergeCell ref="L214:N214"/>
    <mergeCell ref="O214:P214"/>
    <mergeCell ref="Q214:R214"/>
    <mergeCell ref="S214:Z214"/>
    <mergeCell ref="AA214:AE214"/>
    <mergeCell ref="AF214:AH214"/>
    <mergeCell ref="Q213:R213"/>
    <mergeCell ref="S213:Z213"/>
    <mergeCell ref="AA213:AE213"/>
    <mergeCell ref="AF213:AH213"/>
    <mergeCell ref="AJ213:AO213"/>
    <mergeCell ref="B214:C214"/>
    <mergeCell ref="E214:F214"/>
    <mergeCell ref="G214:H214"/>
    <mergeCell ref="I214:K214"/>
    <mergeCell ref="AA212:AE212"/>
    <mergeCell ref="AF212:AH212"/>
    <mergeCell ref="AJ212:AO212"/>
    <mergeCell ref="B213:C213"/>
    <mergeCell ref="E213:F213"/>
    <mergeCell ref="G213:H213"/>
    <mergeCell ref="I213:K213"/>
    <mergeCell ref="L213:N213"/>
    <mergeCell ref="O213:P213"/>
    <mergeCell ref="AJ211:AO211"/>
    <mergeCell ref="B212:C212"/>
    <mergeCell ref="E212:F212"/>
    <mergeCell ref="G212:H212"/>
    <mergeCell ref="I212:K212"/>
    <mergeCell ref="L212:N212"/>
    <mergeCell ref="O212:P212"/>
    <mergeCell ref="Q212:R212"/>
    <mergeCell ref="S212:Z212"/>
    <mergeCell ref="L211:N211"/>
    <mergeCell ref="O211:P211"/>
    <mergeCell ref="Q211:R211"/>
    <mergeCell ref="S211:Z211"/>
    <mergeCell ref="AA211:AE211"/>
    <mergeCell ref="AF211:AH211"/>
    <mergeCell ref="Q210:R210"/>
    <mergeCell ref="S210:Z210"/>
    <mergeCell ref="AA210:AE210"/>
    <mergeCell ref="AF210:AH210"/>
    <mergeCell ref="AJ210:AO210"/>
    <mergeCell ref="B211:C211"/>
    <mergeCell ref="E211:F211"/>
    <mergeCell ref="G211:H211"/>
    <mergeCell ref="I211:K211"/>
    <mergeCell ref="AA209:AE209"/>
    <mergeCell ref="AF209:AH209"/>
    <mergeCell ref="AJ209:AO209"/>
    <mergeCell ref="B210:C210"/>
    <mergeCell ref="E210:F210"/>
    <mergeCell ref="G210:H210"/>
    <mergeCell ref="I210:K210"/>
    <mergeCell ref="L210:N210"/>
    <mergeCell ref="O210:P210"/>
    <mergeCell ref="AJ208:AO208"/>
    <mergeCell ref="B209:C209"/>
    <mergeCell ref="E209:F209"/>
    <mergeCell ref="G209:H209"/>
    <mergeCell ref="I209:K209"/>
    <mergeCell ref="L209:N209"/>
    <mergeCell ref="O209:P209"/>
    <mergeCell ref="Q209:R209"/>
    <mergeCell ref="S209:Z209"/>
    <mergeCell ref="L208:N208"/>
    <mergeCell ref="O208:P208"/>
    <mergeCell ref="Q208:R208"/>
    <mergeCell ref="S208:Z208"/>
    <mergeCell ref="AA208:AE208"/>
    <mergeCell ref="AF208:AH208"/>
    <mergeCell ref="Q207:R207"/>
    <mergeCell ref="S207:Z207"/>
    <mergeCell ref="AA207:AE207"/>
    <mergeCell ref="AF207:AH207"/>
    <mergeCell ref="AJ207:AO207"/>
    <mergeCell ref="B208:C208"/>
    <mergeCell ref="E208:F208"/>
    <mergeCell ref="G208:H208"/>
    <mergeCell ref="I208:K208"/>
    <mergeCell ref="AA206:AE206"/>
    <mergeCell ref="AF206:AH206"/>
    <mergeCell ref="AJ206:AO206"/>
    <mergeCell ref="B207:C207"/>
    <mergeCell ref="E207:F207"/>
    <mergeCell ref="G207:H207"/>
    <mergeCell ref="I207:K207"/>
    <mergeCell ref="L207:N207"/>
    <mergeCell ref="O207:P207"/>
    <mergeCell ref="AJ205:AO205"/>
    <mergeCell ref="B206:C206"/>
    <mergeCell ref="E206:F206"/>
    <mergeCell ref="G206:H206"/>
    <mergeCell ref="I206:K206"/>
    <mergeCell ref="L206:N206"/>
    <mergeCell ref="O206:P206"/>
    <mergeCell ref="Q206:R206"/>
    <mergeCell ref="S206:Z206"/>
    <mergeCell ref="L205:N205"/>
    <mergeCell ref="O205:P205"/>
    <mergeCell ref="Q205:R205"/>
    <mergeCell ref="S205:Z205"/>
    <mergeCell ref="AA205:AE205"/>
    <mergeCell ref="AF205:AH205"/>
    <mergeCell ref="Q204:R204"/>
    <mergeCell ref="S204:Z204"/>
    <mergeCell ref="AA204:AE204"/>
    <mergeCell ref="AF204:AH204"/>
    <mergeCell ref="AJ204:AO204"/>
    <mergeCell ref="B205:C205"/>
    <mergeCell ref="E205:F205"/>
    <mergeCell ref="G205:H205"/>
    <mergeCell ref="I205:K205"/>
    <mergeCell ref="AA203:AE203"/>
    <mergeCell ref="AF203:AH203"/>
    <mergeCell ref="AJ203:AO203"/>
    <mergeCell ref="B204:C204"/>
    <mergeCell ref="E204:F204"/>
    <mergeCell ref="G204:H204"/>
    <mergeCell ref="I204:K204"/>
    <mergeCell ref="L204:N204"/>
    <mergeCell ref="O204:P204"/>
    <mergeCell ref="AJ202:AO202"/>
    <mergeCell ref="B203:C203"/>
    <mergeCell ref="E203:F203"/>
    <mergeCell ref="G203:H203"/>
    <mergeCell ref="I203:K203"/>
    <mergeCell ref="L203:N203"/>
    <mergeCell ref="O203:P203"/>
    <mergeCell ref="Q203:R203"/>
    <mergeCell ref="S203:Z203"/>
    <mergeCell ref="L202:N202"/>
    <mergeCell ref="O202:P202"/>
    <mergeCell ref="Q202:R202"/>
    <mergeCell ref="S202:Z202"/>
    <mergeCell ref="AA202:AE202"/>
    <mergeCell ref="AF202:AH202"/>
    <mergeCell ref="Q201:R201"/>
    <mergeCell ref="S201:Z201"/>
    <mergeCell ref="AA201:AE201"/>
    <mergeCell ref="AF201:AH201"/>
    <mergeCell ref="AJ201:AO201"/>
    <mergeCell ref="B202:C202"/>
    <mergeCell ref="E202:F202"/>
    <mergeCell ref="G202:H202"/>
    <mergeCell ref="I202:K202"/>
    <mergeCell ref="AA200:AE200"/>
    <mergeCell ref="AF200:AH200"/>
    <mergeCell ref="AJ200:AO200"/>
    <mergeCell ref="B201:C201"/>
    <mergeCell ref="E201:F201"/>
    <mergeCell ref="G201:H201"/>
    <mergeCell ref="I201:K201"/>
    <mergeCell ref="L201:N201"/>
    <mergeCell ref="O201:P201"/>
    <mergeCell ref="AJ199:AO199"/>
    <mergeCell ref="B200:C200"/>
    <mergeCell ref="E200:F200"/>
    <mergeCell ref="G200:H200"/>
    <mergeCell ref="I200:K200"/>
    <mergeCell ref="L200:N200"/>
    <mergeCell ref="O200:P200"/>
    <mergeCell ref="Q200:R200"/>
    <mergeCell ref="S200:Z200"/>
    <mergeCell ref="L199:N199"/>
    <mergeCell ref="O199:P199"/>
    <mergeCell ref="Q199:R199"/>
    <mergeCell ref="S199:Z199"/>
    <mergeCell ref="AA199:AE199"/>
    <mergeCell ref="AF199:AH199"/>
    <mergeCell ref="Q198:R198"/>
    <mergeCell ref="S198:Z198"/>
    <mergeCell ref="AA198:AE198"/>
    <mergeCell ref="AF198:AH198"/>
    <mergeCell ref="AJ198:AO198"/>
    <mergeCell ref="B199:C199"/>
    <mergeCell ref="E199:F199"/>
    <mergeCell ref="G199:H199"/>
    <mergeCell ref="I199:K199"/>
    <mergeCell ref="AA197:AE197"/>
    <mergeCell ref="AF197:AH197"/>
    <mergeCell ref="AJ197:AO197"/>
    <mergeCell ref="B198:C198"/>
    <mergeCell ref="E198:F198"/>
    <mergeCell ref="G198:H198"/>
    <mergeCell ref="I198:K198"/>
    <mergeCell ref="L198:N198"/>
    <mergeCell ref="O198:P198"/>
    <mergeCell ref="AJ196:AO196"/>
    <mergeCell ref="B197:C197"/>
    <mergeCell ref="E197:F197"/>
    <mergeCell ref="G197:H197"/>
    <mergeCell ref="I197:K197"/>
    <mergeCell ref="L197:N197"/>
    <mergeCell ref="O197:P197"/>
    <mergeCell ref="Q197:R197"/>
    <mergeCell ref="S197:Z197"/>
    <mergeCell ref="L196:N196"/>
    <mergeCell ref="O196:P196"/>
    <mergeCell ref="Q196:R196"/>
    <mergeCell ref="S196:Z196"/>
    <mergeCell ref="AA196:AE196"/>
    <mergeCell ref="AF196:AH196"/>
    <mergeCell ref="Q195:R195"/>
    <mergeCell ref="S195:Z195"/>
    <mergeCell ref="AA195:AE195"/>
    <mergeCell ref="AF195:AH195"/>
    <mergeCell ref="AJ195:AO195"/>
    <mergeCell ref="B196:C196"/>
    <mergeCell ref="E196:F196"/>
    <mergeCell ref="G196:H196"/>
    <mergeCell ref="I196:K196"/>
    <mergeCell ref="AA194:AE194"/>
    <mergeCell ref="AF194:AH194"/>
    <mergeCell ref="AJ194:AO194"/>
    <mergeCell ref="B195:C195"/>
    <mergeCell ref="E195:F195"/>
    <mergeCell ref="G195:H195"/>
    <mergeCell ref="I195:K195"/>
    <mergeCell ref="L195:N195"/>
    <mergeCell ref="O195:P195"/>
    <mergeCell ref="AJ193:AO193"/>
    <mergeCell ref="B194:C194"/>
    <mergeCell ref="E194:F194"/>
    <mergeCell ref="G194:H194"/>
    <mergeCell ref="I194:K194"/>
    <mergeCell ref="L194:N194"/>
    <mergeCell ref="O194:P194"/>
    <mergeCell ref="Q194:R194"/>
    <mergeCell ref="S194:Z194"/>
    <mergeCell ref="L193:N193"/>
    <mergeCell ref="O193:P193"/>
    <mergeCell ref="Q193:R193"/>
    <mergeCell ref="S193:Z193"/>
    <mergeCell ref="AA193:AE193"/>
    <mergeCell ref="AF193:AH193"/>
    <mergeCell ref="Q192:R192"/>
    <mergeCell ref="S192:Z192"/>
    <mergeCell ref="AA192:AE192"/>
    <mergeCell ref="AF192:AH192"/>
    <mergeCell ref="AJ192:AO192"/>
    <mergeCell ref="B193:C193"/>
    <mergeCell ref="E193:F193"/>
    <mergeCell ref="G193:H193"/>
    <mergeCell ref="I193:K193"/>
    <mergeCell ref="AA191:AE191"/>
    <mergeCell ref="AF191:AH191"/>
    <mergeCell ref="AJ191:AO191"/>
    <mergeCell ref="B192:C192"/>
    <mergeCell ref="E192:F192"/>
    <mergeCell ref="G192:H192"/>
    <mergeCell ref="I192:K192"/>
    <mergeCell ref="L192:N192"/>
    <mergeCell ref="O192:P192"/>
    <mergeCell ref="AJ190:AO190"/>
    <mergeCell ref="B191:C191"/>
    <mergeCell ref="E191:F191"/>
    <mergeCell ref="G191:H191"/>
    <mergeCell ref="I191:K191"/>
    <mergeCell ref="L191:N191"/>
    <mergeCell ref="O191:P191"/>
    <mergeCell ref="Q191:R191"/>
    <mergeCell ref="S191:Z191"/>
    <mergeCell ref="L190:N190"/>
    <mergeCell ref="O190:P190"/>
    <mergeCell ref="Q190:R190"/>
    <mergeCell ref="S190:Z190"/>
    <mergeCell ref="AA190:AE190"/>
    <mergeCell ref="AF190:AH190"/>
    <mergeCell ref="Q189:R189"/>
    <mergeCell ref="S189:Z189"/>
    <mergeCell ref="AA189:AE189"/>
    <mergeCell ref="AF189:AH189"/>
    <mergeCell ref="AJ189:AO189"/>
    <mergeCell ref="B190:C190"/>
    <mergeCell ref="E190:F190"/>
    <mergeCell ref="G190:H190"/>
    <mergeCell ref="I190:K190"/>
    <mergeCell ref="AA188:AE188"/>
    <mergeCell ref="AF188:AH188"/>
    <mergeCell ref="AJ188:AO188"/>
    <mergeCell ref="B189:C189"/>
    <mergeCell ref="E189:F189"/>
    <mergeCell ref="G189:H189"/>
    <mergeCell ref="I189:K189"/>
    <mergeCell ref="L189:N189"/>
    <mergeCell ref="O189:P189"/>
    <mergeCell ref="AJ187:AO187"/>
    <mergeCell ref="B188:C188"/>
    <mergeCell ref="E188:F188"/>
    <mergeCell ref="G188:H188"/>
    <mergeCell ref="I188:K188"/>
    <mergeCell ref="L188:N188"/>
    <mergeCell ref="O188:P188"/>
    <mergeCell ref="Q188:R188"/>
    <mergeCell ref="S188:Z188"/>
    <mergeCell ref="L187:N187"/>
    <mergeCell ref="O187:P187"/>
    <mergeCell ref="Q187:R187"/>
    <mergeCell ref="S187:Z187"/>
    <mergeCell ref="AA187:AE187"/>
    <mergeCell ref="AF187:AH187"/>
    <mergeCell ref="Q186:R186"/>
    <mergeCell ref="S186:Z186"/>
    <mergeCell ref="AA186:AE186"/>
    <mergeCell ref="AF186:AH186"/>
    <mergeCell ref="AJ186:AO186"/>
    <mergeCell ref="B187:C187"/>
    <mergeCell ref="E187:F187"/>
    <mergeCell ref="G187:H187"/>
    <mergeCell ref="I187:K187"/>
    <mergeCell ref="AA185:AE185"/>
    <mergeCell ref="AF185:AH185"/>
    <mergeCell ref="AJ185:AO185"/>
    <mergeCell ref="B186:C186"/>
    <mergeCell ref="E186:F186"/>
    <mergeCell ref="G186:H186"/>
    <mergeCell ref="I186:K186"/>
    <mergeCell ref="L186:N186"/>
    <mergeCell ref="O186:P186"/>
    <mergeCell ref="AJ184:AO184"/>
    <mergeCell ref="B185:C185"/>
    <mergeCell ref="E185:F185"/>
    <mergeCell ref="G185:H185"/>
    <mergeCell ref="I185:K185"/>
    <mergeCell ref="L185:N185"/>
    <mergeCell ref="O185:P185"/>
    <mergeCell ref="Q185:R185"/>
    <mergeCell ref="S185:Z185"/>
    <mergeCell ref="L184:N184"/>
    <mergeCell ref="O184:P184"/>
    <mergeCell ref="Q184:R184"/>
    <mergeCell ref="S184:Z184"/>
    <mergeCell ref="AA184:AE184"/>
    <mergeCell ref="AF184:AH184"/>
    <mergeCell ref="Q183:R183"/>
    <mergeCell ref="S183:Z183"/>
    <mergeCell ref="AA183:AE183"/>
    <mergeCell ref="AF183:AH183"/>
    <mergeCell ref="AJ183:AO183"/>
    <mergeCell ref="B184:C184"/>
    <mergeCell ref="E184:F184"/>
    <mergeCell ref="G184:H184"/>
    <mergeCell ref="I184:K184"/>
    <mergeCell ref="AA182:AE182"/>
    <mergeCell ref="AF182:AH182"/>
    <mergeCell ref="AJ182:AO182"/>
    <mergeCell ref="B183:C183"/>
    <mergeCell ref="E183:F183"/>
    <mergeCell ref="G183:H183"/>
    <mergeCell ref="I183:K183"/>
    <mergeCell ref="L183:N183"/>
    <mergeCell ref="O183:P183"/>
    <mergeCell ref="AJ181:AO181"/>
    <mergeCell ref="B182:C182"/>
    <mergeCell ref="E182:F182"/>
    <mergeCell ref="G182:H182"/>
    <mergeCell ref="I182:K182"/>
    <mergeCell ref="L182:N182"/>
    <mergeCell ref="O182:P182"/>
    <mergeCell ref="Q182:R182"/>
    <mergeCell ref="S182:Z182"/>
    <mergeCell ref="L181:N181"/>
    <mergeCell ref="O181:P181"/>
    <mergeCell ref="Q181:R181"/>
    <mergeCell ref="S181:Z181"/>
    <mergeCell ref="AA181:AE181"/>
    <mergeCell ref="AF181:AH181"/>
    <mergeCell ref="Q180:R180"/>
    <mergeCell ref="S180:Z180"/>
    <mergeCell ref="AA180:AE180"/>
    <mergeCell ref="AF180:AH180"/>
    <mergeCell ref="AJ180:AO180"/>
    <mergeCell ref="B181:C181"/>
    <mergeCell ref="E181:F181"/>
    <mergeCell ref="G181:H181"/>
    <mergeCell ref="I181:K181"/>
    <mergeCell ref="AA179:AE179"/>
    <mergeCell ref="AF179:AH179"/>
    <mergeCell ref="AJ179:AO179"/>
    <mergeCell ref="B180:C180"/>
    <mergeCell ref="E180:F180"/>
    <mergeCell ref="G180:H180"/>
    <mergeCell ref="I180:K180"/>
    <mergeCell ref="L180:N180"/>
    <mergeCell ref="O180:P180"/>
    <mergeCell ref="AJ178:AO178"/>
    <mergeCell ref="B179:C179"/>
    <mergeCell ref="E179:F179"/>
    <mergeCell ref="G179:H179"/>
    <mergeCell ref="I179:K179"/>
    <mergeCell ref="L179:N179"/>
    <mergeCell ref="O179:P179"/>
    <mergeCell ref="Q179:R179"/>
    <mergeCell ref="S179:Z179"/>
    <mergeCell ref="L178:N178"/>
    <mergeCell ref="O178:P178"/>
    <mergeCell ref="Q178:R178"/>
    <mergeCell ref="S178:Z178"/>
    <mergeCell ref="AA178:AE178"/>
    <mergeCell ref="AF178:AH178"/>
    <mergeCell ref="Q177:R177"/>
    <mergeCell ref="S177:Z177"/>
    <mergeCell ref="AA177:AE177"/>
    <mergeCell ref="AF177:AH177"/>
    <mergeCell ref="AJ177:AO177"/>
    <mergeCell ref="B178:C178"/>
    <mergeCell ref="E178:F178"/>
    <mergeCell ref="G178:H178"/>
    <mergeCell ref="I178:K178"/>
    <mergeCell ref="AA176:AE176"/>
    <mergeCell ref="AF176:AH176"/>
    <mergeCell ref="AJ176:AO176"/>
    <mergeCell ref="B177:C177"/>
    <mergeCell ref="E177:F177"/>
    <mergeCell ref="G177:H177"/>
    <mergeCell ref="I177:K177"/>
    <mergeCell ref="L177:N177"/>
    <mergeCell ref="O177:P177"/>
    <mergeCell ref="AJ175:AO175"/>
    <mergeCell ref="B176:C176"/>
    <mergeCell ref="E176:F176"/>
    <mergeCell ref="G176:H176"/>
    <mergeCell ref="I176:K176"/>
    <mergeCell ref="L176:N176"/>
    <mergeCell ref="O176:P176"/>
    <mergeCell ref="Q176:R176"/>
    <mergeCell ref="S176:Z176"/>
    <mergeCell ref="L175:N175"/>
    <mergeCell ref="O175:P175"/>
    <mergeCell ref="Q175:R175"/>
    <mergeCell ref="S175:Z175"/>
    <mergeCell ref="AA175:AE175"/>
    <mergeCell ref="AF175:AH175"/>
    <mergeCell ref="Q174:R174"/>
    <mergeCell ref="S174:Z174"/>
    <mergeCell ref="AA174:AE174"/>
    <mergeCell ref="AF174:AH174"/>
    <mergeCell ref="AJ174:AO174"/>
    <mergeCell ref="B175:C175"/>
    <mergeCell ref="E175:F175"/>
    <mergeCell ref="G175:H175"/>
    <mergeCell ref="I175:K175"/>
    <mergeCell ref="AA173:AE173"/>
    <mergeCell ref="AF173:AH173"/>
    <mergeCell ref="AJ173:AO173"/>
    <mergeCell ref="B174:C174"/>
    <mergeCell ref="E174:F174"/>
    <mergeCell ref="G174:H174"/>
    <mergeCell ref="I174:K174"/>
    <mergeCell ref="L174:N174"/>
    <mergeCell ref="O174:P174"/>
    <mergeCell ref="AJ172:AO172"/>
    <mergeCell ref="B173:C173"/>
    <mergeCell ref="E173:F173"/>
    <mergeCell ref="G173:H173"/>
    <mergeCell ref="I173:K173"/>
    <mergeCell ref="L173:N173"/>
    <mergeCell ref="O173:P173"/>
    <mergeCell ref="Q173:R173"/>
    <mergeCell ref="S173:Z173"/>
    <mergeCell ref="L172:N172"/>
    <mergeCell ref="O172:P172"/>
    <mergeCell ref="Q172:R172"/>
    <mergeCell ref="S172:Z172"/>
    <mergeCell ref="AA172:AE172"/>
    <mergeCell ref="AF172:AH172"/>
    <mergeCell ref="Q171:R171"/>
    <mergeCell ref="S171:Z171"/>
    <mergeCell ref="AA171:AE171"/>
    <mergeCell ref="AF171:AH171"/>
    <mergeCell ref="AJ171:AO171"/>
    <mergeCell ref="B172:C172"/>
    <mergeCell ref="E172:F172"/>
    <mergeCell ref="G172:H172"/>
    <mergeCell ref="I172:K172"/>
    <mergeCell ref="AA170:AE170"/>
    <mergeCell ref="AF170:AH170"/>
    <mergeCell ref="AJ170:AO170"/>
    <mergeCell ref="B171:C171"/>
    <mergeCell ref="E171:F171"/>
    <mergeCell ref="G171:H171"/>
    <mergeCell ref="I171:K171"/>
    <mergeCell ref="L171:N171"/>
    <mergeCell ref="O171:P171"/>
    <mergeCell ref="AJ169:AO169"/>
    <mergeCell ref="B170:C170"/>
    <mergeCell ref="E170:F170"/>
    <mergeCell ref="G170:H170"/>
    <mergeCell ref="I170:K170"/>
    <mergeCell ref="L170:N170"/>
    <mergeCell ref="O170:P170"/>
    <mergeCell ref="Q170:R170"/>
    <mergeCell ref="S170:Z170"/>
    <mergeCell ref="L169:N169"/>
    <mergeCell ref="O169:P169"/>
    <mergeCell ref="Q169:R169"/>
    <mergeCell ref="S169:Z169"/>
    <mergeCell ref="AA169:AE169"/>
    <mergeCell ref="AF169:AH169"/>
    <mergeCell ref="Q168:R168"/>
    <mergeCell ref="S168:Z168"/>
    <mergeCell ref="AA168:AE168"/>
    <mergeCell ref="AF168:AH168"/>
    <mergeCell ref="AJ168:AO168"/>
    <mergeCell ref="B169:C169"/>
    <mergeCell ref="E169:F169"/>
    <mergeCell ref="G169:H169"/>
    <mergeCell ref="I169:K169"/>
    <mergeCell ref="AA167:AE167"/>
    <mergeCell ref="AF167:AH167"/>
    <mergeCell ref="AJ167:AO167"/>
    <mergeCell ref="B168:C168"/>
    <mergeCell ref="E168:F168"/>
    <mergeCell ref="G168:H168"/>
    <mergeCell ref="I168:K168"/>
    <mergeCell ref="L168:N168"/>
    <mergeCell ref="O168:P168"/>
    <mergeCell ref="AJ166:AO166"/>
    <mergeCell ref="B167:C167"/>
    <mergeCell ref="E167:F167"/>
    <mergeCell ref="G167:H167"/>
    <mergeCell ref="I167:K167"/>
    <mergeCell ref="L167:N167"/>
    <mergeCell ref="O167:P167"/>
    <mergeCell ref="Q167:R167"/>
    <mergeCell ref="S167:Z167"/>
    <mergeCell ref="L166:N166"/>
    <mergeCell ref="O166:P166"/>
    <mergeCell ref="Q166:R166"/>
    <mergeCell ref="S166:Z166"/>
    <mergeCell ref="AA166:AE166"/>
    <mergeCell ref="AF166:AH166"/>
    <mergeCell ref="Q165:R165"/>
    <mergeCell ref="S165:Z165"/>
    <mergeCell ref="AA165:AE165"/>
    <mergeCell ref="AF165:AH165"/>
    <mergeCell ref="AJ165:AO165"/>
    <mergeCell ref="B166:C166"/>
    <mergeCell ref="E166:F166"/>
    <mergeCell ref="G166:H166"/>
    <mergeCell ref="I166:K166"/>
    <mergeCell ref="AA164:AE164"/>
    <mergeCell ref="AF164:AH164"/>
    <mergeCell ref="AJ164:AO164"/>
    <mergeCell ref="B165:C165"/>
    <mergeCell ref="E165:F165"/>
    <mergeCell ref="G165:H165"/>
    <mergeCell ref="I165:K165"/>
    <mergeCell ref="L165:N165"/>
    <mergeCell ref="O165:P165"/>
    <mergeCell ref="AJ163:AO163"/>
    <mergeCell ref="B164:C164"/>
    <mergeCell ref="E164:F164"/>
    <mergeCell ref="G164:H164"/>
    <mergeCell ref="I164:K164"/>
    <mergeCell ref="L164:N164"/>
    <mergeCell ref="O164:P164"/>
    <mergeCell ref="Q164:R164"/>
    <mergeCell ref="S164:Z164"/>
    <mergeCell ref="L163:N163"/>
    <mergeCell ref="O163:P163"/>
    <mergeCell ref="Q163:R163"/>
    <mergeCell ref="S163:Z163"/>
    <mergeCell ref="AA163:AE163"/>
    <mergeCell ref="AF163:AH163"/>
    <mergeCell ref="Q162:R162"/>
    <mergeCell ref="S162:Z162"/>
    <mergeCell ref="AA162:AE162"/>
    <mergeCell ref="AF162:AH162"/>
    <mergeCell ref="AJ162:AO162"/>
    <mergeCell ref="B163:C163"/>
    <mergeCell ref="E163:F163"/>
    <mergeCell ref="G163:H163"/>
    <mergeCell ref="I163:K163"/>
    <mergeCell ref="AA161:AE161"/>
    <mergeCell ref="AF161:AH161"/>
    <mergeCell ref="AJ161:AO161"/>
    <mergeCell ref="B162:C162"/>
    <mergeCell ref="E162:F162"/>
    <mergeCell ref="G162:H162"/>
    <mergeCell ref="I162:K162"/>
    <mergeCell ref="L162:N162"/>
    <mergeCell ref="O162:P162"/>
    <mergeCell ref="AJ160:AO160"/>
    <mergeCell ref="B161:C161"/>
    <mergeCell ref="E161:F161"/>
    <mergeCell ref="G161:H161"/>
    <mergeCell ref="I161:K161"/>
    <mergeCell ref="L161:N161"/>
    <mergeCell ref="O161:P161"/>
    <mergeCell ref="Q161:R161"/>
    <mergeCell ref="S161:Z161"/>
    <mergeCell ref="L160:N160"/>
    <mergeCell ref="O160:P160"/>
    <mergeCell ref="Q160:R160"/>
    <mergeCell ref="S160:Z160"/>
    <mergeCell ref="AA160:AE160"/>
    <mergeCell ref="AF160:AH160"/>
    <mergeCell ref="Q159:R159"/>
    <mergeCell ref="S159:Z159"/>
    <mergeCell ref="AA159:AE159"/>
    <mergeCell ref="AF159:AH159"/>
    <mergeCell ref="AJ159:AO159"/>
    <mergeCell ref="B160:C160"/>
    <mergeCell ref="E160:F160"/>
    <mergeCell ref="G160:H160"/>
    <mergeCell ref="I160:K160"/>
    <mergeCell ref="AA158:AE158"/>
    <mergeCell ref="AF158:AH158"/>
    <mergeCell ref="AJ158:AO158"/>
    <mergeCell ref="B159:C159"/>
    <mergeCell ref="E159:F159"/>
    <mergeCell ref="G159:H159"/>
    <mergeCell ref="I159:K159"/>
    <mergeCell ref="L159:N159"/>
    <mergeCell ref="O159:P159"/>
    <mergeCell ref="AJ157:AO157"/>
    <mergeCell ref="B158:C158"/>
    <mergeCell ref="E158:F158"/>
    <mergeCell ref="G158:H158"/>
    <mergeCell ref="I158:K158"/>
    <mergeCell ref="L158:N158"/>
    <mergeCell ref="O158:P158"/>
    <mergeCell ref="Q158:R158"/>
    <mergeCell ref="S158:Z158"/>
    <mergeCell ref="L157:N157"/>
    <mergeCell ref="O157:P157"/>
    <mergeCell ref="Q157:R157"/>
    <mergeCell ref="S157:Z157"/>
    <mergeCell ref="AA157:AE157"/>
    <mergeCell ref="AF157:AH157"/>
    <mergeCell ref="Q156:R156"/>
    <mergeCell ref="S156:Z156"/>
    <mergeCell ref="AA156:AE156"/>
    <mergeCell ref="AF156:AH156"/>
    <mergeCell ref="AJ156:AO156"/>
    <mergeCell ref="B157:C157"/>
    <mergeCell ref="E157:F157"/>
    <mergeCell ref="G157:H157"/>
    <mergeCell ref="I157:K157"/>
    <mergeCell ref="AA155:AE155"/>
    <mergeCell ref="AF155:AH155"/>
    <mergeCell ref="AJ155:AO155"/>
    <mergeCell ref="B156:C156"/>
    <mergeCell ref="E156:F156"/>
    <mergeCell ref="G156:H156"/>
    <mergeCell ref="I156:K156"/>
    <mergeCell ref="L156:N156"/>
    <mergeCell ref="O156:P156"/>
    <mergeCell ref="AJ154:AO154"/>
    <mergeCell ref="B155:C155"/>
    <mergeCell ref="E155:F155"/>
    <mergeCell ref="G155:H155"/>
    <mergeCell ref="I155:K155"/>
    <mergeCell ref="L155:N155"/>
    <mergeCell ref="O155:P155"/>
    <mergeCell ref="Q155:R155"/>
    <mergeCell ref="S155:Z155"/>
    <mergeCell ref="L154:N154"/>
    <mergeCell ref="O154:P154"/>
    <mergeCell ref="Q154:R154"/>
    <mergeCell ref="S154:Z154"/>
    <mergeCell ref="AA154:AE154"/>
    <mergeCell ref="AF154:AH154"/>
    <mergeCell ref="Q153:R153"/>
    <mergeCell ref="S153:Z153"/>
    <mergeCell ref="AA153:AE153"/>
    <mergeCell ref="AF153:AH153"/>
    <mergeCell ref="AJ153:AO153"/>
    <mergeCell ref="B154:C154"/>
    <mergeCell ref="E154:F154"/>
    <mergeCell ref="G154:H154"/>
    <mergeCell ref="I154:K154"/>
    <mergeCell ref="AA152:AE152"/>
    <mergeCell ref="AF152:AH152"/>
    <mergeCell ref="AJ152:AO152"/>
    <mergeCell ref="B153:C153"/>
    <mergeCell ref="E153:F153"/>
    <mergeCell ref="G153:H153"/>
    <mergeCell ref="I153:K153"/>
    <mergeCell ref="L153:N153"/>
    <mergeCell ref="O153:P153"/>
    <mergeCell ref="AJ151:AO151"/>
    <mergeCell ref="B152:C152"/>
    <mergeCell ref="E152:F152"/>
    <mergeCell ref="G152:H152"/>
    <mergeCell ref="I152:K152"/>
    <mergeCell ref="L152:N152"/>
    <mergeCell ref="O152:P152"/>
    <mergeCell ref="Q152:R152"/>
    <mergeCell ref="S152:Z152"/>
    <mergeCell ref="L151:N151"/>
    <mergeCell ref="O151:P151"/>
    <mergeCell ref="Q151:R151"/>
    <mergeCell ref="S151:Z151"/>
    <mergeCell ref="AA151:AE151"/>
    <mergeCell ref="AF151:AH151"/>
    <mergeCell ref="Q150:R150"/>
    <mergeCell ref="S150:Z150"/>
    <mergeCell ref="AA150:AE150"/>
    <mergeCell ref="AF150:AH150"/>
    <mergeCell ref="AJ150:AO150"/>
    <mergeCell ref="B151:C151"/>
    <mergeCell ref="E151:F151"/>
    <mergeCell ref="G151:H151"/>
    <mergeCell ref="I151:K151"/>
    <mergeCell ref="AA149:AE149"/>
    <mergeCell ref="AF149:AH149"/>
    <mergeCell ref="AJ149:AO149"/>
    <mergeCell ref="B150:C150"/>
    <mergeCell ref="E150:F150"/>
    <mergeCell ref="G150:H150"/>
    <mergeCell ref="I150:K150"/>
    <mergeCell ref="L150:N150"/>
    <mergeCell ref="O150:P150"/>
    <mergeCell ref="AJ148:AO148"/>
    <mergeCell ref="B149:C149"/>
    <mergeCell ref="E149:F149"/>
    <mergeCell ref="G149:H149"/>
    <mergeCell ref="I149:K149"/>
    <mergeCell ref="L149:N149"/>
    <mergeCell ref="O149:P149"/>
    <mergeCell ref="Q149:R149"/>
    <mergeCell ref="S149:Z149"/>
    <mergeCell ref="L148:N148"/>
    <mergeCell ref="O148:P148"/>
    <mergeCell ref="Q148:R148"/>
    <mergeCell ref="S148:Z148"/>
    <mergeCell ref="AA148:AE148"/>
    <mergeCell ref="AF148:AH148"/>
    <mergeCell ref="Q147:R147"/>
    <mergeCell ref="S147:Z147"/>
    <mergeCell ref="AA147:AE147"/>
    <mergeCell ref="AF147:AH147"/>
    <mergeCell ref="AJ147:AO147"/>
    <mergeCell ref="B148:C148"/>
    <mergeCell ref="E148:F148"/>
    <mergeCell ref="G148:H148"/>
    <mergeCell ref="I148:K148"/>
    <mergeCell ref="AA146:AE146"/>
    <mergeCell ref="AF146:AH146"/>
    <mergeCell ref="AJ146:AO146"/>
    <mergeCell ref="B147:C147"/>
    <mergeCell ref="E147:F147"/>
    <mergeCell ref="G147:H147"/>
    <mergeCell ref="I147:K147"/>
    <mergeCell ref="L147:N147"/>
    <mergeCell ref="O147:P147"/>
    <mergeCell ref="AJ145:AO145"/>
    <mergeCell ref="B146:C146"/>
    <mergeCell ref="E146:F146"/>
    <mergeCell ref="G146:H146"/>
    <mergeCell ref="I146:K146"/>
    <mergeCell ref="L146:N146"/>
    <mergeCell ref="O146:P146"/>
    <mergeCell ref="Q146:R146"/>
    <mergeCell ref="S146:Z146"/>
    <mergeCell ref="L145:N145"/>
    <mergeCell ref="O145:P145"/>
    <mergeCell ref="Q145:R145"/>
    <mergeCell ref="S145:Z145"/>
    <mergeCell ref="AA145:AE145"/>
    <mergeCell ref="AF145:AH145"/>
    <mergeCell ref="Q144:R144"/>
    <mergeCell ref="S144:Z144"/>
    <mergeCell ref="AA144:AE144"/>
    <mergeCell ref="AF144:AH144"/>
    <mergeCell ref="AJ144:AO144"/>
    <mergeCell ref="B145:C145"/>
    <mergeCell ref="E145:F145"/>
    <mergeCell ref="G145:H145"/>
    <mergeCell ref="I145:K145"/>
    <mergeCell ref="AA143:AE143"/>
    <mergeCell ref="AF143:AH143"/>
    <mergeCell ref="AJ143:AO143"/>
    <mergeCell ref="B144:C144"/>
    <mergeCell ref="E144:F144"/>
    <mergeCell ref="G144:H144"/>
    <mergeCell ref="I144:K144"/>
    <mergeCell ref="L144:N144"/>
    <mergeCell ref="O144:P144"/>
    <mergeCell ref="AJ142:AO142"/>
    <mergeCell ref="B143:C143"/>
    <mergeCell ref="E143:F143"/>
    <mergeCell ref="G143:H143"/>
    <mergeCell ref="I143:K143"/>
    <mergeCell ref="L143:N143"/>
    <mergeCell ref="O143:P143"/>
    <mergeCell ref="Q143:R143"/>
    <mergeCell ref="S143:Z143"/>
    <mergeCell ref="L142:N142"/>
    <mergeCell ref="O142:P142"/>
    <mergeCell ref="Q142:R142"/>
    <mergeCell ref="S142:Z142"/>
    <mergeCell ref="AA142:AE142"/>
    <mergeCell ref="AF142:AH142"/>
    <mergeCell ref="Q141:R141"/>
    <mergeCell ref="S141:Z141"/>
    <mergeCell ref="AA141:AE141"/>
    <mergeCell ref="AF141:AH141"/>
    <mergeCell ref="AJ141:AO141"/>
    <mergeCell ref="B142:C142"/>
    <mergeCell ref="E142:F142"/>
    <mergeCell ref="G142:H142"/>
    <mergeCell ref="I142:K142"/>
    <mergeCell ref="AA140:AE140"/>
    <mergeCell ref="AF140:AH140"/>
    <mergeCell ref="AJ140:AO140"/>
    <mergeCell ref="B141:C141"/>
    <mergeCell ref="E141:F141"/>
    <mergeCell ref="G141:H141"/>
    <mergeCell ref="I141:K141"/>
    <mergeCell ref="L141:N141"/>
    <mergeCell ref="O141:P141"/>
    <mergeCell ref="AJ139:AO139"/>
    <mergeCell ref="B140:C140"/>
    <mergeCell ref="E140:F140"/>
    <mergeCell ref="G140:H140"/>
    <mergeCell ref="I140:K140"/>
    <mergeCell ref="L140:N140"/>
    <mergeCell ref="O140:P140"/>
    <mergeCell ref="Q140:R140"/>
    <mergeCell ref="S140:Z140"/>
    <mergeCell ref="L139:N139"/>
    <mergeCell ref="O139:P139"/>
    <mergeCell ref="Q139:R139"/>
    <mergeCell ref="S139:Z139"/>
    <mergeCell ref="AA139:AE139"/>
    <mergeCell ref="AF139:AH139"/>
    <mergeCell ref="Q138:R138"/>
    <mergeCell ref="S138:Z138"/>
    <mergeCell ref="AA138:AE138"/>
    <mergeCell ref="AF138:AH138"/>
    <mergeCell ref="AJ138:AO138"/>
    <mergeCell ref="B139:C139"/>
    <mergeCell ref="E139:F139"/>
    <mergeCell ref="G139:H139"/>
    <mergeCell ref="I139:K139"/>
    <mergeCell ref="AA137:AE137"/>
    <mergeCell ref="AF137:AH137"/>
    <mergeCell ref="AJ137:AO137"/>
    <mergeCell ref="B138:C138"/>
    <mergeCell ref="E138:F138"/>
    <mergeCell ref="G138:H138"/>
    <mergeCell ref="I138:K138"/>
    <mergeCell ref="L138:N138"/>
    <mergeCell ref="O138:P138"/>
    <mergeCell ref="AJ136:AO136"/>
    <mergeCell ref="B137:C137"/>
    <mergeCell ref="E137:F137"/>
    <mergeCell ref="G137:H137"/>
    <mergeCell ref="I137:K137"/>
    <mergeCell ref="L137:N137"/>
    <mergeCell ref="O137:P137"/>
    <mergeCell ref="Q137:R137"/>
    <mergeCell ref="S137:Z137"/>
    <mergeCell ref="L136:N136"/>
    <mergeCell ref="O136:P136"/>
    <mergeCell ref="Q136:R136"/>
    <mergeCell ref="S136:Z136"/>
    <mergeCell ref="AA136:AE136"/>
    <mergeCell ref="AF136:AH136"/>
    <mergeCell ref="Q135:R135"/>
    <mergeCell ref="S135:Z135"/>
    <mergeCell ref="AA135:AE135"/>
    <mergeCell ref="AF135:AH135"/>
    <mergeCell ref="AJ135:AO135"/>
    <mergeCell ref="B136:C136"/>
    <mergeCell ref="E136:F136"/>
    <mergeCell ref="G136:H136"/>
    <mergeCell ref="I136:K136"/>
    <mergeCell ref="AA134:AE134"/>
    <mergeCell ref="AF134:AH134"/>
    <mergeCell ref="AJ134:AO134"/>
    <mergeCell ref="B135:C135"/>
    <mergeCell ref="E135:F135"/>
    <mergeCell ref="G135:H135"/>
    <mergeCell ref="I135:K135"/>
    <mergeCell ref="L135:N135"/>
    <mergeCell ref="O135:P135"/>
    <mergeCell ref="AJ133:AO133"/>
    <mergeCell ref="B134:C134"/>
    <mergeCell ref="E134:F134"/>
    <mergeCell ref="G134:H134"/>
    <mergeCell ref="I134:K134"/>
    <mergeCell ref="L134:N134"/>
    <mergeCell ref="O134:P134"/>
    <mergeCell ref="Q134:R134"/>
    <mergeCell ref="S134:Z134"/>
    <mergeCell ref="L133:N133"/>
    <mergeCell ref="O133:P133"/>
    <mergeCell ref="Q133:R133"/>
    <mergeCell ref="S133:Z133"/>
    <mergeCell ref="AA133:AE133"/>
    <mergeCell ref="AF133:AH133"/>
    <mergeCell ref="Q132:R132"/>
    <mergeCell ref="S132:Z132"/>
    <mergeCell ref="AA132:AE132"/>
    <mergeCell ref="AF132:AH132"/>
    <mergeCell ref="AJ132:AO132"/>
    <mergeCell ref="B133:C133"/>
    <mergeCell ref="E133:F133"/>
    <mergeCell ref="G133:H133"/>
    <mergeCell ref="I133:K133"/>
    <mergeCell ref="AA131:AE131"/>
    <mergeCell ref="AF131:AH131"/>
    <mergeCell ref="AJ131:AO131"/>
    <mergeCell ref="B132:C132"/>
    <mergeCell ref="E132:F132"/>
    <mergeCell ref="G132:H132"/>
    <mergeCell ref="I132:K132"/>
    <mergeCell ref="L132:N132"/>
    <mergeCell ref="O132:P132"/>
    <mergeCell ref="AJ130:AO130"/>
    <mergeCell ref="B131:C131"/>
    <mergeCell ref="E131:F131"/>
    <mergeCell ref="G131:H131"/>
    <mergeCell ref="I131:K131"/>
    <mergeCell ref="L131:N131"/>
    <mergeCell ref="O131:P131"/>
    <mergeCell ref="Q131:R131"/>
    <mergeCell ref="S131:Z131"/>
    <mergeCell ref="L130:N130"/>
    <mergeCell ref="O130:P130"/>
    <mergeCell ref="Q130:R130"/>
    <mergeCell ref="S130:Z130"/>
    <mergeCell ref="AA130:AE130"/>
    <mergeCell ref="AF130:AH130"/>
    <mergeCell ref="Q129:R129"/>
    <mergeCell ref="S129:Z129"/>
    <mergeCell ref="AA129:AE129"/>
    <mergeCell ref="AF129:AH129"/>
    <mergeCell ref="AJ129:AO129"/>
    <mergeCell ref="B130:C130"/>
    <mergeCell ref="E130:F130"/>
    <mergeCell ref="G130:H130"/>
    <mergeCell ref="I130:K130"/>
    <mergeCell ref="AA128:AE128"/>
    <mergeCell ref="AF128:AH128"/>
    <mergeCell ref="AJ128:AO128"/>
    <mergeCell ref="B129:C129"/>
    <mergeCell ref="E129:F129"/>
    <mergeCell ref="G129:H129"/>
    <mergeCell ref="I129:K129"/>
    <mergeCell ref="L129:N129"/>
    <mergeCell ref="O129:P129"/>
    <mergeCell ref="AJ127:AO127"/>
    <mergeCell ref="B128:C128"/>
    <mergeCell ref="E128:F128"/>
    <mergeCell ref="G128:H128"/>
    <mergeCell ref="I128:K128"/>
    <mergeCell ref="L128:N128"/>
    <mergeCell ref="O128:P128"/>
    <mergeCell ref="Q128:R128"/>
    <mergeCell ref="S128:Z128"/>
    <mergeCell ref="L127:N127"/>
    <mergeCell ref="O127:P127"/>
    <mergeCell ref="Q127:R127"/>
    <mergeCell ref="S127:Z127"/>
    <mergeCell ref="AA127:AE127"/>
    <mergeCell ref="AF127:AH127"/>
    <mergeCell ref="Q126:R126"/>
    <mergeCell ref="S126:Z126"/>
    <mergeCell ref="AA126:AE126"/>
    <mergeCell ref="AF126:AH126"/>
    <mergeCell ref="AJ126:AO126"/>
    <mergeCell ref="B127:C127"/>
    <mergeCell ref="E127:F127"/>
    <mergeCell ref="G127:H127"/>
    <mergeCell ref="I127:K127"/>
    <mergeCell ref="AA125:AE125"/>
    <mergeCell ref="AF125:AH125"/>
    <mergeCell ref="AJ125:AO125"/>
    <mergeCell ref="B126:C126"/>
    <mergeCell ref="E126:F126"/>
    <mergeCell ref="G126:H126"/>
    <mergeCell ref="I126:K126"/>
    <mergeCell ref="L126:N126"/>
    <mergeCell ref="O126:P126"/>
    <mergeCell ref="AJ124:AO124"/>
    <mergeCell ref="B125:C125"/>
    <mergeCell ref="E125:F125"/>
    <mergeCell ref="G125:H125"/>
    <mergeCell ref="I125:K125"/>
    <mergeCell ref="L125:N125"/>
    <mergeCell ref="O125:P125"/>
    <mergeCell ref="Q125:R125"/>
    <mergeCell ref="S125:Z125"/>
    <mergeCell ref="L124:N124"/>
    <mergeCell ref="O124:P124"/>
    <mergeCell ref="Q124:R124"/>
    <mergeCell ref="S124:Z124"/>
    <mergeCell ref="AA124:AE124"/>
    <mergeCell ref="AF124:AH124"/>
    <mergeCell ref="Q123:R123"/>
    <mergeCell ref="S123:Z123"/>
    <mergeCell ref="AA123:AE123"/>
    <mergeCell ref="AF123:AH123"/>
    <mergeCell ref="AJ123:AO123"/>
    <mergeCell ref="B124:C124"/>
    <mergeCell ref="E124:F124"/>
    <mergeCell ref="G124:H124"/>
    <mergeCell ref="I124:K124"/>
    <mergeCell ref="AA122:AE122"/>
    <mergeCell ref="AF122:AH122"/>
    <mergeCell ref="AJ122:AO122"/>
    <mergeCell ref="B123:C123"/>
    <mergeCell ref="E123:F123"/>
    <mergeCell ref="G123:H123"/>
    <mergeCell ref="I123:K123"/>
    <mergeCell ref="L123:N123"/>
    <mergeCell ref="O123:P123"/>
    <mergeCell ref="AJ121:AO121"/>
    <mergeCell ref="B122:C122"/>
    <mergeCell ref="E122:F122"/>
    <mergeCell ref="G122:H122"/>
    <mergeCell ref="I122:K122"/>
    <mergeCell ref="L122:N122"/>
    <mergeCell ref="O122:P122"/>
    <mergeCell ref="Q122:R122"/>
    <mergeCell ref="S122:Z122"/>
    <mergeCell ref="L121:N121"/>
    <mergeCell ref="O121:P121"/>
    <mergeCell ref="Q121:R121"/>
    <mergeCell ref="S121:Z121"/>
    <mergeCell ref="AA121:AE121"/>
    <mergeCell ref="AF121:AH121"/>
    <mergeCell ref="Q120:R120"/>
    <mergeCell ref="S120:Z120"/>
    <mergeCell ref="AA120:AE120"/>
    <mergeCell ref="AF120:AH120"/>
    <mergeCell ref="AJ120:AO120"/>
    <mergeCell ref="B121:C121"/>
    <mergeCell ref="E121:F121"/>
    <mergeCell ref="G121:H121"/>
    <mergeCell ref="I121:K121"/>
    <mergeCell ref="AA119:AE119"/>
    <mergeCell ref="AF119:AH119"/>
    <mergeCell ref="AJ119:AO119"/>
    <mergeCell ref="B120:C120"/>
    <mergeCell ref="E120:F120"/>
    <mergeCell ref="G120:H120"/>
    <mergeCell ref="I120:K120"/>
    <mergeCell ref="L120:N120"/>
    <mergeCell ref="O120:P120"/>
    <mergeCell ref="AJ118:AO118"/>
    <mergeCell ref="B119:C119"/>
    <mergeCell ref="E119:F119"/>
    <mergeCell ref="G119:H119"/>
    <mergeCell ref="I119:K119"/>
    <mergeCell ref="L119:N119"/>
    <mergeCell ref="O119:P119"/>
    <mergeCell ref="Q119:R119"/>
    <mergeCell ref="S119:Z119"/>
    <mergeCell ref="L118:N118"/>
    <mergeCell ref="O118:P118"/>
    <mergeCell ref="Q118:R118"/>
    <mergeCell ref="S118:Z118"/>
    <mergeCell ref="AA118:AE118"/>
    <mergeCell ref="AF118:AH118"/>
    <mergeCell ref="Q117:R117"/>
    <mergeCell ref="S117:Z117"/>
    <mergeCell ref="AA117:AE117"/>
    <mergeCell ref="AF117:AH117"/>
    <mergeCell ref="AJ117:AO117"/>
    <mergeCell ref="B118:C118"/>
    <mergeCell ref="E118:F118"/>
    <mergeCell ref="G118:H118"/>
    <mergeCell ref="I118:K118"/>
    <mergeCell ref="AA116:AE116"/>
    <mergeCell ref="AF116:AH116"/>
    <mergeCell ref="AJ116:AO116"/>
    <mergeCell ref="B117:C117"/>
    <mergeCell ref="E117:F117"/>
    <mergeCell ref="G117:H117"/>
    <mergeCell ref="I117:K117"/>
    <mergeCell ref="L117:N117"/>
    <mergeCell ref="O117:P117"/>
    <mergeCell ref="AJ115:AO115"/>
    <mergeCell ref="B116:C116"/>
    <mergeCell ref="E116:F116"/>
    <mergeCell ref="G116:H116"/>
    <mergeCell ref="I116:K116"/>
    <mergeCell ref="L116:N116"/>
    <mergeCell ref="O116:P116"/>
    <mergeCell ref="Q116:R116"/>
    <mergeCell ref="S116:Z116"/>
    <mergeCell ref="L115:N115"/>
    <mergeCell ref="O115:P115"/>
    <mergeCell ref="Q115:R115"/>
    <mergeCell ref="S115:Z115"/>
    <mergeCell ref="AA115:AE115"/>
    <mergeCell ref="AF115:AH115"/>
    <mergeCell ref="Q114:R114"/>
    <mergeCell ref="S114:Z114"/>
    <mergeCell ref="AA114:AE114"/>
    <mergeCell ref="AF114:AH114"/>
    <mergeCell ref="AJ114:AO114"/>
    <mergeCell ref="B115:C115"/>
    <mergeCell ref="E115:F115"/>
    <mergeCell ref="G115:H115"/>
    <mergeCell ref="I115:K115"/>
    <mergeCell ref="AA113:AE113"/>
    <mergeCell ref="AF113:AH113"/>
    <mergeCell ref="AJ113:AO113"/>
    <mergeCell ref="B114:C114"/>
    <mergeCell ref="E114:F114"/>
    <mergeCell ref="G114:H114"/>
    <mergeCell ref="I114:K114"/>
    <mergeCell ref="L114:N114"/>
    <mergeCell ref="O114:P114"/>
    <mergeCell ref="AJ112:AO112"/>
    <mergeCell ref="B113:C113"/>
    <mergeCell ref="E113:F113"/>
    <mergeCell ref="G113:H113"/>
    <mergeCell ref="I113:K113"/>
    <mergeCell ref="L113:N113"/>
    <mergeCell ref="O113:P113"/>
    <mergeCell ref="Q113:R113"/>
    <mergeCell ref="S113:Z113"/>
    <mergeCell ref="L112:N112"/>
    <mergeCell ref="O112:P112"/>
    <mergeCell ref="Q112:R112"/>
    <mergeCell ref="S112:Z112"/>
    <mergeCell ref="AA112:AE112"/>
    <mergeCell ref="AF112:AH112"/>
    <mergeCell ref="Q111:R111"/>
    <mergeCell ref="S111:Z111"/>
    <mergeCell ref="AA111:AE111"/>
    <mergeCell ref="AF111:AH111"/>
    <mergeCell ref="AJ111:AO111"/>
    <mergeCell ref="B112:C112"/>
    <mergeCell ref="E112:F112"/>
    <mergeCell ref="G112:H112"/>
    <mergeCell ref="I112:K112"/>
    <mergeCell ref="AA110:AE110"/>
    <mergeCell ref="AF110:AH110"/>
    <mergeCell ref="AJ110:AO110"/>
    <mergeCell ref="B111:C111"/>
    <mergeCell ref="E111:F111"/>
    <mergeCell ref="G111:H111"/>
    <mergeCell ref="I111:K111"/>
    <mergeCell ref="L111:N111"/>
    <mergeCell ref="O111:P111"/>
    <mergeCell ref="AJ109:AO109"/>
    <mergeCell ref="B110:C110"/>
    <mergeCell ref="E110:F110"/>
    <mergeCell ref="G110:H110"/>
    <mergeCell ref="I110:K110"/>
    <mergeCell ref="L110:N110"/>
    <mergeCell ref="O110:P110"/>
    <mergeCell ref="Q110:R110"/>
    <mergeCell ref="S110:Z110"/>
    <mergeCell ref="L109:N109"/>
    <mergeCell ref="O109:P109"/>
    <mergeCell ref="Q109:R109"/>
    <mergeCell ref="S109:Z109"/>
    <mergeCell ref="AA109:AE109"/>
    <mergeCell ref="AF109:AH109"/>
    <mergeCell ref="Q108:R108"/>
    <mergeCell ref="S108:Z108"/>
    <mergeCell ref="AA108:AE108"/>
    <mergeCell ref="AF108:AH108"/>
    <mergeCell ref="AJ108:AO108"/>
    <mergeCell ref="B109:C109"/>
    <mergeCell ref="E109:F109"/>
    <mergeCell ref="G109:H109"/>
    <mergeCell ref="I109:K109"/>
    <mergeCell ref="AA107:AE107"/>
    <mergeCell ref="AF107:AH107"/>
    <mergeCell ref="AJ107:AO107"/>
    <mergeCell ref="B108:C108"/>
    <mergeCell ref="E108:F108"/>
    <mergeCell ref="G108:H108"/>
    <mergeCell ref="I108:K108"/>
    <mergeCell ref="L108:N108"/>
    <mergeCell ref="O108:P108"/>
    <mergeCell ref="AJ106:AO106"/>
    <mergeCell ref="B107:C107"/>
    <mergeCell ref="E107:F107"/>
    <mergeCell ref="G107:H107"/>
    <mergeCell ref="I107:K107"/>
    <mergeCell ref="L107:N107"/>
    <mergeCell ref="O107:P107"/>
    <mergeCell ref="Q107:R107"/>
    <mergeCell ref="S107:Z107"/>
    <mergeCell ref="L106:N106"/>
    <mergeCell ref="O106:P106"/>
    <mergeCell ref="Q106:R106"/>
    <mergeCell ref="S106:Z106"/>
    <mergeCell ref="AA106:AE106"/>
    <mergeCell ref="AF106:AH106"/>
    <mergeCell ref="Q105:R105"/>
    <mergeCell ref="S105:Z105"/>
    <mergeCell ref="AA105:AE105"/>
    <mergeCell ref="AF105:AH105"/>
    <mergeCell ref="AJ105:AO105"/>
    <mergeCell ref="B106:C106"/>
    <mergeCell ref="E106:F106"/>
    <mergeCell ref="G106:H106"/>
    <mergeCell ref="I106:K106"/>
    <mergeCell ref="AA104:AE104"/>
    <mergeCell ref="AF104:AH104"/>
    <mergeCell ref="AJ104:AO104"/>
    <mergeCell ref="B105:C105"/>
    <mergeCell ref="E105:F105"/>
    <mergeCell ref="G105:H105"/>
    <mergeCell ref="I105:K105"/>
    <mergeCell ref="L105:N105"/>
    <mergeCell ref="O105:P105"/>
    <mergeCell ref="AJ103:AO103"/>
    <mergeCell ref="B104:C104"/>
    <mergeCell ref="E104:F104"/>
    <mergeCell ref="G104:H104"/>
    <mergeCell ref="I104:K104"/>
    <mergeCell ref="L104:N104"/>
    <mergeCell ref="O104:P104"/>
    <mergeCell ref="Q104:R104"/>
    <mergeCell ref="S104:Z104"/>
    <mergeCell ref="L103:N103"/>
    <mergeCell ref="O103:P103"/>
    <mergeCell ref="Q103:R103"/>
    <mergeCell ref="S103:Z103"/>
    <mergeCell ref="AA103:AE103"/>
    <mergeCell ref="AF103:AH103"/>
    <mergeCell ref="Q102:R102"/>
    <mergeCell ref="S102:Z102"/>
    <mergeCell ref="AA102:AE102"/>
    <mergeCell ref="AF102:AH102"/>
    <mergeCell ref="AJ102:AO102"/>
    <mergeCell ref="B103:C103"/>
    <mergeCell ref="E103:F103"/>
    <mergeCell ref="G103:H103"/>
    <mergeCell ref="I103:K103"/>
    <mergeCell ref="AA101:AE101"/>
    <mergeCell ref="AF101:AH101"/>
    <mergeCell ref="AJ101:AO101"/>
    <mergeCell ref="B102:C102"/>
    <mergeCell ref="E102:F102"/>
    <mergeCell ref="G102:H102"/>
    <mergeCell ref="I102:K102"/>
    <mergeCell ref="L102:N102"/>
    <mergeCell ref="O102:P102"/>
    <mergeCell ref="AJ100:AO100"/>
    <mergeCell ref="B101:C101"/>
    <mergeCell ref="E101:F101"/>
    <mergeCell ref="G101:H101"/>
    <mergeCell ref="I101:K101"/>
    <mergeCell ref="L101:N101"/>
    <mergeCell ref="O101:P101"/>
    <mergeCell ref="Q101:R101"/>
    <mergeCell ref="S101:Z101"/>
    <mergeCell ref="L100:N100"/>
    <mergeCell ref="O100:P100"/>
    <mergeCell ref="Q100:R100"/>
    <mergeCell ref="S100:Z100"/>
    <mergeCell ref="AA100:AE100"/>
    <mergeCell ref="AF100:AH100"/>
    <mergeCell ref="Q99:R99"/>
    <mergeCell ref="S99:Z99"/>
    <mergeCell ref="AA99:AE99"/>
    <mergeCell ref="AF99:AH99"/>
    <mergeCell ref="AJ99:AO99"/>
    <mergeCell ref="B100:C100"/>
    <mergeCell ref="E100:F100"/>
    <mergeCell ref="G100:H100"/>
    <mergeCell ref="I100:K100"/>
    <mergeCell ref="AA98:AE98"/>
    <mergeCell ref="AF98:AH98"/>
    <mergeCell ref="AJ98:AO98"/>
    <mergeCell ref="B99:C99"/>
    <mergeCell ref="E99:F99"/>
    <mergeCell ref="G99:H99"/>
    <mergeCell ref="I99:K99"/>
    <mergeCell ref="L99:N99"/>
    <mergeCell ref="O99:P99"/>
    <mergeCell ref="AJ97:AO97"/>
    <mergeCell ref="B98:C98"/>
    <mergeCell ref="E98:F98"/>
    <mergeCell ref="G98:H98"/>
    <mergeCell ref="I98:K98"/>
    <mergeCell ref="L98:N98"/>
    <mergeCell ref="O98:P98"/>
    <mergeCell ref="Q98:R98"/>
    <mergeCell ref="S98:Z98"/>
    <mergeCell ref="L97:N97"/>
    <mergeCell ref="O97:P97"/>
    <mergeCell ref="Q97:R97"/>
    <mergeCell ref="S97:Z97"/>
    <mergeCell ref="AA97:AE97"/>
    <mergeCell ref="AF97:AH97"/>
    <mergeCell ref="Q96:R96"/>
    <mergeCell ref="S96:Z96"/>
    <mergeCell ref="AA96:AE96"/>
    <mergeCell ref="AF96:AH96"/>
    <mergeCell ref="AJ96:AO96"/>
    <mergeCell ref="B97:C97"/>
    <mergeCell ref="E97:F97"/>
    <mergeCell ref="G97:H97"/>
    <mergeCell ref="I97:K97"/>
    <mergeCell ref="AA95:AE95"/>
    <mergeCell ref="AF95:AH95"/>
    <mergeCell ref="AJ95:AO95"/>
    <mergeCell ref="B96:C96"/>
    <mergeCell ref="E96:F96"/>
    <mergeCell ref="G96:H96"/>
    <mergeCell ref="I96:K96"/>
    <mergeCell ref="L96:N96"/>
    <mergeCell ref="O96:P96"/>
    <mergeCell ref="AJ94:AO94"/>
    <mergeCell ref="B95:C95"/>
    <mergeCell ref="E95:F95"/>
    <mergeCell ref="G95:H95"/>
    <mergeCell ref="I95:K95"/>
    <mergeCell ref="L95:N95"/>
    <mergeCell ref="O95:P95"/>
    <mergeCell ref="Q95:R95"/>
    <mergeCell ref="S95:Z95"/>
    <mergeCell ref="L94:N94"/>
    <mergeCell ref="O94:P94"/>
    <mergeCell ref="Q94:R94"/>
    <mergeCell ref="S94:Z94"/>
    <mergeCell ref="AA94:AE94"/>
    <mergeCell ref="AF94:AH94"/>
    <mergeCell ref="Q93:R93"/>
    <mergeCell ref="S93:Z93"/>
    <mergeCell ref="AA93:AE93"/>
    <mergeCell ref="AF93:AH93"/>
    <mergeCell ref="AJ93:AO93"/>
    <mergeCell ref="B94:C94"/>
    <mergeCell ref="E94:F94"/>
    <mergeCell ref="G94:H94"/>
    <mergeCell ref="I94:K94"/>
    <mergeCell ref="AA92:AE92"/>
    <mergeCell ref="AF92:AH92"/>
    <mergeCell ref="AJ92:AO92"/>
    <mergeCell ref="B93:C93"/>
    <mergeCell ref="E93:F93"/>
    <mergeCell ref="G93:H93"/>
    <mergeCell ref="I93:K93"/>
    <mergeCell ref="L93:N93"/>
    <mergeCell ref="O93:P93"/>
    <mergeCell ref="AJ91:AO91"/>
    <mergeCell ref="B92:C92"/>
    <mergeCell ref="E92:F92"/>
    <mergeCell ref="G92:H92"/>
    <mergeCell ref="I92:K92"/>
    <mergeCell ref="L92:N92"/>
    <mergeCell ref="O92:P92"/>
    <mergeCell ref="Q92:R92"/>
    <mergeCell ref="S92:Z92"/>
    <mergeCell ref="L91:N91"/>
    <mergeCell ref="O91:P91"/>
    <mergeCell ref="Q91:R91"/>
    <mergeCell ref="S91:Z91"/>
    <mergeCell ref="AA91:AE91"/>
    <mergeCell ref="AF91:AH91"/>
    <mergeCell ref="Q90:R90"/>
    <mergeCell ref="S90:Z90"/>
    <mergeCell ref="AA90:AE90"/>
    <mergeCell ref="AF90:AH90"/>
    <mergeCell ref="AJ90:AO90"/>
    <mergeCell ref="B91:C91"/>
    <mergeCell ref="E91:F91"/>
    <mergeCell ref="G91:H91"/>
    <mergeCell ref="I91:K91"/>
    <mergeCell ref="AA89:AE89"/>
    <mergeCell ref="AF89:AH89"/>
    <mergeCell ref="AJ89:AO89"/>
    <mergeCell ref="B90:C90"/>
    <mergeCell ref="E90:F90"/>
    <mergeCell ref="G90:H90"/>
    <mergeCell ref="I90:K90"/>
    <mergeCell ref="L90:N90"/>
    <mergeCell ref="O90:P90"/>
    <mergeCell ref="AJ88:AO88"/>
    <mergeCell ref="B89:C89"/>
    <mergeCell ref="E89:F89"/>
    <mergeCell ref="G89:H89"/>
    <mergeCell ref="I89:K89"/>
    <mergeCell ref="L89:N89"/>
    <mergeCell ref="O89:P89"/>
    <mergeCell ref="Q89:R89"/>
    <mergeCell ref="S89:Z89"/>
    <mergeCell ref="L88:N88"/>
    <mergeCell ref="O88:P88"/>
    <mergeCell ref="Q88:R88"/>
    <mergeCell ref="S88:Z88"/>
    <mergeCell ref="AA88:AE88"/>
    <mergeCell ref="AF88:AH88"/>
    <mergeCell ref="Q87:R87"/>
    <mergeCell ref="S87:Z87"/>
    <mergeCell ref="AA87:AE87"/>
    <mergeCell ref="AF87:AH87"/>
    <mergeCell ref="AJ87:AO87"/>
    <mergeCell ref="B88:C88"/>
    <mergeCell ref="E88:F88"/>
    <mergeCell ref="G88:H88"/>
    <mergeCell ref="I88:K88"/>
    <mergeCell ref="AA86:AE86"/>
    <mergeCell ref="AF86:AH86"/>
    <mergeCell ref="AJ86:AO86"/>
    <mergeCell ref="B87:C87"/>
    <mergeCell ref="E87:F87"/>
    <mergeCell ref="G87:H87"/>
    <mergeCell ref="I87:K87"/>
    <mergeCell ref="L87:N87"/>
    <mergeCell ref="O87:P87"/>
    <mergeCell ref="AJ85:AO85"/>
    <mergeCell ref="B86:C86"/>
    <mergeCell ref="E86:F86"/>
    <mergeCell ref="G86:H86"/>
    <mergeCell ref="I86:K86"/>
    <mergeCell ref="L86:N86"/>
    <mergeCell ref="O86:P86"/>
    <mergeCell ref="Q86:R86"/>
    <mergeCell ref="S86:Z86"/>
    <mergeCell ref="L85:N85"/>
    <mergeCell ref="O85:P85"/>
    <mergeCell ref="Q85:R85"/>
    <mergeCell ref="S85:Z85"/>
    <mergeCell ref="AA85:AE85"/>
    <mergeCell ref="AF85:AH85"/>
    <mergeCell ref="Q84:R84"/>
    <mergeCell ref="S84:Z84"/>
    <mergeCell ref="AA84:AE84"/>
    <mergeCell ref="AF84:AH84"/>
    <mergeCell ref="AJ84:AO84"/>
    <mergeCell ref="B85:C85"/>
    <mergeCell ref="E85:F85"/>
    <mergeCell ref="G85:H85"/>
    <mergeCell ref="I85:K85"/>
    <mergeCell ref="AA83:AE83"/>
    <mergeCell ref="AF83:AH83"/>
    <mergeCell ref="AJ83:AO83"/>
    <mergeCell ref="B84:C84"/>
    <mergeCell ref="E84:F84"/>
    <mergeCell ref="G84:H84"/>
    <mergeCell ref="I84:K84"/>
    <mergeCell ref="L84:N84"/>
    <mergeCell ref="O84:P84"/>
    <mergeCell ref="AJ82:AO82"/>
    <mergeCell ref="B83:C83"/>
    <mergeCell ref="E83:F83"/>
    <mergeCell ref="G83:H83"/>
    <mergeCell ref="I83:K83"/>
    <mergeCell ref="L83:N83"/>
    <mergeCell ref="O83:P83"/>
    <mergeCell ref="Q83:R83"/>
    <mergeCell ref="S83:Z83"/>
    <mergeCell ref="L82:N82"/>
    <mergeCell ref="O82:P82"/>
    <mergeCell ref="Q82:R82"/>
    <mergeCell ref="S82:Z82"/>
    <mergeCell ref="AA82:AE82"/>
    <mergeCell ref="AF82:AH82"/>
    <mergeCell ref="Q81:R81"/>
    <mergeCell ref="S81:Z81"/>
    <mergeCell ref="AA81:AE81"/>
    <mergeCell ref="AF81:AH81"/>
    <mergeCell ref="AJ81:AO81"/>
    <mergeCell ref="B82:C82"/>
    <mergeCell ref="E82:F82"/>
    <mergeCell ref="G82:H82"/>
    <mergeCell ref="I82:K82"/>
    <mergeCell ref="AA80:AE80"/>
    <mergeCell ref="AF80:AH80"/>
    <mergeCell ref="AJ80:AO80"/>
    <mergeCell ref="B81:C81"/>
    <mergeCell ref="E81:F81"/>
    <mergeCell ref="G81:H81"/>
    <mergeCell ref="I81:K81"/>
    <mergeCell ref="L81:N81"/>
    <mergeCell ref="O81:P81"/>
    <mergeCell ref="AJ79:AO79"/>
    <mergeCell ref="B80:C80"/>
    <mergeCell ref="E80:F80"/>
    <mergeCell ref="G80:H80"/>
    <mergeCell ref="I80:K80"/>
    <mergeCell ref="L80:N80"/>
    <mergeCell ref="O80:P80"/>
    <mergeCell ref="Q80:R80"/>
    <mergeCell ref="S80:Z80"/>
    <mergeCell ref="L79:N79"/>
    <mergeCell ref="O79:P79"/>
    <mergeCell ref="Q79:R79"/>
    <mergeCell ref="S79:Z79"/>
    <mergeCell ref="AA79:AE79"/>
    <mergeCell ref="AF79:AH79"/>
    <mergeCell ref="Q78:R78"/>
    <mergeCell ref="S78:Z78"/>
    <mergeCell ref="AA78:AE78"/>
    <mergeCell ref="AF78:AH78"/>
    <mergeCell ref="AJ78:AO78"/>
    <mergeCell ref="B79:C79"/>
    <mergeCell ref="E79:F79"/>
    <mergeCell ref="G79:H79"/>
    <mergeCell ref="I79:K79"/>
    <mergeCell ref="AA77:AE77"/>
    <mergeCell ref="AF77:AH77"/>
    <mergeCell ref="AJ77:AO77"/>
    <mergeCell ref="B78:C78"/>
    <mergeCell ref="E78:F78"/>
    <mergeCell ref="G78:H78"/>
    <mergeCell ref="I78:K78"/>
    <mergeCell ref="L78:N78"/>
    <mergeCell ref="O78:P78"/>
    <mergeCell ref="AJ76:AO76"/>
    <mergeCell ref="B77:C77"/>
    <mergeCell ref="E77:F77"/>
    <mergeCell ref="G77:H77"/>
    <mergeCell ref="I77:K77"/>
    <mergeCell ref="L77:N77"/>
    <mergeCell ref="O77:P77"/>
    <mergeCell ref="Q77:R77"/>
    <mergeCell ref="S77:Z77"/>
    <mergeCell ref="L76:N76"/>
    <mergeCell ref="O76:P76"/>
    <mergeCell ref="Q76:R76"/>
    <mergeCell ref="S76:Z76"/>
    <mergeCell ref="AA76:AE76"/>
    <mergeCell ref="AF76:AH76"/>
    <mergeCell ref="Q75:R75"/>
    <mergeCell ref="S75:Z75"/>
    <mergeCell ref="AA75:AE75"/>
    <mergeCell ref="AF75:AH75"/>
    <mergeCell ref="AJ75:AO75"/>
    <mergeCell ref="B76:C76"/>
    <mergeCell ref="E76:F76"/>
    <mergeCell ref="G76:H76"/>
    <mergeCell ref="I76:K76"/>
    <mergeCell ref="AA74:AE74"/>
    <mergeCell ref="AF74:AH74"/>
    <mergeCell ref="AJ74:AO74"/>
    <mergeCell ref="B75:C75"/>
    <mergeCell ref="E75:F75"/>
    <mergeCell ref="G75:H75"/>
    <mergeCell ref="I75:K75"/>
    <mergeCell ref="L75:N75"/>
    <mergeCell ref="O75:P75"/>
    <mergeCell ref="AJ73:AO73"/>
    <mergeCell ref="B74:C74"/>
    <mergeCell ref="E74:F74"/>
    <mergeCell ref="G74:H74"/>
    <mergeCell ref="I74:K74"/>
    <mergeCell ref="L74:N74"/>
    <mergeCell ref="O74:P74"/>
    <mergeCell ref="Q74:R74"/>
    <mergeCell ref="S74:Z74"/>
    <mergeCell ref="L73:N73"/>
    <mergeCell ref="O73:P73"/>
    <mergeCell ref="Q73:R73"/>
    <mergeCell ref="S73:Z73"/>
    <mergeCell ref="AA73:AE73"/>
    <mergeCell ref="AF73:AH73"/>
    <mergeCell ref="Q72:R72"/>
    <mergeCell ref="S72:Z72"/>
    <mergeCell ref="AA72:AE72"/>
    <mergeCell ref="AF72:AH72"/>
    <mergeCell ref="AJ72:AO72"/>
    <mergeCell ref="B73:C73"/>
    <mergeCell ref="E73:F73"/>
    <mergeCell ref="G73:H73"/>
    <mergeCell ref="I73:K73"/>
    <mergeCell ref="AA71:AE71"/>
    <mergeCell ref="AF71:AH71"/>
    <mergeCell ref="AJ71:AO71"/>
    <mergeCell ref="B72:C72"/>
    <mergeCell ref="E72:F72"/>
    <mergeCell ref="G72:H72"/>
    <mergeCell ref="I72:K72"/>
    <mergeCell ref="L72:N72"/>
    <mergeCell ref="O72:P72"/>
    <mergeCell ref="AJ70:AO70"/>
    <mergeCell ref="B71:C71"/>
    <mergeCell ref="E71:F71"/>
    <mergeCell ref="G71:H71"/>
    <mergeCell ref="I71:K71"/>
    <mergeCell ref="L71:N71"/>
    <mergeCell ref="O71:P71"/>
    <mergeCell ref="Q71:R71"/>
    <mergeCell ref="S71:Z71"/>
    <mergeCell ref="L70:N70"/>
    <mergeCell ref="O70:P70"/>
    <mergeCell ref="Q70:R70"/>
    <mergeCell ref="S70:Z70"/>
    <mergeCell ref="AA70:AE70"/>
    <mergeCell ref="AF70:AH70"/>
    <mergeCell ref="Q69:R69"/>
    <mergeCell ref="S69:Z69"/>
    <mergeCell ref="AA69:AE69"/>
    <mergeCell ref="AF69:AH69"/>
    <mergeCell ref="AJ69:AO69"/>
    <mergeCell ref="B70:C70"/>
    <mergeCell ref="E70:F70"/>
    <mergeCell ref="G70:H70"/>
    <mergeCell ref="I70:K70"/>
    <mergeCell ref="AA68:AE68"/>
    <mergeCell ref="AF68:AH68"/>
    <mergeCell ref="AJ68:AO68"/>
    <mergeCell ref="B69:C69"/>
    <mergeCell ref="E69:F69"/>
    <mergeCell ref="G69:H69"/>
    <mergeCell ref="I69:K69"/>
    <mergeCell ref="L69:N69"/>
    <mergeCell ref="O69:P69"/>
    <mergeCell ref="AJ67:AO67"/>
    <mergeCell ref="B68:C68"/>
    <mergeCell ref="E68:F68"/>
    <mergeCell ref="G68:H68"/>
    <mergeCell ref="I68:K68"/>
    <mergeCell ref="L68:N68"/>
    <mergeCell ref="O68:P68"/>
    <mergeCell ref="Q68:R68"/>
    <mergeCell ref="S68:Z68"/>
    <mergeCell ref="L67:N67"/>
    <mergeCell ref="O67:P67"/>
    <mergeCell ref="Q67:R67"/>
    <mergeCell ref="S67:Z67"/>
    <mergeCell ref="AA67:AE67"/>
    <mergeCell ref="AF67:AH67"/>
    <mergeCell ref="Q66:R66"/>
    <mergeCell ref="S66:Z66"/>
    <mergeCell ref="AA66:AE66"/>
    <mergeCell ref="AF66:AH66"/>
    <mergeCell ref="AJ66:AO66"/>
    <mergeCell ref="B67:C67"/>
    <mergeCell ref="E67:F67"/>
    <mergeCell ref="G67:H67"/>
    <mergeCell ref="I67:K67"/>
    <mergeCell ref="AA65:AE65"/>
    <mergeCell ref="AF65:AH65"/>
    <mergeCell ref="AJ65:AO65"/>
    <mergeCell ref="B66:C66"/>
    <mergeCell ref="E66:F66"/>
    <mergeCell ref="G66:H66"/>
    <mergeCell ref="I66:K66"/>
    <mergeCell ref="L66:N66"/>
    <mergeCell ref="O66:P66"/>
    <mergeCell ref="AJ64:AO64"/>
    <mergeCell ref="B65:C65"/>
    <mergeCell ref="E65:F65"/>
    <mergeCell ref="G65:H65"/>
    <mergeCell ref="I65:K65"/>
    <mergeCell ref="L65:N65"/>
    <mergeCell ref="O65:P65"/>
    <mergeCell ref="Q65:R65"/>
    <mergeCell ref="S65:Z65"/>
    <mergeCell ref="L64:N64"/>
    <mergeCell ref="O64:P64"/>
    <mergeCell ref="Q64:R64"/>
    <mergeCell ref="S64:Z64"/>
    <mergeCell ref="AA64:AE64"/>
    <mergeCell ref="AF64:AH64"/>
    <mergeCell ref="E64:F64"/>
    <mergeCell ref="G64:H64"/>
    <mergeCell ref="I64:K64"/>
    <mergeCell ref="L63:N63"/>
    <mergeCell ref="O63:P63"/>
    <mergeCell ref="AJ61:AO61"/>
    <mergeCell ref="B62:C62"/>
    <mergeCell ref="E62:F62"/>
    <mergeCell ref="G62:H62"/>
    <mergeCell ref="I62:K62"/>
    <mergeCell ref="L62:N62"/>
    <mergeCell ref="O62:P62"/>
    <mergeCell ref="Q62:R62"/>
    <mergeCell ref="S62:Z62"/>
    <mergeCell ref="L61:N61"/>
    <mergeCell ref="O61:P61"/>
    <mergeCell ref="Q61:R61"/>
    <mergeCell ref="S61:Z61"/>
    <mergeCell ref="AA61:AE61"/>
    <mergeCell ref="AF61:AH61"/>
    <mergeCell ref="Q58:R58"/>
    <mergeCell ref="S58:Z58"/>
    <mergeCell ref="AA58:AE58"/>
    <mergeCell ref="AF58:AH58"/>
    <mergeCell ref="AJ58:AO58"/>
    <mergeCell ref="B61:C61"/>
    <mergeCell ref="E61:F61"/>
    <mergeCell ref="G61:H61"/>
    <mergeCell ref="I61:K61"/>
    <mergeCell ref="AA57:AE57"/>
    <mergeCell ref="AF57:AH57"/>
    <mergeCell ref="AJ57:AO57"/>
    <mergeCell ref="B58:C58"/>
    <mergeCell ref="E58:F58"/>
    <mergeCell ref="G58:H58"/>
    <mergeCell ref="I58:K58"/>
    <mergeCell ref="L58:N58"/>
    <mergeCell ref="O58:P58"/>
    <mergeCell ref="B59:C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B60:C60"/>
    <mergeCell ref="E60:F60"/>
    <mergeCell ref="G60:H60"/>
    <mergeCell ref="AJ56:AO56"/>
    <mergeCell ref="B57:C57"/>
    <mergeCell ref="E57:F57"/>
    <mergeCell ref="G57:H57"/>
    <mergeCell ref="I57:K57"/>
    <mergeCell ref="L57:N57"/>
    <mergeCell ref="O57:P57"/>
    <mergeCell ref="Q57:R57"/>
    <mergeCell ref="S57:Z57"/>
    <mergeCell ref="L56:N56"/>
    <mergeCell ref="O56:P56"/>
    <mergeCell ref="Q56:R56"/>
    <mergeCell ref="S56:Z56"/>
    <mergeCell ref="AA56:AE56"/>
    <mergeCell ref="AF56:AH56"/>
    <mergeCell ref="Q55:R55"/>
    <mergeCell ref="S55:Z55"/>
    <mergeCell ref="AA55:AE55"/>
    <mergeCell ref="AF55:AH55"/>
    <mergeCell ref="AJ55:AO55"/>
    <mergeCell ref="B56:C56"/>
    <mergeCell ref="E56:F56"/>
    <mergeCell ref="G56:H56"/>
    <mergeCell ref="I56:K56"/>
    <mergeCell ref="AA54:AE54"/>
    <mergeCell ref="AF54:AH54"/>
    <mergeCell ref="AJ54:AO54"/>
    <mergeCell ref="B55:C55"/>
    <mergeCell ref="E55:F55"/>
    <mergeCell ref="G55:H55"/>
    <mergeCell ref="I55:K55"/>
    <mergeCell ref="L55:N55"/>
    <mergeCell ref="O55:P55"/>
    <mergeCell ref="AJ53:AO53"/>
    <mergeCell ref="B54:C54"/>
    <mergeCell ref="E54:F54"/>
    <mergeCell ref="G54:H54"/>
    <mergeCell ref="I54:K54"/>
    <mergeCell ref="L54:N54"/>
    <mergeCell ref="O54:P54"/>
    <mergeCell ref="Q54:R54"/>
    <mergeCell ref="S54:Z54"/>
    <mergeCell ref="L53:N53"/>
    <mergeCell ref="O53:P53"/>
    <mergeCell ref="Q53:R53"/>
    <mergeCell ref="S53:Z53"/>
    <mergeCell ref="AA53:AE53"/>
    <mergeCell ref="AF53:AH53"/>
    <mergeCell ref="Q52:R52"/>
    <mergeCell ref="S52:Z52"/>
    <mergeCell ref="AA52:AE52"/>
    <mergeCell ref="AF52:AH52"/>
    <mergeCell ref="AJ52:AO52"/>
    <mergeCell ref="B53:C53"/>
    <mergeCell ref="E53:F53"/>
    <mergeCell ref="G53:H53"/>
    <mergeCell ref="I53:K53"/>
    <mergeCell ref="AA51:AE51"/>
    <mergeCell ref="AF51:AH51"/>
    <mergeCell ref="AJ51:AO51"/>
    <mergeCell ref="B52:C52"/>
    <mergeCell ref="E52:F52"/>
    <mergeCell ref="G52:H52"/>
    <mergeCell ref="I52:K52"/>
    <mergeCell ref="L52:N52"/>
    <mergeCell ref="O52:P52"/>
    <mergeCell ref="AJ50:AO50"/>
    <mergeCell ref="B51:C51"/>
    <mergeCell ref="E51:F51"/>
    <mergeCell ref="G51:H51"/>
    <mergeCell ref="I51:K51"/>
    <mergeCell ref="L51:N51"/>
    <mergeCell ref="O51:P51"/>
    <mergeCell ref="Q51:R51"/>
    <mergeCell ref="S51:Z51"/>
    <mergeCell ref="L50:N50"/>
    <mergeCell ref="O50:P50"/>
    <mergeCell ref="Q50:R50"/>
    <mergeCell ref="S50:Z50"/>
    <mergeCell ref="AA50:AE50"/>
    <mergeCell ref="AF50:AH50"/>
    <mergeCell ref="Q49:R49"/>
    <mergeCell ref="S49:Z49"/>
    <mergeCell ref="AA49:AE49"/>
    <mergeCell ref="AF49:AH49"/>
    <mergeCell ref="AJ49:AO49"/>
    <mergeCell ref="B50:C50"/>
    <mergeCell ref="E50:F50"/>
    <mergeCell ref="G50:H50"/>
    <mergeCell ref="I50:K50"/>
    <mergeCell ref="AA48:AE48"/>
    <mergeCell ref="AF48:AH48"/>
    <mergeCell ref="AJ48:AO48"/>
    <mergeCell ref="B49:C49"/>
    <mergeCell ref="E49:F49"/>
    <mergeCell ref="G49:H49"/>
    <mergeCell ref="I49:K49"/>
    <mergeCell ref="L49:N49"/>
    <mergeCell ref="O49:P49"/>
    <mergeCell ref="AJ47:AO47"/>
    <mergeCell ref="B48:C48"/>
    <mergeCell ref="E48:F48"/>
    <mergeCell ref="G48:H48"/>
    <mergeCell ref="I48:K48"/>
    <mergeCell ref="L48:N48"/>
    <mergeCell ref="O48:P48"/>
    <mergeCell ref="Q48:R48"/>
    <mergeCell ref="S48:Z48"/>
    <mergeCell ref="L47:N47"/>
    <mergeCell ref="O47:P47"/>
    <mergeCell ref="Q47:R47"/>
    <mergeCell ref="S47:Z47"/>
    <mergeCell ref="AA47:AE47"/>
    <mergeCell ref="AF47:AH47"/>
    <mergeCell ref="Q46:R46"/>
    <mergeCell ref="S46:Z46"/>
    <mergeCell ref="AA46:AE46"/>
    <mergeCell ref="AF46:AH46"/>
    <mergeCell ref="AJ46:AO46"/>
    <mergeCell ref="B47:C47"/>
    <mergeCell ref="E47:F47"/>
    <mergeCell ref="G47:H47"/>
    <mergeCell ref="I47:K47"/>
    <mergeCell ref="AA45:AE45"/>
    <mergeCell ref="AF45:AH45"/>
    <mergeCell ref="AJ45:AO45"/>
    <mergeCell ref="B46:C46"/>
    <mergeCell ref="E46:F46"/>
    <mergeCell ref="G46:H46"/>
    <mergeCell ref="I46:K46"/>
    <mergeCell ref="L46:N46"/>
    <mergeCell ref="O46:P46"/>
    <mergeCell ref="AJ44:AO44"/>
    <mergeCell ref="B45:C45"/>
    <mergeCell ref="E45:F45"/>
    <mergeCell ref="G45:H45"/>
    <mergeCell ref="I45:K45"/>
    <mergeCell ref="L45:N45"/>
    <mergeCell ref="O45:P45"/>
    <mergeCell ref="Q45:R45"/>
    <mergeCell ref="S45:Z45"/>
    <mergeCell ref="L44:N44"/>
    <mergeCell ref="O44:P44"/>
    <mergeCell ref="Q44:R44"/>
    <mergeCell ref="S44:Z44"/>
    <mergeCell ref="AA44:AE44"/>
    <mergeCell ref="AF44:AH44"/>
    <mergeCell ref="Q43:R43"/>
    <mergeCell ref="S43:Z43"/>
    <mergeCell ref="AA43:AE43"/>
    <mergeCell ref="AF43:AH43"/>
    <mergeCell ref="AJ43:AO43"/>
    <mergeCell ref="B44:C44"/>
    <mergeCell ref="E44:F44"/>
    <mergeCell ref="G44:H44"/>
    <mergeCell ref="I44:K44"/>
    <mergeCell ref="AA42:AE42"/>
    <mergeCell ref="AF42:AH42"/>
    <mergeCell ref="AJ42:AO42"/>
    <mergeCell ref="B43:C43"/>
    <mergeCell ref="E43:F43"/>
    <mergeCell ref="G43:H43"/>
    <mergeCell ref="I43:K43"/>
    <mergeCell ref="L43:N43"/>
    <mergeCell ref="O43:P43"/>
    <mergeCell ref="AJ41:AO41"/>
    <mergeCell ref="B42:C42"/>
    <mergeCell ref="E42:F42"/>
    <mergeCell ref="G42:H42"/>
    <mergeCell ref="I42:K42"/>
    <mergeCell ref="L42:N42"/>
    <mergeCell ref="O42:P42"/>
    <mergeCell ref="Q42:R42"/>
    <mergeCell ref="S42:Z42"/>
    <mergeCell ref="L41:N41"/>
    <mergeCell ref="O41:P41"/>
    <mergeCell ref="Q41:R41"/>
    <mergeCell ref="S41:Z41"/>
    <mergeCell ref="AA41:AE41"/>
    <mergeCell ref="AF41:AH41"/>
    <mergeCell ref="Q40:R40"/>
    <mergeCell ref="S40:Z40"/>
    <mergeCell ref="AA40:AE40"/>
    <mergeCell ref="AF40:AH40"/>
    <mergeCell ref="AJ40:AO40"/>
    <mergeCell ref="B41:C41"/>
    <mergeCell ref="E41:F41"/>
    <mergeCell ref="G41:H41"/>
    <mergeCell ref="I41:K41"/>
    <mergeCell ref="AA39:AE39"/>
    <mergeCell ref="AF39:AH39"/>
    <mergeCell ref="AJ39:AO39"/>
    <mergeCell ref="B40:C40"/>
    <mergeCell ref="E40:F40"/>
    <mergeCell ref="G40:H40"/>
    <mergeCell ref="I40:K40"/>
    <mergeCell ref="L40:N40"/>
    <mergeCell ref="O40:P40"/>
    <mergeCell ref="AJ38:AO38"/>
    <mergeCell ref="B39:C39"/>
    <mergeCell ref="E39:F39"/>
    <mergeCell ref="G39:H39"/>
    <mergeCell ref="I39:K39"/>
    <mergeCell ref="L39:N39"/>
    <mergeCell ref="O39:P39"/>
    <mergeCell ref="Q39:R39"/>
    <mergeCell ref="S39:Z39"/>
    <mergeCell ref="L38:N38"/>
    <mergeCell ref="O38:P38"/>
    <mergeCell ref="Q38:R38"/>
    <mergeCell ref="S38:Z38"/>
    <mergeCell ref="AA38:AE38"/>
    <mergeCell ref="AF38:AH38"/>
    <mergeCell ref="Q37:R37"/>
    <mergeCell ref="S37:Z37"/>
    <mergeCell ref="AA37:AE37"/>
    <mergeCell ref="AF37:AH37"/>
    <mergeCell ref="AJ37:AO37"/>
    <mergeCell ref="B38:C38"/>
    <mergeCell ref="E38:F38"/>
    <mergeCell ref="G38:H38"/>
    <mergeCell ref="I38:K38"/>
    <mergeCell ref="AA36:AE36"/>
    <mergeCell ref="AF36:AH36"/>
    <mergeCell ref="AJ36:AO36"/>
    <mergeCell ref="B37:C37"/>
    <mergeCell ref="E37:F37"/>
    <mergeCell ref="G37:H37"/>
    <mergeCell ref="I37:K37"/>
    <mergeCell ref="L37:N37"/>
    <mergeCell ref="O37:P37"/>
    <mergeCell ref="AJ35:AO35"/>
    <mergeCell ref="B36:C36"/>
    <mergeCell ref="E36:F36"/>
    <mergeCell ref="G36:H36"/>
    <mergeCell ref="I36:K36"/>
    <mergeCell ref="L36:N36"/>
    <mergeCell ref="O36:P36"/>
    <mergeCell ref="Q36:R36"/>
    <mergeCell ref="S36:Z36"/>
    <mergeCell ref="L35:N35"/>
    <mergeCell ref="O35:P35"/>
    <mergeCell ref="Q35:R35"/>
    <mergeCell ref="S35:Z35"/>
    <mergeCell ref="AA35:AE35"/>
    <mergeCell ref="AF35:AH35"/>
    <mergeCell ref="Q34:R34"/>
    <mergeCell ref="S34:Z34"/>
    <mergeCell ref="AA34:AE34"/>
    <mergeCell ref="AF34:AH34"/>
    <mergeCell ref="AJ34:AO34"/>
    <mergeCell ref="B35:C35"/>
    <mergeCell ref="E35:F35"/>
    <mergeCell ref="G35:H35"/>
    <mergeCell ref="I35:K35"/>
    <mergeCell ref="AA33:AE33"/>
    <mergeCell ref="AF33:AH33"/>
    <mergeCell ref="AJ33:AO33"/>
    <mergeCell ref="B34:C34"/>
    <mergeCell ref="E34:F34"/>
    <mergeCell ref="G34:H34"/>
    <mergeCell ref="I34:K34"/>
    <mergeCell ref="L34:N34"/>
    <mergeCell ref="O34:P34"/>
    <mergeCell ref="AJ32:AO32"/>
    <mergeCell ref="B33:C33"/>
    <mergeCell ref="E33:F33"/>
    <mergeCell ref="G33:H33"/>
    <mergeCell ref="I33:K33"/>
    <mergeCell ref="L33:N33"/>
    <mergeCell ref="O33:P33"/>
    <mergeCell ref="Q33:R33"/>
    <mergeCell ref="S33:Z33"/>
    <mergeCell ref="L32:N32"/>
    <mergeCell ref="O32:P32"/>
    <mergeCell ref="Q32:R32"/>
    <mergeCell ref="S32:Z32"/>
    <mergeCell ref="AA32:AE32"/>
    <mergeCell ref="AF32:AH32"/>
    <mergeCell ref="Q31:R31"/>
    <mergeCell ref="S31:Z31"/>
    <mergeCell ref="AA31:AE31"/>
    <mergeCell ref="AF31:AH31"/>
    <mergeCell ref="AJ31:AO31"/>
    <mergeCell ref="B32:C32"/>
    <mergeCell ref="E32:F32"/>
    <mergeCell ref="G32:H32"/>
    <mergeCell ref="I32:K32"/>
    <mergeCell ref="AA30:AE30"/>
    <mergeCell ref="AF30:AH30"/>
    <mergeCell ref="AJ30:AO30"/>
    <mergeCell ref="B31:C31"/>
    <mergeCell ref="E31:F31"/>
    <mergeCell ref="G31:H31"/>
    <mergeCell ref="I31:K31"/>
    <mergeCell ref="L31:N31"/>
    <mergeCell ref="O31:P31"/>
    <mergeCell ref="AJ29:AO29"/>
    <mergeCell ref="B30:C30"/>
    <mergeCell ref="E30:F30"/>
    <mergeCell ref="G30:H30"/>
    <mergeCell ref="I30:K30"/>
    <mergeCell ref="L30:N30"/>
    <mergeCell ref="O30:P30"/>
    <mergeCell ref="Q30:R30"/>
    <mergeCell ref="S30:Z30"/>
    <mergeCell ref="L29:N29"/>
    <mergeCell ref="O29:P29"/>
    <mergeCell ref="Q29:R29"/>
    <mergeCell ref="S29:Z29"/>
    <mergeCell ref="AA29:AE29"/>
    <mergeCell ref="AF29:AH29"/>
    <mergeCell ref="Q28:R28"/>
    <mergeCell ref="S28:Z28"/>
    <mergeCell ref="AA28:AE28"/>
    <mergeCell ref="AF28:AH28"/>
    <mergeCell ref="AJ28:AO28"/>
    <mergeCell ref="B29:C29"/>
    <mergeCell ref="E29:F29"/>
    <mergeCell ref="G29:H29"/>
    <mergeCell ref="I29:K29"/>
    <mergeCell ref="AA27:AE27"/>
    <mergeCell ref="AF27:AH27"/>
    <mergeCell ref="AJ27:AO27"/>
    <mergeCell ref="B28:C28"/>
    <mergeCell ref="E28:F28"/>
    <mergeCell ref="G28:H28"/>
    <mergeCell ref="I28:K28"/>
    <mergeCell ref="L28:N28"/>
    <mergeCell ref="O28:P28"/>
    <mergeCell ref="AJ26:AO26"/>
    <mergeCell ref="B27:C27"/>
    <mergeCell ref="E27:F27"/>
    <mergeCell ref="G27:H27"/>
    <mergeCell ref="I27:K27"/>
    <mergeCell ref="L27:N27"/>
    <mergeCell ref="O27:P27"/>
    <mergeCell ref="Q27:R27"/>
    <mergeCell ref="S27:Z27"/>
    <mergeCell ref="L26:N26"/>
    <mergeCell ref="O26:P26"/>
    <mergeCell ref="Q26:R26"/>
    <mergeCell ref="S26:Z26"/>
    <mergeCell ref="AA26:AE26"/>
    <mergeCell ref="AF26:AH26"/>
    <mergeCell ref="Q25:R25"/>
    <mergeCell ref="S25:Z25"/>
    <mergeCell ref="AA25:AE25"/>
    <mergeCell ref="AF25:AH25"/>
    <mergeCell ref="AJ25:AO25"/>
    <mergeCell ref="B26:C26"/>
    <mergeCell ref="E26:F26"/>
    <mergeCell ref="G26:H26"/>
    <mergeCell ref="I26:K26"/>
    <mergeCell ref="AA24:AE24"/>
    <mergeCell ref="AF24:AH24"/>
    <mergeCell ref="AJ24:AO24"/>
    <mergeCell ref="B25:C25"/>
    <mergeCell ref="E25:F25"/>
    <mergeCell ref="G25:H25"/>
    <mergeCell ref="I25:K25"/>
    <mergeCell ref="L25:N25"/>
    <mergeCell ref="O25:P25"/>
    <mergeCell ref="AJ23:AO23"/>
    <mergeCell ref="B24:C24"/>
    <mergeCell ref="E24:F24"/>
    <mergeCell ref="G24:H24"/>
    <mergeCell ref="I24:K24"/>
    <mergeCell ref="L24:N24"/>
    <mergeCell ref="O24:P24"/>
    <mergeCell ref="Q24:R24"/>
    <mergeCell ref="S24:Z24"/>
    <mergeCell ref="L23:N23"/>
    <mergeCell ref="O23:P23"/>
    <mergeCell ref="Q23:R23"/>
    <mergeCell ref="S23:Z23"/>
    <mergeCell ref="AA23:AE23"/>
    <mergeCell ref="AF23:AH23"/>
    <mergeCell ref="Q22:R22"/>
    <mergeCell ref="S22:Z22"/>
    <mergeCell ref="AA22:AE22"/>
    <mergeCell ref="AF22:AH22"/>
    <mergeCell ref="AJ22:AO22"/>
    <mergeCell ref="B23:C23"/>
    <mergeCell ref="E23:F23"/>
    <mergeCell ref="G23:H23"/>
    <mergeCell ref="I23:K23"/>
    <mergeCell ref="AA21:AE21"/>
    <mergeCell ref="AF21:AH21"/>
    <mergeCell ref="AJ21:AO21"/>
    <mergeCell ref="B22:C22"/>
    <mergeCell ref="E22:F22"/>
    <mergeCell ref="G22:H22"/>
    <mergeCell ref="I22:K22"/>
    <mergeCell ref="L22:N22"/>
    <mergeCell ref="O22:P22"/>
    <mergeCell ref="AJ20:AO20"/>
    <mergeCell ref="B21:C21"/>
    <mergeCell ref="E21:F21"/>
    <mergeCell ref="G21:H21"/>
    <mergeCell ref="I21:K21"/>
    <mergeCell ref="L21:N21"/>
    <mergeCell ref="O21:P21"/>
    <mergeCell ref="Q21:R21"/>
    <mergeCell ref="S21:Z21"/>
    <mergeCell ref="L20:N20"/>
    <mergeCell ref="O20:P20"/>
    <mergeCell ref="Q20:R20"/>
    <mergeCell ref="S20:Z20"/>
    <mergeCell ref="AA20:AE20"/>
    <mergeCell ref="AF20:AH20"/>
    <mergeCell ref="Q19:R19"/>
    <mergeCell ref="S19:Z19"/>
    <mergeCell ref="AA19:AE19"/>
    <mergeCell ref="AF19:AH19"/>
    <mergeCell ref="AJ19:AO19"/>
    <mergeCell ref="B20:C20"/>
    <mergeCell ref="E20:F20"/>
    <mergeCell ref="G20:H20"/>
    <mergeCell ref="I20:K20"/>
    <mergeCell ref="AA18:AE18"/>
    <mergeCell ref="AF18:AH18"/>
    <mergeCell ref="AJ18:AO18"/>
    <mergeCell ref="B19:C19"/>
    <mergeCell ref="E19:F19"/>
    <mergeCell ref="G19:H19"/>
    <mergeCell ref="I19:K19"/>
    <mergeCell ref="L19:N19"/>
    <mergeCell ref="O19:P19"/>
    <mergeCell ref="AJ17:AO17"/>
    <mergeCell ref="B18:C18"/>
    <mergeCell ref="E18:F18"/>
    <mergeCell ref="G18:H18"/>
    <mergeCell ref="I18:K18"/>
    <mergeCell ref="L18:N18"/>
    <mergeCell ref="O18:P18"/>
    <mergeCell ref="Q18:R18"/>
    <mergeCell ref="S18:Z18"/>
    <mergeCell ref="L17:N17"/>
    <mergeCell ref="O17:P17"/>
    <mergeCell ref="Q17:R17"/>
    <mergeCell ref="S17:Z17"/>
    <mergeCell ref="AA17:AE17"/>
    <mergeCell ref="AF17:AH17"/>
    <mergeCell ref="B2:J6"/>
    <mergeCell ref="M3:AA5"/>
    <mergeCell ref="AD3:AM3"/>
    <mergeCell ref="AO3:AS3"/>
    <mergeCell ref="AD5:AM7"/>
    <mergeCell ref="AO5:AS7"/>
    <mergeCell ref="B15:F15"/>
    <mergeCell ref="G15:AG15"/>
    <mergeCell ref="AM15:AO15"/>
    <mergeCell ref="B16:G16"/>
    <mergeCell ref="H16:AO16"/>
    <mergeCell ref="B17:C17"/>
    <mergeCell ref="E17:F17"/>
    <mergeCell ref="G17:H17"/>
    <mergeCell ref="I17:K17"/>
    <mergeCell ref="AD9:AM9"/>
    <mergeCell ref="AO9:AS9"/>
    <mergeCell ref="B14:E14"/>
    <mergeCell ref="F14:H14"/>
    <mergeCell ref="I14:P14"/>
    <mergeCell ref="Q14:W14"/>
    <mergeCell ref="X14:AD14"/>
    <mergeCell ref="AE14:AJ14"/>
    <mergeCell ref="AM14:AO14"/>
    <mergeCell ref="I60:K60"/>
    <mergeCell ref="L60:N60"/>
    <mergeCell ref="O60:P60"/>
    <mergeCell ref="Q60:R60"/>
    <mergeCell ref="S60:Z60"/>
    <mergeCell ref="AA60:AE60"/>
    <mergeCell ref="AF60:AH60"/>
    <mergeCell ref="AJ60:AO60"/>
    <mergeCell ref="B217:C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A62:AE62"/>
    <mergeCell ref="AF62:AH62"/>
    <mergeCell ref="AJ62:AO62"/>
    <mergeCell ref="B63:C63"/>
    <mergeCell ref="E63:F63"/>
    <mergeCell ref="G63:H63"/>
    <mergeCell ref="I63:K63"/>
    <mergeCell ref="Q63:R63"/>
    <mergeCell ref="S63:Z63"/>
    <mergeCell ref="AA63:AE63"/>
    <mergeCell ref="AF63:AH63"/>
    <mergeCell ref="AJ63:AO63"/>
    <mergeCell ref="B64:C64"/>
    <mergeCell ref="B218:C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B219:C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B220:C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B221:C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J224:K224"/>
    <mergeCell ref="L224:M224"/>
    <mergeCell ref="AA224:AB224"/>
    <mergeCell ref="AC224:AD224"/>
    <mergeCell ref="AM224:AO224"/>
    <mergeCell ref="B222:C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B223:C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EJEC_FEB</vt:lpstr>
      <vt:lpstr>EJECUC</vt:lpstr>
      <vt:lpstr>EJECUCIÓN</vt:lpstr>
      <vt:lpstr>SIIF EJEC 01A11-NOV</vt:lpstr>
      <vt:lpstr>SIIF EJEC MENS NOV-16</vt:lpstr>
      <vt:lpstr>SIIF EJEC MENS NOV-16 COPY</vt:lpstr>
      <vt:lpstr>DIF -OCT</vt:lpstr>
      <vt:lpstr>RESUMEN OCT</vt:lpstr>
      <vt:lpstr>SIIF OCT</vt:lpstr>
      <vt:lpstr>Hoja3</vt:lpstr>
      <vt:lpstr>EJEC_FEB!Área_de_impresión</vt:lpstr>
      <vt:lpstr>'RESUMEN OCT'!Área_de_impresión</vt:lpstr>
      <vt:lpstr>EJEC_FEB!Títulos_a_imprimir</vt:lpstr>
      <vt:lpstr>'RESUMEN OCT'!Títulos_a_imprimir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Derechos Economicos</dc:creator>
  <cp:lastModifiedBy>Yineth Montenegro</cp:lastModifiedBy>
  <cp:lastPrinted>2018-04-09T23:43:40Z</cp:lastPrinted>
  <dcterms:created xsi:type="dcterms:W3CDTF">1999-01-28T17:30:06Z</dcterms:created>
  <dcterms:modified xsi:type="dcterms:W3CDTF">2018-04-09T23:43:45Z</dcterms:modified>
</cp:coreProperties>
</file>